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82" i="371" l="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C25" i="431"/>
  <c r="D10" i="431"/>
  <c r="D14" i="431"/>
  <c r="D18" i="431"/>
  <c r="E11" i="431"/>
  <c r="F20" i="431"/>
  <c r="H18" i="431"/>
  <c r="J20" i="431"/>
  <c r="L22" i="431"/>
  <c r="C10" i="431"/>
  <c r="C14" i="431"/>
  <c r="C18" i="431"/>
  <c r="C22" i="431"/>
  <c r="C26" i="431"/>
  <c r="D11" i="431"/>
  <c r="D15" i="431"/>
  <c r="D19" i="431"/>
  <c r="D23" i="431"/>
  <c r="D27" i="431"/>
  <c r="E12" i="431"/>
  <c r="E16" i="431"/>
  <c r="E20" i="431"/>
  <c r="E24" i="431"/>
  <c r="F9" i="431"/>
  <c r="F13" i="431"/>
  <c r="F17" i="431"/>
  <c r="F21" i="431"/>
  <c r="F25" i="431"/>
  <c r="G10" i="431"/>
  <c r="G14" i="431"/>
  <c r="G18" i="431"/>
  <c r="G22" i="431"/>
  <c r="G26" i="431"/>
  <c r="H11" i="431"/>
  <c r="H15" i="431"/>
  <c r="H19" i="431"/>
  <c r="H23" i="431"/>
  <c r="H27" i="431"/>
  <c r="I12" i="431"/>
  <c r="I16" i="431"/>
  <c r="I20" i="431"/>
  <c r="I24" i="431"/>
  <c r="J9" i="431"/>
  <c r="J13" i="431"/>
  <c r="J17" i="431"/>
  <c r="J21" i="431"/>
  <c r="J25" i="431"/>
  <c r="K10" i="431"/>
  <c r="K14" i="431"/>
  <c r="K18" i="431"/>
  <c r="K22" i="431"/>
  <c r="K26" i="431"/>
  <c r="L11" i="431"/>
  <c r="L15" i="431"/>
  <c r="L19" i="431"/>
  <c r="L23" i="431"/>
  <c r="L27" i="431"/>
  <c r="M12" i="431"/>
  <c r="M16" i="431"/>
  <c r="M20" i="431"/>
  <c r="M24" i="431"/>
  <c r="N9" i="431"/>
  <c r="N13" i="431"/>
  <c r="N17" i="431"/>
  <c r="N21" i="431"/>
  <c r="N25" i="431"/>
  <c r="O10" i="431"/>
  <c r="O14" i="431"/>
  <c r="O18" i="431"/>
  <c r="O22" i="431"/>
  <c r="O26" i="431"/>
  <c r="P11" i="431"/>
  <c r="P15" i="431"/>
  <c r="P19" i="431"/>
  <c r="P23" i="431"/>
  <c r="P27" i="431"/>
  <c r="Q12" i="431"/>
  <c r="Q16" i="431"/>
  <c r="Q20" i="431"/>
  <c r="Q24" i="431"/>
  <c r="C11" i="431"/>
  <c r="C15" i="431"/>
  <c r="C19" i="431"/>
  <c r="C23" i="431"/>
  <c r="C27" i="431"/>
  <c r="D12" i="431"/>
  <c r="D16" i="431"/>
  <c r="D20" i="431"/>
  <c r="D24" i="431"/>
  <c r="E9" i="431"/>
  <c r="E13" i="431"/>
  <c r="E17" i="431"/>
  <c r="E21" i="431"/>
  <c r="E25" i="431"/>
  <c r="F10" i="431"/>
  <c r="F14" i="431"/>
  <c r="F18" i="431"/>
  <c r="F22" i="431"/>
  <c r="F26" i="431"/>
  <c r="G11" i="431"/>
  <c r="G15" i="431"/>
  <c r="G19" i="431"/>
  <c r="G23" i="431"/>
  <c r="G27" i="431"/>
  <c r="H12" i="431"/>
  <c r="H16" i="431"/>
  <c r="H20" i="431"/>
  <c r="H24" i="431"/>
  <c r="I9" i="431"/>
  <c r="I13" i="431"/>
  <c r="I17" i="431"/>
  <c r="I21" i="431"/>
  <c r="I25" i="431"/>
  <c r="J10" i="431"/>
  <c r="J14" i="431"/>
  <c r="J18" i="431"/>
  <c r="J22" i="431"/>
  <c r="J26" i="431"/>
  <c r="K15" i="431"/>
  <c r="C12" i="431"/>
  <c r="C16" i="431"/>
  <c r="C20" i="431"/>
  <c r="C24" i="431"/>
  <c r="D9" i="431"/>
  <c r="D13" i="431"/>
  <c r="D17" i="431"/>
  <c r="D21" i="431"/>
  <c r="D25" i="431"/>
  <c r="E10" i="431"/>
  <c r="E14" i="431"/>
  <c r="E18" i="431"/>
  <c r="E22" i="431"/>
  <c r="E26" i="431"/>
  <c r="F11" i="431"/>
  <c r="F15" i="431"/>
  <c r="F19" i="431"/>
  <c r="F23" i="431"/>
  <c r="F27" i="431"/>
  <c r="G12" i="431"/>
  <c r="G16" i="431"/>
  <c r="G20" i="431"/>
  <c r="G24" i="431"/>
  <c r="H9" i="431"/>
  <c r="H13" i="431"/>
  <c r="H17" i="431"/>
  <c r="H21" i="431"/>
  <c r="H25" i="431"/>
  <c r="I10" i="431"/>
  <c r="I14" i="431"/>
  <c r="I18" i="431"/>
  <c r="I22" i="431"/>
  <c r="I26" i="431"/>
  <c r="J11" i="431"/>
  <c r="J15" i="431"/>
  <c r="J19" i="431"/>
  <c r="J23" i="431"/>
  <c r="J27" i="431"/>
  <c r="K12" i="431"/>
  <c r="K16" i="431"/>
  <c r="K20" i="431"/>
  <c r="K24" i="431"/>
  <c r="L9" i="431"/>
  <c r="L13" i="431"/>
  <c r="L17" i="431"/>
  <c r="L21" i="431"/>
  <c r="L25" i="431"/>
  <c r="M10" i="431"/>
  <c r="M14" i="431"/>
  <c r="M18" i="431"/>
  <c r="M22" i="431"/>
  <c r="M26" i="431"/>
  <c r="N11" i="431"/>
  <c r="N15" i="431"/>
  <c r="N19" i="431"/>
  <c r="N23" i="431"/>
  <c r="N27" i="431"/>
  <c r="O12" i="431"/>
  <c r="O16" i="431"/>
  <c r="O20" i="431"/>
  <c r="O24" i="431"/>
  <c r="P9" i="431"/>
  <c r="P13" i="431"/>
  <c r="P17" i="431"/>
  <c r="P21" i="431"/>
  <c r="P25" i="431"/>
  <c r="Q10" i="431"/>
  <c r="Q14" i="431"/>
  <c r="Q18" i="431"/>
  <c r="Q22" i="431"/>
  <c r="Q26" i="431"/>
  <c r="D22" i="431"/>
  <c r="D26" i="431"/>
  <c r="E15" i="431"/>
  <c r="E19" i="431"/>
  <c r="E23" i="431"/>
  <c r="E27" i="431"/>
  <c r="F12" i="431"/>
  <c r="F16" i="431"/>
  <c r="F24" i="431"/>
  <c r="G9" i="431"/>
  <c r="G13" i="431"/>
  <c r="G17" i="431"/>
  <c r="G21" i="431"/>
  <c r="G25" i="431"/>
  <c r="H10" i="431"/>
  <c r="H14" i="431"/>
  <c r="H22" i="431"/>
  <c r="H26" i="431"/>
  <c r="I11" i="431"/>
  <c r="I15" i="431"/>
  <c r="I19" i="431"/>
  <c r="I23" i="431"/>
  <c r="I27" i="431"/>
  <c r="J12" i="431"/>
  <c r="J16" i="431"/>
  <c r="J24" i="431"/>
  <c r="K9" i="431"/>
  <c r="K13" i="431"/>
  <c r="K17" i="431"/>
  <c r="K21" i="431"/>
  <c r="K25" i="431"/>
  <c r="L10" i="431"/>
  <c r="L14" i="431"/>
  <c r="L18" i="431"/>
  <c r="L26" i="431"/>
  <c r="M11" i="431"/>
  <c r="M15" i="431"/>
  <c r="M19" i="431"/>
  <c r="M23" i="431"/>
  <c r="M27" i="431"/>
  <c r="N12" i="431"/>
  <c r="N16" i="431"/>
  <c r="N24" i="431"/>
  <c r="O27" i="431"/>
  <c r="K19" i="431"/>
  <c r="L16" i="431"/>
  <c r="M13" i="431"/>
  <c r="N10" i="431"/>
  <c r="N22" i="431"/>
  <c r="O13" i="431"/>
  <c r="O21" i="431"/>
  <c r="P10" i="431"/>
  <c r="P18" i="431"/>
  <c r="P26" i="431"/>
  <c r="Q15" i="431"/>
  <c r="Q23" i="431"/>
  <c r="K23" i="431"/>
  <c r="L20" i="431"/>
  <c r="M17" i="431"/>
  <c r="N14" i="431"/>
  <c r="N26" i="431"/>
  <c r="O15" i="431"/>
  <c r="O23" i="431"/>
  <c r="P12" i="431"/>
  <c r="P20" i="431"/>
  <c r="Q9" i="431"/>
  <c r="Q17" i="431"/>
  <c r="Q25" i="431"/>
  <c r="K27" i="431"/>
  <c r="L24" i="431"/>
  <c r="M21" i="431"/>
  <c r="N18" i="431"/>
  <c r="O9" i="431"/>
  <c r="O17" i="431"/>
  <c r="O25" i="431"/>
  <c r="P14" i="431"/>
  <c r="P22" i="431"/>
  <c r="Q11" i="431"/>
  <c r="Q19" i="431"/>
  <c r="Q27" i="431"/>
  <c r="K11" i="431"/>
  <c r="L12" i="431"/>
  <c r="M9" i="431"/>
  <c r="M25" i="431"/>
  <c r="N20" i="431"/>
  <c r="O11" i="431"/>
  <c r="O19" i="431"/>
  <c r="P16" i="431"/>
  <c r="P24" i="431"/>
  <c r="Q13" i="431"/>
  <c r="Q21" i="431"/>
  <c r="K8" i="431"/>
  <c r="H8" i="431"/>
  <c r="N8" i="431"/>
  <c r="O8" i="431"/>
  <c r="L8" i="431"/>
  <c r="I8" i="431"/>
  <c r="P8" i="431"/>
  <c r="M8" i="431"/>
  <c r="C8" i="431"/>
  <c r="J8" i="431"/>
  <c r="G8" i="431"/>
  <c r="D8" i="431"/>
  <c r="F8" i="431"/>
  <c r="Q8" i="431"/>
  <c r="E8" i="431"/>
  <c r="R21" i="431" l="1"/>
  <c r="S21" i="431"/>
  <c r="R13" i="431"/>
  <c r="S13" i="431"/>
  <c r="R27" i="431"/>
  <c r="S27" i="431"/>
  <c r="R19" i="431"/>
  <c r="S19" i="431"/>
  <c r="R11" i="431"/>
  <c r="S11" i="431"/>
  <c r="R25" i="431"/>
  <c r="S25" i="431"/>
  <c r="R17" i="431"/>
  <c r="S17" i="431"/>
  <c r="R9" i="431"/>
  <c r="S9" i="431"/>
  <c r="R23" i="431"/>
  <c r="S23" i="431"/>
  <c r="R15" i="431"/>
  <c r="S15" i="431"/>
  <c r="S26" i="431"/>
  <c r="R26" i="431"/>
  <c r="S22" i="431"/>
  <c r="R22" i="431"/>
  <c r="S18" i="431"/>
  <c r="R18" i="431"/>
  <c r="S14" i="431"/>
  <c r="R14" i="431"/>
  <c r="S10" i="431"/>
  <c r="R10" i="431"/>
  <c r="S24" i="431"/>
  <c r="R24" i="431"/>
  <c r="S20" i="431"/>
  <c r="R20" i="431"/>
  <c r="S16" i="431"/>
  <c r="R16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M3" i="342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R3" i="345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<sst xmlns="http://schemas.openxmlformats.org/spreadsheetml/2006/main" count="44867" uniqueCount="7235">
  <si>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</si>
  <si>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</si>
  <si>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</si>
  <si>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</si>
  <si>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</si>
  <si>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</si>
  <si>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</si>
  <si>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</si>
  <si>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</si>
  <si>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</si>
  <si>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</si>
  <si>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</si>
  <si>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</si>
  <si>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</si>
  <si>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</si>
  <si>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</si>
  <si>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</si>
  <si>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</si>
  <si>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</si>
  <si>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</si>
  <si>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</si>
  <si>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</si>
  <si>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</si>
  <si>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</si>
  <si>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</si>
  <si>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</si>
  <si>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</si>
  <si>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</si>
  <si>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</si>
  <si>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</si>
  <si>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</si>
  <si>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</si>
  <si>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</si>
  <si>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</si>
  <si>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</si>
  <si>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</si>
  <si>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</si>
  <si>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</si>
  <si>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</si>
  <si>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</si>
  <si>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</si>
  <si>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</si>
  <si>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</si>
  <si>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</si>
  <si>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</si>
  <si>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</si>
  <si>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</si>
  <si>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</si>
  <si>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</si>
  <si>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</si>
  <si>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</si>
  <si>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</si>
  <si>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</si>
  <si>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</si>
  <si>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</si>
  <si>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</si>
  <si>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</si>
  <si>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</si>
  <si>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</si>
  <si>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</si>
  <si>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</si>
  <si>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</si>
  <si>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</si>
  <si>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</si>
  <si>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</si>
  <si>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</si>
  <si>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</si>
  <si>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</si>
  <si>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</si>
  <si>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</si>
  <si>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</si>
  <si>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</si>
  <si>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</si>
  <si>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</si>
  <si>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</si>
  <si>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</si>
  <si>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</si>
  <si>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</si>
  <si>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</si>
  <si>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</si>
  <si>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</si>
  <si>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</si>
  <si>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</si>
  <si>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</si>
  <si>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</si>
  <si>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</si>
  <si>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</si>
  <si>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</si>
  <si>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</si>
  <si>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</si>
  <si>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</si>
  <si>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</si>
  <si>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</si>
  <si>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</si>
  <si>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</si>
  <si>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</si>
  <si>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</si>
  <si>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</si>
  <si>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</si>
  <si>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</si>
  <si>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</si>
  <si>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</si>
  <si>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</si>
  <si>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</si>
  <si>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</si>
  <si>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</si>
  <si>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</si>
  <si>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</si>
  <si>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</si>
  <si>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</si>
  <si>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</si>
  <si>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</si>
  <si>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</si>
  <si>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</si>
  <si>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</si>
  <si>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</si>
  <si>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</si>
  <si>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</si>
  <si>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</si>
  <si>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</si>
  <si>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</si>
  <si>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</si>
  <si>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</si>
  <si>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</si>
  <si>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</si>
  <si>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</si>
  <si>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</si>
  <si>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</si>
  <si>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</si>
  <si>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</si>
  <si>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</si>
  <si>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</si>
  <si>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</si>
  <si>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</si>
  <si>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</si>
  <si>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</si>
  <si>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</si>
  <si>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</si>
  <si>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</si>
  <si>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</si>
  <si>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</si>
  <si>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</si>
  <si>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</si>
  <si>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</si>
  <si>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</si>
  <si>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</si>
  <si>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</si>
  <si>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</si>
  <si>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</si>
  <si>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</si>
  <si>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</si>
  <si>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</si>
  <si>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</si>
  <si>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</si>
  <si>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</si>
  <si>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</si>
  <si>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</si>
  <si>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</si>
  <si>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</si>
  <si>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</si>
  <si>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</si>
  <si>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</si>
  <si>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</si>
  <si>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</si>
  <si>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</si>
  <si>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</si>
  <si>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</si>
  <si>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</si>
  <si>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</si>
  <si>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</si>
  <si>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</si>
  <si>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</si>
  <si>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</si>
  <si>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</si>
  <si>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</si>
  <si>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</si>
  <si>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</si>
  <si>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</si>
  <si>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</si>
  <si>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</si>
  <si>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</si>
  <si>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</si>
  <si>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</si>
  <si>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</si>
  <si>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</si>
  <si>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</si>
  <si>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</si>
  <si>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</si>
  <si>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</si>
  <si>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</si>
  <si>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</si>
  <si>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</si>
  <si>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</si>
  <si>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</si>
  <si>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</si>
  <si>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</si>
  <si>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</si>
  <si>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</si>
  <si>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</si>
  <si>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</si>
  <si>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</si>
  <si>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</si>
  <si>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</si>
  <si>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</si>
  <si>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</si>
  <si>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</si>
  <si>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</si>
  <si>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</si>
  <si>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</si>
  <si>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</si>
  <si>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</si>
  <si>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</si>
  <si>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</si>
  <si>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</si>
  <si>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</si>
  <si>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</si>
  <si>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</si>
  <si>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</si>
  <si>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</si>
  <si>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</si>
  <si>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</si>
  <si>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</si>
  <si>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</si>
  <si>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</si>
  <si>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</si>
  <si>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</si>
  <si>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</si>
  <si>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</si>
  <si>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</si>
  <si>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</si>
  <si>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</si>
  <si>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</si>
  <si>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</si>
  <si>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</si>
  <si>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</si>
  <si>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</si>
  <si>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</si>
  <si>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</si>
  <si>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</si>
  <si>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</si>
  <si>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</si>
  <si>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</si>
  <si>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</si>
  <si>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</si>
  <si>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</si>
  <si>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</si>
  <si>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</si>
  <si>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</si>
  <si>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</si>
  <si>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</si>
  <si>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</si>
  <si>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</si>
  <si>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</si>
  <si>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</si>
  <si>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</si>
  <si>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</si>
  <si>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</si>
  <si>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</si>
  <si>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</si>
  <si>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</si>
  <si>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</si>
  <si>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</si>
  <si>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</si>
  <si>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</si>
  <si>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</si>
  <si>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</si>
  <si>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</si>
  <si>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</si>
  <si>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</si>
  <si>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</si>
  <si>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</si>
  <si>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</si>
  <si>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</si>
  <si>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</si>
  <si>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</si>
  <si>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</si>
  <si>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</si>
  <si>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</si>
  <si>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</si>
  <si>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</si>
  <si>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</si>
  <si>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</si>
  <si>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</si>
  <si>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</si>
  <si>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</si>
  <si>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</si>
  <si>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</si>
  <si>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</si>
  <si>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</si>
  <si>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</si>
  <si>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</si>
  <si>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</si>
  <si>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</si>
  <si>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</si>
  <si>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</si>
  <si>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</si>
  <si>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</si>
  <si>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</si>
  <si>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</si>
  <si>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</si>
  <si>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</si>
  <si>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</si>
  <si>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</si>
  <si>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</si>
  <si>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</si>
  <si>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</si>
  <si>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</si>
  <si>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</si>
  <si>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</si>
  <si>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</si>
  <si>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</si>
  <si>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</si>
  <si>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</si>
  <si>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</si>
  <si>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</si>
  <si>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</si>
  <si>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</si>
  <si>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</si>
  <si>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</si>
  <si>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</si>
  <si>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</si>
  <si>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</si>
  <si>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</si>
  <si>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</si>
  <si>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</si>
  <si>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</si>
  <si>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</si>
  <si>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</si>
  <si>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</si>
  <si>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</si>
  <si>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</si>
  <si>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</si>
  <si>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</si>
  <si>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</si>
  <si>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</si>
  <si>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</si>
  <si>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</si>
  <si>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</si>
  <si>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</si>
  <si>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</si>
  <si>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</si>
  <si>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</si>
  <si>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</si>
  <si>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</si>
  <si>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</si>
  <si>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</si>
  <si>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</si>
  <si>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</si>
  <si>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</si>
  <si>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</si>
  <si>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</si>
  <si>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</si>
  <si>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</si>
  <si>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</si>
  <si>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</si>
  <si>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</si>
  <si>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</si>
  <si>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</si>
  <si>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</si>
  <si>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</si>
  <si>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</si>
  <si>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</si>
  <si>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</si>
  <si>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</si>
  <si>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</si>
  <si>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</si>
  <si>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</si>
  <si>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</si>
  <si>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</si>
  <si>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</si>
  <si>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</si>
  <si>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</si>
  <si>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</si>
  <si>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</si>
  <si>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</si>
  <si>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</si>
  <si>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</si>
  <si>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</si>
  <si>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</si>
  <si>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</si>
  <si>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</si>
  <si>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</si>
  <si>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</si>
  <si>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</si>
  <si>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</si>
  <si>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</si>
  <si>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</si>
  <si>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</si>
  <si>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</si>
  <si>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</si>
  <si>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</si>
  <si>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</si>
  <si>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</si>
  <si>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</si>
  <si>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</si>
  <si>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</si>
  <si>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</si>
  <si>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</si>
  <si>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</si>
  <si>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</si>
  <si>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</si>
  <si>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</si>
  <si>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</si>
  <si>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</si>
  <si>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</si>
  <si>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</si>
  <si>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</si>
  <si>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</si>
  <si>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</si>
  <si>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</si>
  <si>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</si>
  <si>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</si>
  <si>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</si>
  <si>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</si>
  <si>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</si>
  <si>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</si>
  <si>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</si>
  <si>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</si>
  <si>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</si>
  <si>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</si>
  <si>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</si>
  <si>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</si>
  <si>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</si>
  <si>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</si>
  <si>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</si>
  <si>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</si>
  <si>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</si>
  <si>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</si>
  <si>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</si>
  <si>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</si>
  <si>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</si>
  <si>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</si>
  <si>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</si>
  <si>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</si>
  <si>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</si>
  <si>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</si>
  <si>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</si>
  <si>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</si>
  <si>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</si>
  <si>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</si>
  <si>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</si>
  <si>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</si>
  <si>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</si>
  <si>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</si>
  <si>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</si>
  <si>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</si>
  <si>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</si>
  <si>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</si>
  <si>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</si>
  <si>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</si>
  <si>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</si>
  <si>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</si>
  <si>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</si>
  <si>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</si>
  <si>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</si>
  <si>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</si>
  <si>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</si>
  <si>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</si>
  <si>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</si>
  <si>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</si>
  <si>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</si>
  <si>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</si>
  <si>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</si>
  <si>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</si>
  <si>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</si>
  <si>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</si>
  <si>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</si>
  <si>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</si>
  <si>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</si>
  <si>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</si>
  <si>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</si>
  <si>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</si>
  <si>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</si>
  <si>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</si>
  <si>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</si>
  <si>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</si>
  <si>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</si>
  <si>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</si>
  <si>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</si>
  <si>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</si>
  <si>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</si>
  <si>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</si>
  <si>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</si>
  <si>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</si>
  <si>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</si>
  <si>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</si>
  <si>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</si>
  <si>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</si>
  <si>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</si>
  <si>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</si>
  <si>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</si>
  <si>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</si>
  <si>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</si>
  <si>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</si>
  <si>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</si>
  <si>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</si>
  <si>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</si>
  <si>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</si>
  <si>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</si>
  <si>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</si>
  <si>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</si>
  <si>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</si>
  <si>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</si>
  <si>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</si>
  <si>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</si>
  <si>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</si>
  <si>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</si>
  <si>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</si>
  <si>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</si>
  <si>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</si>
  <si>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</si>
  <si>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</si>
  <si>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</si>
  <si>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</si>
  <si>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</si>
  <si>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</si>
  <si>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</si>
  <si>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</si>
  <si>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</si>
  <si>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</si>
  <si>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</si>
  <si>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</si>
  <si>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</si>
  <si>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</si>
  <si>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</si>
  <si>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</si>
  <si>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</si>
  <si>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</si>
  <si>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</si>
  <si>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</si>
  <si>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</si>
  <si>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</si>
  <si>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</si>
  <si>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</si>
  <si>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</si>
  <si>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</si>
  <si>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</si>
  <si>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</si>
  <si>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</si>
  <si>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</si>
  <si>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</si>
  <si>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</si>
  <si>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</si>
  <si>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</si>
  <si>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</si>
  <si>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</si>
  <si>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</si>
  <si>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</si>
  <si>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</si>
  <si>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</si>
  <si>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</si>
  <si>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</si>
  <si>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</si>
  <si>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</si>
  <si>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</si>
  <si>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</si>
  <si>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</si>
  <si>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</si>
  <si>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</si>
  <si>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</si>
  <si>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</si>
  <si>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</si>
  <si>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</si>
  <si>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</si>
  <si>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</si>
  <si>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</si>
  <si>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</si>
  <si>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</si>
  <si>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</si>
  <si>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</si>
  <si>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</si>
  <si>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</si>
  <si>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</si>
  <si>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</si>
  <si>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</si>
  <si>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</si>
  <si>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</si>
  <si>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</si>
  <si>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</si>
  <si>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</si>
  <si>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</si>
  <si>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</si>
  <si>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</si>
  <si>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</si>
  <si>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</si>
  <si>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</si>
  <si>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</si>
  <si>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</si>
  <si>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</si>
  <si>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</si>
  <si>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</si>
  <si>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</si>
  <si>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</si>
  <si>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</si>
  <si>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</si>
  <si>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</si>
  <si>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</si>
  <si>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</si>
  <si>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</si>
  <si>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</si>
  <si>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</si>
  <si>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</si>
  <si>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</si>
  <si>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</si>
  <si>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</si>
  <si>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</si>
  <si>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</si>
  <si>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</si>
  <si>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</si>
  <si>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</si>
  <si>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</si>
  <si>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</si>
  <si>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0,5 MG/ML</t>
  </si>
  <si>
    <t>POR SOL 1X60ML+LŽ</t>
  </si>
  <si>
    <t>AESCIN-TEVA</t>
  </si>
  <si>
    <t>POR TBL ENT 90X20MG</t>
  </si>
  <si>
    <t>POR TBL FLM 30X20MG</t>
  </si>
  <si>
    <t>AFONILUM SR 250 MG</t>
  </si>
  <si>
    <t>CPS 50X250MG</t>
  </si>
  <si>
    <t>AGEN 10</t>
  </si>
  <si>
    <t>POR TBL NOB 30X10MG</t>
  </si>
  <si>
    <t>POR TBL NOB 90X10MG</t>
  </si>
  <si>
    <t>AGEN 5</t>
  </si>
  <si>
    <t>POR TBL NOB 90X5MG</t>
  </si>
  <si>
    <t>ALGIFEN NEO</t>
  </si>
  <si>
    <t>POR GTT SOL 1X50ML</t>
  </si>
  <si>
    <t>ALMIRAL</t>
  </si>
  <si>
    <t>INJ 10X3ML/75MG</t>
  </si>
  <si>
    <t>ALOPURINOL SANDOZ</t>
  </si>
  <si>
    <t>100MG TBL NOB 100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</si>
  <si>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</si>
  <si>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</si>
  <si>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</si>
  <si>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</si>
  <si>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</si>
  <si>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</si>
  <si>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</si>
  <si>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1X100ML</t>
  </si>
  <si>
    <t>ANACID</t>
  </si>
  <si>
    <t>SUS 12X5ML(SACKY)</t>
  </si>
  <si>
    <t>ANALGIN</t>
  </si>
  <si>
    <t>INJ SOL 5X5ML</t>
  </si>
  <si>
    <t>ANDROFIN</t>
  </si>
  <si>
    <t>5MG TBL FLM 100</t>
  </si>
  <si>
    <t>ANESIA 10 MG/ML INJ/INF EML.</t>
  </si>
  <si>
    <t>INJ+INF EML 5X20ML/200MG</t>
  </si>
  <si>
    <t>ANESIA 10 MG/ML INJEKČNÍ/INFUZNÍ EMULZE</t>
  </si>
  <si>
    <t>IVN INJ+INF EML 10X50ML</t>
  </si>
  <si>
    <t>ANEXATE</t>
  </si>
  <si>
    <t>INJ 5X5ML/0.5MG</t>
  </si>
  <si>
    <t>ANOPYRIN 100MG</t>
  </si>
  <si>
    <t>TBL 20X100MG</t>
  </si>
  <si>
    <t>TBL 60X100 MG</t>
  </si>
  <si>
    <t>APO-AMILZIDE 5/50 MG</t>
  </si>
  <si>
    <t>POR TBL NOB 100X5MG/50MG</t>
  </si>
  <si>
    <t>APO-AMLO 10</t>
  </si>
  <si>
    <t>APO-AMLO 5</t>
  </si>
  <si>
    <t>POR TBL NOB 100X5MG</t>
  </si>
  <si>
    <t>POR TBL NOB 30X5MG</t>
  </si>
  <si>
    <t>APO-CITAL 20 MG</t>
  </si>
  <si>
    <t>AQUA PRO INJECTIONE ARDEAPHARMA</t>
  </si>
  <si>
    <t>INF 1X250ML</t>
  </si>
  <si>
    <t>ARDEANUTRISOL G 40</t>
  </si>
  <si>
    <t>INF 1X80ML</t>
  </si>
  <si>
    <t>ARDUAN</t>
  </si>
  <si>
    <t>INJ SIC 25X4MG+2ML</t>
  </si>
  <si>
    <t>ARIXTRA</t>
  </si>
  <si>
    <t>INJ SOL 10X0.5ML</t>
  </si>
  <si>
    <t>ASCORUTIN (BLISTR)</t>
  </si>
  <si>
    <t>TBL OBD 50</t>
  </si>
  <si>
    <t>ATROVENT 0.025%</t>
  </si>
  <si>
    <t>INH SOL 1X20ML</t>
  </si>
  <si>
    <t>ATROVENT N</t>
  </si>
  <si>
    <t>INH SOL PSS200X20RG</t>
  </si>
  <si>
    <t>BERODUAL</t>
  </si>
  <si>
    <t>INH LIQ 1X20ML</t>
  </si>
  <si>
    <t>BERODUAL N</t>
  </si>
  <si>
    <t>INH SOL PSS 200DÁV</t>
  </si>
  <si>
    <t>BETAHISTIN AUROBINDO</t>
  </si>
  <si>
    <t>8MG TBL NOB 100</t>
  </si>
  <si>
    <t>BETALOC</t>
  </si>
  <si>
    <t>INJ 5X5ML/5MG</t>
  </si>
  <si>
    <t>BETALOC SR 200MG</t>
  </si>
  <si>
    <t>TBL RET 100X200MG</t>
  </si>
  <si>
    <t>BETALOC ZOK 100 MG</t>
  </si>
  <si>
    <t>POR TBL PRO 100X100MG</t>
  </si>
  <si>
    <t>TBL RET 30X100MG</t>
  </si>
  <si>
    <t>BETALOC ZOK 25 MG</t>
  </si>
  <si>
    <t>TBL RET 100X25MG</t>
  </si>
  <si>
    <t>BETALOC ZOK 50MG</t>
  </si>
  <si>
    <t>TBL RET 30X50MG</t>
  </si>
  <si>
    <t>Biopron9  Premium tob.60</t>
  </si>
  <si>
    <t>Biopron9 tob.120</t>
  </si>
  <si>
    <t>Biopron9 tob.60</t>
  </si>
  <si>
    <t>BISEPTOL 480</t>
  </si>
  <si>
    <t>POR TBL NOB 28X480MG</t>
  </si>
  <si>
    <t>BISOPROLOL MYLAN</t>
  </si>
  <si>
    <t>10MG TBL FLM 30</t>
  </si>
  <si>
    <t>BISOPROLOL MYLAN 10 MG</t>
  </si>
  <si>
    <t>POR TBL FLM 100X10MG</t>
  </si>
  <si>
    <t>BISOPROLOL MYLAN 5 MG</t>
  </si>
  <si>
    <t>POR TBL FLM 30X5MG</t>
  </si>
  <si>
    <t>POR TBL FLM 100X5MG</t>
  </si>
  <si>
    <t>BRAUNOVIDON MAST</t>
  </si>
  <si>
    <t>DRM UNG 1X250GM</t>
  </si>
  <si>
    <t>UNG 1X100GM-TUBA</t>
  </si>
  <si>
    <t>BRILIQUE 90 MG</t>
  </si>
  <si>
    <t>POR TBL FLM 56X90MG</t>
  </si>
  <si>
    <t>BURONIL 25 MG</t>
  </si>
  <si>
    <t>POR TBL OBD 50X25MG</t>
  </si>
  <si>
    <t>CALCIUM GLUCONICUM 10% B.BRAUN</t>
  </si>
  <si>
    <t>INJ SOL 20X10ML</t>
  </si>
  <si>
    <t>CALCIUM CHLORATUM BIOTIKA</t>
  </si>
  <si>
    <t>INJ 5X10ML 10%</t>
  </si>
  <si>
    <t>Carbosorb tbl.20-blistr</t>
  </si>
  <si>
    <t>CARDILAN</t>
  </si>
  <si>
    <t>INJ 10X10ML</t>
  </si>
  <si>
    <t>TBL 100X175MG</t>
  </si>
  <si>
    <t>CARVESAN 6,25</t>
  </si>
  <si>
    <t>POR TBL NOB 30X6,25MG</t>
  </si>
  <si>
    <t>POR TBL NOB 100X6,25MG</t>
  </si>
  <si>
    <t>CEFTRIAXON MEDOPHARM 1 G</t>
  </si>
  <si>
    <t>INJ+INF PLV SOL 10X1GM</t>
  </si>
  <si>
    <t>CEREBROLYSIN</t>
  </si>
  <si>
    <t>INJ SOL 5X10ML</t>
  </si>
  <si>
    <t>CEZERA 5 MG</t>
  </si>
  <si>
    <t>POR TBL FLM 90X5MG</t>
  </si>
  <si>
    <t>CITALEC 10 ZENTIVA</t>
  </si>
  <si>
    <t>POR TBL FLM30X10MG</t>
  </si>
  <si>
    <t>CITALEC 20 ZENTIVA</t>
  </si>
  <si>
    <t>CITALOPRAM ORION 10 MG</t>
  </si>
  <si>
    <t>TBL FLM 28X10MG</t>
  </si>
  <si>
    <t>CLOTRIMAZOL AL 100</t>
  </si>
  <si>
    <t>TBL VAG 6X100MG+APL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</si>
  <si>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</si>
  <si>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</si>
  <si>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</si>
  <si>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</si>
  <si>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</si>
  <si>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</si>
  <si>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</si>
  <si>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</si>
  <si>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28X40MG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</si>
  <si>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</si>
  <si>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</si>
  <si>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</si>
  <si>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</si>
  <si>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</si>
  <si>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</si>
  <si>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</si>
  <si>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</si>
  <si>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</si>
  <si>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</si>
  <si>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</si>
  <si>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</si>
  <si>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</si>
  <si>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</si>
  <si>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</si>
  <si>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DEPAKINE CHRONO 500MG(PULENE)</t>
  </si>
  <si>
    <t>TBL RET 30X500MG</t>
  </si>
  <si>
    <t>DETRALEX</t>
  </si>
  <si>
    <t>POR TBL FLM 60</t>
  </si>
  <si>
    <t>TBL OBD 30</t>
  </si>
  <si>
    <t>POR TBL FLM 120X500MG</t>
  </si>
  <si>
    <t>DEXAMED</t>
  </si>
  <si>
    <t>INJ 10X2ML/8MG</t>
  </si>
  <si>
    <t>DEXDOR</t>
  </si>
  <si>
    <t>INF CNC SOL 5X2ML</t>
  </si>
  <si>
    <t>DIAZEPAM SLOVAKOFARMA</t>
  </si>
  <si>
    <t>TBL 20X5MG</t>
  </si>
  <si>
    <t>TBL 20X10MG</t>
  </si>
  <si>
    <t>DICLOFENAC AL RETARD</t>
  </si>
  <si>
    <t>TBL OBD 20X100MG</t>
  </si>
  <si>
    <t>TBL OBD 100X100MG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</si>
  <si>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</si>
  <si>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</si>
  <si>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</si>
  <si>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</si>
  <si>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</si>
  <si>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</si>
  <si>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</si>
  <si>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</si>
  <si>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100 SR</t>
  </si>
  <si>
    <t>POR TBL PRO 20X100MG</t>
  </si>
  <si>
    <t>DONEPEZIL MYLAN 5 MG POTAHOVANÉ TABLETY</t>
  </si>
  <si>
    <t>POR TBL FLM 28X5MG</t>
  </si>
  <si>
    <t>DOPEGYT</t>
  </si>
  <si>
    <t>TBL 50X250MG</t>
  </si>
  <si>
    <t>DORETA 75 MG/650 MG</t>
  </si>
  <si>
    <t>POR TBL FLM 90</t>
  </si>
  <si>
    <t>DUODART 0,5 MG/0,4 MG</t>
  </si>
  <si>
    <t>POR CPS DUR 90</t>
  </si>
  <si>
    <t>DUOPLAVIN 75 MG/100 MG</t>
  </si>
  <si>
    <t>POR TBL FLM 28</t>
  </si>
  <si>
    <t>DUPHALAC</t>
  </si>
  <si>
    <t>667MG/ML POR SOL 1X200ML HDP</t>
  </si>
  <si>
    <t>667MG/ML POR SOL 1X500ML HDP</t>
  </si>
  <si>
    <t>DZ BRAUNOL 1 L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</si>
  <si>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</si>
  <si>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</si>
  <si>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</si>
  <si>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</si>
  <si>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</si>
  <si>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</si>
  <si>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</si>
  <si>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</si>
  <si>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</si>
  <si>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</si>
  <si>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</si>
  <si>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EGILOK 25 MG</t>
  </si>
  <si>
    <t>TBL 60X25MG</t>
  </si>
  <si>
    <t>ELIQUIS 2,5 MG</t>
  </si>
  <si>
    <t>POR TBL FLM 20X2.5MG</t>
  </si>
  <si>
    <t>POR TBL FLM 60X2.5MG</t>
  </si>
  <si>
    <t>ELIQUIS 5 MG</t>
  </si>
  <si>
    <t>TBL FLM 28X5MG</t>
  </si>
  <si>
    <t>POR TBL FLM 60X5MG</t>
  </si>
  <si>
    <t>ELOCOM</t>
  </si>
  <si>
    <t>DRM CRM 1X30GM 0.1%</t>
  </si>
  <si>
    <t>DRM UNG 1X30GM 0,1%</t>
  </si>
  <si>
    <t>ENAP 5MG</t>
  </si>
  <si>
    <t>TBL 100X5MG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</si>
  <si>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</si>
  <si>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</si>
  <si>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</si>
  <si>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</si>
  <si>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</si>
  <si>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</si>
  <si>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</si>
  <si>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>Espumisan cps.100x40mg-blistr</t>
  </si>
  <si>
    <t>0057585</t>
  </si>
  <si>
    <t xml:space="preserve">Essentiale Forte N </t>
  </si>
  <si>
    <t>por.cps.dur.100</t>
  </si>
  <si>
    <t>EUCREAS 50 MG/1000 MG</t>
  </si>
  <si>
    <t>EUCREAS 50 MG/850 MG</t>
  </si>
  <si>
    <t>EUPHYLLIN CR N 100</t>
  </si>
  <si>
    <t>POR CPS PRO 50X100MG</t>
  </si>
  <si>
    <t>EUPHYLLIN CR N 200</t>
  </si>
  <si>
    <t>POR CPS PRO 50X200MG</t>
  </si>
  <si>
    <t>EUTHYROX 50</t>
  </si>
  <si>
    <t>TBL 100X50RG</t>
  </si>
  <si>
    <t>EUTHYROX 75</t>
  </si>
  <si>
    <t>TBL 100X75RG</t>
  </si>
  <si>
    <t>EXCIPIAL U HYDROLOTIO</t>
  </si>
  <si>
    <t>DRM EML 1X200ML</t>
  </si>
  <si>
    <t>EZETROL 10 MG TABLETY</t>
  </si>
  <si>
    <t>POR TBL NOB 30X10MG B</t>
  </si>
  <si>
    <t>FAKTU</t>
  </si>
  <si>
    <t>RCT SUP 20</t>
  </si>
  <si>
    <t>UNG 1X20GM</t>
  </si>
  <si>
    <t>FERRO-FOLGAMMA</t>
  </si>
  <si>
    <t>POR CPS MOL 100</t>
  </si>
  <si>
    <t>CPS 50</t>
  </si>
  <si>
    <t>FINANORM 5 MG</t>
  </si>
  <si>
    <t>TBL FLM 100X5MG I</t>
  </si>
  <si>
    <t>FLIXOTIDE 250 INHALER N</t>
  </si>
  <si>
    <t>INH SUS PSS60X250RG</t>
  </si>
  <si>
    <t>FLUDROCORTISON SQUIBB</t>
  </si>
  <si>
    <t>TBL 100X0.1MG</t>
  </si>
  <si>
    <t>FOKUSIN</t>
  </si>
  <si>
    <t>POR CPS RDR30X0.4MG</t>
  </si>
  <si>
    <t>FORTRANS</t>
  </si>
  <si>
    <t>PLV 1X4(SACKY)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</si>
  <si>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</si>
  <si>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</si>
  <si>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</si>
  <si>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</si>
  <si>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</si>
  <si>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</si>
  <si>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</si>
  <si>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</si>
  <si>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FURON</t>
  </si>
  <si>
    <t>TBL 50X40MG</t>
  </si>
  <si>
    <t>FURORESE 125</t>
  </si>
  <si>
    <t>TBL 50X125MG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</si>
  <si>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</si>
  <si>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</si>
  <si>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</si>
  <si>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</si>
  <si>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</si>
  <si>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</si>
  <si>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</si>
  <si>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</si>
  <si>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GERATAM 3 G</t>
  </si>
  <si>
    <t>INJ SOL 4X15ML/3GM</t>
  </si>
  <si>
    <t>GLUKÓZA 10 BRAUN</t>
  </si>
  <si>
    <t>INF SOL 10X500ML-PE</t>
  </si>
  <si>
    <t>GLUKÓZA 5 BRAUN</t>
  </si>
  <si>
    <t>INF SOL 10X250ML-PE</t>
  </si>
  <si>
    <t>INF SOL 20X100ML-PE</t>
  </si>
  <si>
    <t>GODASAL 100</t>
  </si>
  <si>
    <t>POR TBL NOB 100</t>
  </si>
  <si>
    <t>POR TBL NOB 50</t>
  </si>
  <si>
    <t>GUTTALAX</t>
  </si>
  <si>
    <t>POR GTT SOL 1X15ML</t>
  </si>
  <si>
    <t>HALOPERIDOL</t>
  </si>
  <si>
    <t>TBL 50X1.5MG</t>
  </si>
  <si>
    <t>INJ 5X1ML/5MG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</si>
  <si>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</si>
  <si>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</si>
  <si>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</si>
  <si>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</si>
  <si>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</si>
  <si>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</si>
  <si>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</si>
  <si>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</si>
  <si>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</si>
  <si>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</si>
  <si>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HERPESIN</t>
  </si>
  <si>
    <t>CRM 1X5GM 5%</t>
  </si>
  <si>
    <t>HIRUDOID</t>
  </si>
  <si>
    <t>DRM CRM 1X40GM</t>
  </si>
  <si>
    <t>DRM GEL 1X40GM</t>
  </si>
  <si>
    <t>HUMULIN N 100 M.J./ML</t>
  </si>
  <si>
    <t>INJ 1X10ML/1KU</t>
  </si>
  <si>
    <t>HUMULIN R 100 M.J./ML</t>
  </si>
  <si>
    <t>HYDROCORTISON 10MG</t>
  </si>
  <si>
    <t>HYDROCORTISON VUAB 100 MG</t>
  </si>
  <si>
    <t>INJ PLV SOL 1X100MG</t>
  </si>
  <si>
    <t>HYDROCHLOROTHIAZID LECIVA</t>
  </si>
  <si>
    <t>TBL 20X25MG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</si>
  <si>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</si>
  <si>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</si>
  <si>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</si>
  <si>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</si>
  <si>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</si>
  <si>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</si>
  <si>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</si>
  <si>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400 (IBUPROFEN 400)</t>
  </si>
  <si>
    <t>TBL OBD 100X400MG</t>
  </si>
  <si>
    <t>IBALGIN 400 TBL 24</t>
  </si>
  <si>
    <t xml:space="preserve">POR TBL FLM 24X400MG </t>
  </si>
  <si>
    <t>IBALGIN 400 TBL 36</t>
  </si>
  <si>
    <t xml:space="preserve">POR TBL FLM 36X400MG </t>
  </si>
  <si>
    <t>IBALGIN KRÉM 100G</t>
  </si>
  <si>
    <t xml:space="preserve">DRM CRM 1X100GM </t>
  </si>
  <si>
    <t>IBALGIN KRÉM 50G</t>
  </si>
  <si>
    <t>DRM CRM 1X50GM</t>
  </si>
  <si>
    <t>INDAP</t>
  </si>
  <si>
    <t>CPS 30X2.5MG</t>
  </si>
  <si>
    <t>INDOMETACIN 100 BERLIN-CHEMIE</t>
  </si>
  <si>
    <t>SUP 10X100MG</t>
  </si>
  <si>
    <t>IR OG. OPHTHALMO-SEPTONEX</t>
  </si>
  <si>
    <t>GTT OPH 1X10ML</t>
  </si>
  <si>
    <t>ISOKET LOSUNG 0.1% PRO INFUS.</t>
  </si>
  <si>
    <t>INJ PRO INF 10X10ML</t>
  </si>
  <si>
    <t>ISOKET SPRAY</t>
  </si>
  <si>
    <t>SPR 1X12.4GM(=15ML)</t>
  </si>
  <si>
    <t>ISOLYTE  FFX - VAK</t>
  </si>
  <si>
    <t>INF SOL 10X1000ML Freeflex</t>
  </si>
  <si>
    <t>ISOPRENALIN inj.-MIMOŘÁDNÝ DOVOZ!!</t>
  </si>
  <si>
    <t>5x1 ml</t>
  </si>
  <si>
    <t>JANUMET 50 MG/1000 MG</t>
  </si>
  <si>
    <t>POR TBL FLM 56X50MG/1000MG</t>
  </si>
  <si>
    <t>JANUMET 50 MG/850 MG</t>
  </si>
  <si>
    <t>POR TBL FLM 56X50MG/850MG</t>
  </si>
  <si>
    <t>KALIUMCHLORID 7.45% BRAUN</t>
  </si>
  <si>
    <t>INF CNC SOL 20X20ML</t>
  </si>
  <si>
    <t>INF CNC SOL 20X100ML</t>
  </si>
  <si>
    <t>KALNORMIN</t>
  </si>
  <si>
    <t>POR TBL PRO 30X1GM</t>
  </si>
  <si>
    <t>KANAVIT</t>
  </si>
  <si>
    <t>GTT 1X5ML 20MG/ML</t>
  </si>
  <si>
    <t>KINITO 50 MG, POTAHOVANÉ TABLETY</t>
  </si>
  <si>
    <t>POR TBL FLM 100X50MG</t>
  </si>
  <si>
    <t>KL BALS.VISNEVSKI 100G</t>
  </si>
  <si>
    <t>KL ETHANOL.C.BENZINO 150G</t>
  </si>
  <si>
    <t>KL ETHER 130G</t>
  </si>
  <si>
    <t>KL ETHER 180G</t>
  </si>
  <si>
    <t>KL ETHER 200G</t>
  </si>
  <si>
    <t>KL MS HYDROG.PEROX. 3% 1000g</t>
  </si>
  <si>
    <t>KL SOL.JARISCH 500 g FAGRON</t>
  </si>
  <si>
    <t>KL SOL.METHYLROS.CHL.1% 20 G</t>
  </si>
  <si>
    <t>KL TBL MAGN.LACT 0,5G+B6 0,02G, 100TBL</t>
  </si>
  <si>
    <t>KL UNGUENTUM</t>
  </si>
  <si>
    <t>Klysma salinické 10x135ml</t>
  </si>
  <si>
    <t>Klysma salinické 135ml</t>
  </si>
  <si>
    <t>LAGOSA</t>
  </si>
  <si>
    <t>DRG 100X150MG</t>
  </si>
  <si>
    <t>LAMICTAL 100 MG</t>
  </si>
  <si>
    <t>POR TBL NOB 42X100MG</t>
  </si>
  <si>
    <t>LANTUS 100 JEDNOTEK/ML SOLOSTAR</t>
  </si>
  <si>
    <t xml:space="preserve">SDR INJ SOL 5X3ML </t>
  </si>
  <si>
    <t>LEKOPTIN</t>
  </si>
  <si>
    <t>INJ 50X2ML/5MG</t>
  </si>
  <si>
    <t>LEXAURIN 1,5</t>
  </si>
  <si>
    <t>POR TBL NOB 28X1.5MG</t>
  </si>
  <si>
    <t>LEXAURIN 3</t>
  </si>
  <si>
    <t>3MG TBL NOB 28</t>
  </si>
  <si>
    <t>LIPANTHYL 267 M</t>
  </si>
  <si>
    <t>POR CPS DUR 30X267MG</t>
  </si>
  <si>
    <t>LOCOID 0,1%</t>
  </si>
  <si>
    <t>CRM 1X30GM 0.1%</t>
  </si>
  <si>
    <t xml:space="preserve">LOCOID 0,1% 1MG/G </t>
  </si>
  <si>
    <t>UNG 30G</t>
  </si>
  <si>
    <t>LOKREN 20 MG</t>
  </si>
  <si>
    <t>POR TBL FLM 28X20MG</t>
  </si>
  <si>
    <t>POR TBL FLM 98X20MG</t>
  </si>
  <si>
    <t>LOMIR SRO</t>
  </si>
  <si>
    <t>POR CPS PRO 30X5MG</t>
  </si>
  <si>
    <t>LOPERON CPS</t>
  </si>
  <si>
    <t>POR CPS DUR 10X2MG</t>
  </si>
  <si>
    <t>POR CPS DUR 20X2MG</t>
  </si>
  <si>
    <t>LOZAP 50 ZENTIVA</t>
  </si>
  <si>
    <t>POR TBL FLM 30X50MG</t>
  </si>
  <si>
    <t>LOZAP H</t>
  </si>
  <si>
    <t>POR TBL FLM 30</t>
  </si>
  <si>
    <t>MAGNE B6</t>
  </si>
  <si>
    <t>DRG 50</t>
  </si>
  <si>
    <t>MAGNESIUM SULFURICUM BIOTIKA</t>
  </si>
  <si>
    <t>INJ 5X10ML 20%</t>
  </si>
  <si>
    <t>MAGNOSOLV</t>
  </si>
  <si>
    <t>GRA 30X6.1GM(SACKY)</t>
  </si>
  <si>
    <t>MAXITROL</t>
  </si>
  <si>
    <t>SUS OPH 1X5ML</t>
  </si>
  <si>
    <t>MEDRACET 37,5 MG/325 MG</t>
  </si>
  <si>
    <t>POR TBL NOB 30</t>
  </si>
  <si>
    <t>MEDROL 16 MG</t>
  </si>
  <si>
    <t>POR TBLNOB50X16MG-B</t>
  </si>
  <si>
    <t>MEDROL 4 MG</t>
  </si>
  <si>
    <t>POR TBL NOB30X4MG-L</t>
  </si>
  <si>
    <t>MEGACE 160 MG</t>
  </si>
  <si>
    <t>POR TBL NOB 30X160MG</t>
  </si>
  <si>
    <t>MESOCAIN</t>
  </si>
  <si>
    <t>INJ 10X10ML 1%</t>
  </si>
  <si>
    <t>GEL 1X20GM</t>
  </si>
  <si>
    <t>MICARDISPLUS 80/12.5 MG</t>
  </si>
  <si>
    <t>POR TBL NOB 28</t>
  </si>
  <si>
    <t>MICARDISPLUS 80/25 MG</t>
  </si>
  <si>
    <t>MIDAZOLAM ACCORD 1 MG/ML</t>
  </si>
  <si>
    <t>INJ+INF SOL 10X5MLX1MG/ML</t>
  </si>
  <si>
    <t>MIDAZOLAM ACCORD 5 MG/ML</t>
  </si>
  <si>
    <t>INJ+INF SOL 10X1MLX5MG/ML</t>
  </si>
  <si>
    <t>MILURIT 100</t>
  </si>
  <si>
    <t>POR TBL NOB 50X100MG</t>
  </si>
  <si>
    <t>MILURIT 300</t>
  </si>
  <si>
    <t>TBL 30X300MG</t>
  </si>
  <si>
    <t>MINIRIN MELT 120 MCG</t>
  </si>
  <si>
    <t>POR LYO 30X120RG</t>
  </si>
  <si>
    <t>MO LAHEV NA OXIPER 1 l</t>
  </si>
  <si>
    <t>MONO MACK DEPOT</t>
  </si>
  <si>
    <t>POR TBL PRO 28X100MG</t>
  </si>
  <si>
    <t>MORPHIN BIOTIKA 1%</t>
  </si>
  <si>
    <t>INJ 10X1ML/10MG</t>
  </si>
  <si>
    <t>MUSCORIL INJ</t>
  </si>
  <si>
    <t>INJ SOL 6X2ML/4MG</t>
  </si>
  <si>
    <t>MYCOPHENOLAT MOFETIL SANDOZ 500 MG</t>
  </si>
  <si>
    <t>POR TBL FLM 50X500MG</t>
  </si>
  <si>
    <t>NAC AL 600 ŠUMIVÉ TABLETY</t>
  </si>
  <si>
    <t>POR TBL EFF 50X600MG</t>
  </si>
  <si>
    <t>NATRIUM CHLORATUM BIOTIKA 10%</t>
  </si>
  <si>
    <t>NEBILET</t>
  </si>
  <si>
    <t>POR TBL NOB 28X5MG</t>
  </si>
  <si>
    <t>NEODOLPASSE</t>
  </si>
  <si>
    <t>INF 10X250ML</t>
  </si>
  <si>
    <t>NEUROL 0.25</t>
  </si>
  <si>
    <t>TBL 30X0.25MG</t>
  </si>
  <si>
    <t>NEURONTIN 100MG</t>
  </si>
  <si>
    <t>CPS 100X100MG</t>
  </si>
  <si>
    <t>NITRESAN 10 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</si>
  <si>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</si>
  <si>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</si>
  <si>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</si>
  <si>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</si>
  <si>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</si>
  <si>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</si>
  <si>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</si>
  <si>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</si>
  <si>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</si>
  <si>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</si>
  <si>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</si>
  <si>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OPHTHALMO-AZULEN</t>
  </si>
  <si>
    <t>UNG OPH 1X5GM</t>
  </si>
  <si>
    <t>OXAZEPAM TBL.20X10MG</t>
  </si>
  <si>
    <t>TBL 20X10MG(BLISTR)</t>
  </si>
  <si>
    <t>PANCREOLAN FORTE</t>
  </si>
  <si>
    <t>TBL ENT 30X220MG</t>
  </si>
  <si>
    <t>POR TBL ENT 60X220MG</t>
  </si>
  <si>
    <t>PARACETAMOL KABI 10MG/ML</t>
  </si>
  <si>
    <t>INF SOL 10X100ML/1000MG</t>
  </si>
  <si>
    <t>PARALEN 500</t>
  </si>
  <si>
    <t>POR TBL NOB 12X500MG</t>
  </si>
  <si>
    <t>POR TBL NOB 24X500MG</t>
  </si>
  <si>
    <t>PARAMAX RAPID 500MG</t>
  </si>
  <si>
    <t xml:space="preserve">POR TBL NOB 30X500MG </t>
  </si>
  <si>
    <t>PEROXID VODÍKU 3% COO</t>
  </si>
  <si>
    <t>DRM SOL 1X100ML 3%</t>
  </si>
  <si>
    <t>PLEGOMAZIN</t>
  </si>
  <si>
    <t>INJ 10X5ML/25MG</t>
  </si>
  <si>
    <t>Pradaxa 30 x 110mg</t>
  </si>
  <si>
    <t>PREDNISON 20 LECIVA</t>
  </si>
  <si>
    <t>TBL 20X20MG(BLISTR)</t>
  </si>
  <si>
    <t>PREDNISON 5 LECIVA</t>
  </si>
  <si>
    <t>PRESTANCE 10 MG/5 MG</t>
  </si>
  <si>
    <t>POR TBL NOB 90</t>
  </si>
  <si>
    <t>PRESTANCE 5 MG/5 MG</t>
  </si>
  <si>
    <t>PRESTARIUM NEO</t>
  </si>
  <si>
    <t>PRESTARIUM NEO COMBI 10 MG/2,5 MG</t>
  </si>
  <si>
    <t>PRESTARIUM NEO COMBI 5mg/1,25mg</t>
  </si>
  <si>
    <t>PROCORALAN 5 MG</t>
  </si>
  <si>
    <t>POR TBL FLM 56X5MG</t>
  </si>
  <si>
    <t>PROCORALAN 7,5 MG</t>
  </si>
  <si>
    <t>POR TBL FLM 56X7,5MG</t>
  </si>
  <si>
    <t>PROPOFOL-LIPURO 0,5% (5MG/ML) 5X20ML</t>
  </si>
  <si>
    <t>INJ+INF EML 5X20ML/100MG</t>
  </si>
  <si>
    <t>PROTEVASC 35 MG TABLETY S PRODLOUŽENÝM UVOLŇOVÁNÍM</t>
  </si>
  <si>
    <t>POR TBL PRO 60X35MG</t>
  </si>
  <si>
    <t>PROTHAZIN</t>
  </si>
  <si>
    <t>TBL FLM 20X1X25MG</t>
  </si>
  <si>
    <t>PYRIDOXIN LECIVA</t>
  </si>
  <si>
    <t>INJ 5X1ML 50MG</t>
  </si>
  <si>
    <t>PYRIDOXIN LÉČIVA TBL</t>
  </si>
  <si>
    <t xml:space="preserve">POR TBL NOB 20X20MG </t>
  </si>
  <si>
    <t>QUETIAPIN TEVA 200 MG POTAHOVANÉ TABLETY</t>
  </si>
  <si>
    <t>POR TBL FLM 30X200MG</t>
  </si>
  <si>
    <t>QUETIAPINE POLPHARMA 25 MG POTAHOVANÉ TABLETY</t>
  </si>
  <si>
    <t>POR TBL FLM 30X25MG</t>
  </si>
  <si>
    <t>REASEC</t>
  </si>
  <si>
    <t>TBL 20X2.5MG</t>
  </si>
  <si>
    <t>RINGERFUNDIN B.BRAUN</t>
  </si>
  <si>
    <t>INF SOL 10X500ML PE</t>
  </si>
  <si>
    <t>INF SOL10X1000ML PE</t>
  </si>
  <si>
    <t>RINGERŮV ROZTOK VIAFLO</t>
  </si>
  <si>
    <t>INF SOL 20X500ML</t>
  </si>
  <si>
    <t>RIVOCOR 10</t>
  </si>
  <si>
    <t>POR TBL FLM 30X10MG</t>
  </si>
  <si>
    <t>RIVOCOR 5</t>
  </si>
  <si>
    <t>RIVOTRIL 0.5 MG</t>
  </si>
  <si>
    <t>TBL 50X0.5MG</t>
  </si>
  <si>
    <t>RIVOTRIL 2 MG</t>
  </si>
  <si>
    <t>TBL 30X2MG</t>
  </si>
  <si>
    <t>ROSUMOP 20 MG</t>
  </si>
  <si>
    <t>ROSUMOP 40 MG</t>
  </si>
  <si>
    <t>POR TBL FLM 30X40MG</t>
  </si>
  <si>
    <t>ROWATINEX</t>
  </si>
  <si>
    <t>GTT 1X10ML</t>
  </si>
  <si>
    <t>SANVAL 10 MG</t>
  </si>
  <si>
    <t>POR TBL FLM 20X10MG</t>
  </si>
  <si>
    <t>SECATOXIN /R/ FORTE</t>
  </si>
  <si>
    <t>GTT 25ML 25MG/10ML</t>
  </si>
  <si>
    <t>SIOFOR 1000</t>
  </si>
  <si>
    <t>POR TBL FLM 60X1000MG</t>
  </si>
  <si>
    <t>SIOFOR 500</t>
  </si>
  <si>
    <t>500MG TBL FLM 120 II</t>
  </si>
  <si>
    <t>TBL OBD 60X500MG</t>
  </si>
  <si>
    <t>SIOFOR 850MG</t>
  </si>
  <si>
    <t>TBL FLM 60x850MG</t>
  </si>
  <si>
    <t>SMECTA</t>
  </si>
  <si>
    <t>PLV POR 1X30SACKU</t>
  </si>
  <si>
    <t>SOLU-MEDROL</t>
  </si>
  <si>
    <t>INJ SIC 1X40MG+1ML</t>
  </si>
  <si>
    <t>INJ SIC 1X125MG+2ML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</si>
  <si>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</si>
  <si>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</si>
  <si>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</si>
  <si>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</si>
  <si>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</si>
  <si>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</si>
  <si>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SORTIS 20 MG</t>
  </si>
  <si>
    <t>POR TBL FLM100X20MG</t>
  </si>
  <si>
    <t>SORTIS 20MG</t>
  </si>
  <si>
    <t>TBL OBD 30X20MG</t>
  </si>
  <si>
    <t>SORTIS 40 MG</t>
  </si>
  <si>
    <t>POR TBL FLM100X40MG</t>
  </si>
  <si>
    <t>SORTIS 40MG</t>
  </si>
  <si>
    <t>TBL OBD 30X40MG</t>
  </si>
  <si>
    <t>SORTIS 80 MG</t>
  </si>
  <si>
    <t>POR TBL FLM 30X80MG</t>
  </si>
  <si>
    <t>SPECIES UROLOGICAE PLANTA LEROS</t>
  </si>
  <si>
    <t>SPC 20X1.5GM(SÁČKY)</t>
  </si>
  <si>
    <t>SUPPOSITORIA GLYCERINI LECIVA</t>
  </si>
  <si>
    <t>SUP 10X2.35GM</t>
  </si>
  <si>
    <t>SYNTOPHYLLIN</t>
  </si>
  <si>
    <t>INJ 5X10ML/240MG</t>
  </si>
  <si>
    <t>SYNTOSTIGMIN</t>
  </si>
  <si>
    <t>INJ 10X1ML/0.5MG</t>
  </si>
  <si>
    <t>TANTUM VERDE</t>
  </si>
  <si>
    <t>LIQ 1X240ML-PET TR</t>
  </si>
  <si>
    <t>TBL.MAGNESII LACTICI 0.5 GLO</t>
  </si>
  <si>
    <t>TBL 100X500MG</t>
  </si>
  <si>
    <t>TELMISARTAN SANDOZ 80 MG</t>
  </si>
  <si>
    <t>POR TBL NOB 30X80MG</t>
  </si>
  <si>
    <t>POR TBL NOB 100X80MG</t>
  </si>
  <si>
    <t>TELMISARTAN/HYDROCHLOROTHIAZID SANDOZ</t>
  </si>
  <si>
    <t>80MG/25MG TBL FLM 30</t>
  </si>
  <si>
    <t>TELMISARTAN/HYDROCHLOROTHIAZID SANDOZ 80 MG/12,5 M</t>
  </si>
  <si>
    <t>TENSIOMIN</t>
  </si>
  <si>
    <t>TBL 30X25MG</t>
  </si>
  <si>
    <t>TETRASPAN 6%</t>
  </si>
  <si>
    <t>TEZEO HCT 40 MG/12,5 MG</t>
  </si>
  <si>
    <t>THIAMIN LECIVA</t>
  </si>
  <si>
    <t>INJ 10X2ML/100MG</t>
  </si>
  <si>
    <t>THIOPENTAL VALEANT 10x0,5g</t>
  </si>
  <si>
    <t>INJ PLV SOL 10</t>
  </si>
  <si>
    <t>TIAPRIDAL</t>
  </si>
  <si>
    <t>POR TBLNOB 50X100MG</t>
  </si>
  <si>
    <t>INJ SOL 12X2ML/100MG</t>
  </si>
  <si>
    <t>Tiapridex 12x2ml/100mg inj.- Mimořádný dovoz!!</t>
  </si>
  <si>
    <t>TOLUCOMBI 80 MG/25 MG</t>
  </si>
  <si>
    <t>TORECAN</t>
  </si>
  <si>
    <t>SUP 6X6.5MG</t>
  </si>
  <si>
    <t>INJ 5X1ML/6.5MG</t>
  </si>
  <si>
    <t>TOUJEO 300 JEDNOTEK/ML</t>
  </si>
  <si>
    <t>SDR INJ SOL 3X1.5ML</t>
  </si>
  <si>
    <t>TRACRIUM 50</t>
  </si>
  <si>
    <t>INJ 5X5ML/50MG</t>
  </si>
  <si>
    <t>TRAJENTA 5 MG</t>
  </si>
  <si>
    <t>TRALGIT SR 100</t>
  </si>
  <si>
    <t>POR TBL RET10X100MG</t>
  </si>
  <si>
    <t>TRENTAL</t>
  </si>
  <si>
    <t>INF SOL 5X5ML/100MG</t>
  </si>
  <si>
    <t>TRIAMCINOLON E LECIVA</t>
  </si>
  <si>
    <t>TRIAMCINOLON TEVA</t>
  </si>
  <si>
    <t>DRM EML 1X30GM</t>
  </si>
  <si>
    <t>TRIPLIXAM 5 MG/1,25 MG/5 MG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</si>
  <si>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</si>
  <si>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</si>
  <si>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</si>
  <si>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</si>
  <si>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</si>
  <si>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</si>
  <si>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</si>
  <si>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TRITTICO AC 75</t>
  </si>
  <si>
    <t>TBL RET 30X75MG</t>
  </si>
  <si>
    <t>TROZEL 2,5 MG POTAHOVANÉ TABLETY</t>
  </si>
  <si>
    <t>POR TBL FLM 30X2.5MG</t>
  </si>
  <si>
    <t>TULIP 10 MG POTAHOVANÉ TABLETY</t>
  </si>
  <si>
    <t>POR TBL FLM 90X10MG</t>
  </si>
  <si>
    <t>TULIP 20 MG POTAHOVANÉ TABLETY</t>
  </si>
  <si>
    <t>POR TBL FLM 90X20MG</t>
  </si>
  <si>
    <t>TULIP 40 MG</t>
  </si>
  <si>
    <t>POR TBL FLM 90X40MG</t>
  </si>
  <si>
    <t>TWYNSTA 80 MG/5 MG</t>
  </si>
  <si>
    <t>URIZIA 6 MG/0,4 MG TABLETY S ŘÍZENÝM UVOLŇOVÁNÍM</t>
  </si>
  <si>
    <t>POR TBL FRT 30X6MG/0.4MG</t>
  </si>
  <si>
    <t>VALDOXAN 25 MG</t>
  </si>
  <si>
    <t>POR TBL FLM 28X25MG</t>
  </si>
  <si>
    <t>VALSACOMBI 160 MG/12,5 MG</t>
  </si>
  <si>
    <t>POR TBL FLM 84X160MG/12.5MG</t>
  </si>
  <si>
    <t>VALSACOMBI 320 MG/12,5 MG</t>
  </si>
  <si>
    <t>VALSACOR 160 MG</t>
  </si>
  <si>
    <t>POR TBL FLM 28X160MG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</si>
  <si>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</si>
  <si>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</si>
  <si>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</si>
  <si>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</si>
  <si>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</si>
  <si>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</si>
  <si>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</si>
  <si>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</si>
  <si>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VESICARE 5 MG</t>
  </si>
  <si>
    <t>VIPIDIA 25 MG</t>
  </si>
  <si>
    <t>VITAMIN B12 LECIVA 1000RG</t>
  </si>
  <si>
    <t>INJ 5X1ML/1000RG</t>
  </si>
  <si>
    <t>VITAMIN B12 LECIVA 300RG</t>
  </si>
  <si>
    <t>INJ 5X1ML/300RG</t>
  </si>
  <si>
    <t>WARFARIN</t>
  </si>
  <si>
    <t>WARFARIN PMCS 2 MG</t>
  </si>
  <si>
    <t>POR TBL NOB 100X2MG</t>
  </si>
  <si>
    <t>XARELTO 20 MG</t>
  </si>
  <si>
    <t>ZALDIAR</t>
  </si>
  <si>
    <t>37,5MG/325MG TBL FLM 30X1</t>
  </si>
  <si>
    <t>POR TBL FLM 20</t>
  </si>
  <si>
    <t>ZODAC</t>
  </si>
  <si>
    <t>TBL OBD 60X10MG</t>
  </si>
  <si>
    <t>ZOLPIDEM MYLAN</t>
  </si>
  <si>
    <t>POR TBL FLM 50X10MG</t>
  </si>
  <si>
    <t>ZOXON 2</t>
  </si>
  <si>
    <t>ZULBEX 10 MG</t>
  </si>
  <si>
    <t>POR TBL ENT 28X10MG</t>
  </si>
  <si>
    <t>ZULBEX 20 MG</t>
  </si>
  <si>
    <t>POR TBL ENT 28X20MG</t>
  </si>
  <si>
    <t>POR TBL ENT 56X20MG</t>
  </si>
  <si>
    <t>ZYLLT 75 MG</t>
  </si>
  <si>
    <t>POR TBL FLM 56X75MG</t>
  </si>
  <si>
    <t>POR TBL FLM 28X75MG</t>
  </si>
  <si>
    <t>léky - parenterální výživa (LEK)</t>
  </si>
  <si>
    <t>NUTRIFLEX PERI</t>
  </si>
  <si>
    <t>INF SOL 5X1000ML</t>
  </si>
  <si>
    <t>OLICLINOMEL N8-800</t>
  </si>
  <si>
    <t>INF EML4X2000ML</t>
  </si>
  <si>
    <t>léky - enterální výživa (LEK)</t>
  </si>
  <si>
    <t>CUBITAN S PŘÍCHUTÍ ČOKOLÁDOVOU</t>
  </si>
  <si>
    <t>POR SOL 4X200ML</t>
  </si>
  <si>
    <t>CUBITAN S PŘÍCHUTÍ JAHODOVOU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</si>
  <si>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</si>
  <si>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</si>
  <si>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</si>
  <si>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</si>
  <si>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</si>
  <si>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</si>
  <si>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</si>
  <si>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MULTI FIBRE S PŘÍCHUTÍ ČOKOLÁDOVOU</t>
  </si>
  <si>
    <t>NUTRIDRINK S PŘÍCHUTÍ BANÁNOVOU</t>
  </si>
  <si>
    <t>NUTRIDRINK S PŘÍCHUTÍ ČOKOLÁDOVOU</t>
  </si>
  <si>
    <t>NUTRIDRINK S PŘÍCHUTÍ JAHODOVOU</t>
  </si>
  <si>
    <t>PreOp 4x200ml</t>
  </si>
  <si>
    <t>PROTIFAR</t>
  </si>
  <si>
    <t>POR PLV SOL 1X225GM</t>
  </si>
  <si>
    <t>léky - krev.deriváty ZUL (TO)</t>
  </si>
  <si>
    <t>ALBUNORM 20%</t>
  </si>
  <si>
    <t>200G/L INF SOL 1X100ML</t>
  </si>
  <si>
    <t>KIOVIG</t>
  </si>
  <si>
    <t>100MG/ML INF SOL 1X100ML</t>
  </si>
  <si>
    <t>léky - antibiotika (LEK)</t>
  </si>
  <si>
    <t>AMIKACIN MEDOPHARM 500 MG/2 ML</t>
  </si>
  <si>
    <t>INJ+INF SOL 10X2ML/500MG</t>
  </si>
  <si>
    <t>AMOKSIKLAV</t>
  </si>
  <si>
    <t>TBL OBD 21X375MG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</si>
  <si>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</si>
  <si>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</si>
  <si>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</si>
  <si>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</si>
  <si>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</si>
  <si>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</si>
  <si>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</si>
  <si>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</si>
  <si>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</si>
  <si>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1g inj. 100 amp. - MIMOŘ.DOVOZ!!!</t>
  </si>
  <si>
    <t>ARCHIFAR 1 G</t>
  </si>
  <si>
    <t>AZEPO 1 G</t>
  </si>
  <si>
    <t>INJ 10X5ML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</si>
  <si>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</si>
  <si>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</si>
  <si>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</si>
  <si>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</si>
  <si>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</si>
  <si>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</si>
  <si>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</si>
  <si>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</si>
  <si>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CIFLOXINAL</t>
  </si>
  <si>
    <t>500MG TBL FLM 10</t>
  </si>
  <si>
    <t>CIPLOX 250</t>
  </si>
  <si>
    <t>TBL OBD 10X250MG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</si>
  <si>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</si>
  <si>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</si>
  <si>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</si>
  <si>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</si>
  <si>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</si>
  <si>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</si>
  <si>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</si>
  <si>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</si>
  <si>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</si>
  <si>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</si>
  <si>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</si>
  <si>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</si>
  <si>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</si>
  <si>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DOXYBENE 100MG</t>
  </si>
  <si>
    <t>CPS 10X100MG</t>
  </si>
  <si>
    <t>DUOMOX 1000</t>
  </si>
  <si>
    <t>POR TBL SUS 20X1000MG</t>
  </si>
  <si>
    <t>DUOMOX 500</t>
  </si>
  <si>
    <t>TBL 20X500MG</t>
  </si>
  <si>
    <t>ENTIZOL</t>
  </si>
  <si>
    <t>TBL 20X250MG</t>
  </si>
  <si>
    <t>EREMFAT I.V. 600 MG</t>
  </si>
  <si>
    <t>INJ PLV SOL 1X600MG</t>
  </si>
  <si>
    <t>FRAMYKOIN</t>
  </si>
  <si>
    <t>UNG 1X10GM</t>
  </si>
  <si>
    <t>FUCIDIN H</t>
  </si>
  <si>
    <t>DRM CRM 1X15GM</t>
  </si>
  <si>
    <t>FUROLIN TABLETY</t>
  </si>
  <si>
    <t>POR TBL NOB 30X100MG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</si>
  <si>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</si>
  <si>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</si>
  <si>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</si>
  <si>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</si>
  <si>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</si>
  <si>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</si>
  <si>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</si>
  <si>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</si>
  <si>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</si>
  <si>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</si>
  <si>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METRONIDAZOLE 0.5% POLFA</t>
  </si>
  <si>
    <t>INJ 1X100ML 5MG/1ML</t>
  </si>
  <si>
    <t>NORMIX</t>
  </si>
  <si>
    <t>POR TBL FLM 28X200MG</t>
  </si>
  <si>
    <t>OFLOXACINO G.E.S.</t>
  </si>
  <si>
    <t>2MG/ML INF SOL 20X100ML</t>
  </si>
  <si>
    <t>OFLOXIN 200</t>
  </si>
  <si>
    <t>TBL OBD 10X200MG</t>
  </si>
  <si>
    <t>OFLOXIN INF</t>
  </si>
  <si>
    <t>INF SOL 10X100ML</t>
  </si>
  <si>
    <t>OPHTHALMO-FRAMYKOIN</t>
  </si>
  <si>
    <t>OPHTHALMO-FRAMYKOIN COMPOSITUM</t>
  </si>
  <si>
    <t>OSPAMOX 1000 MG</t>
  </si>
  <si>
    <t>POR TBLFLM14X1000MG</t>
  </si>
  <si>
    <t>PAMYCON NA PŘÍPRAVU KAPEK</t>
  </si>
  <si>
    <t>DRM PLV SOL 1X1LAH</t>
  </si>
  <si>
    <t>PENICILIN G 5,0 DRASELNÁ SO. BIOTIKA</t>
  </si>
  <si>
    <t>INJ PLV SOL 10X5MU</t>
  </si>
  <si>
    <t>PIMAFUCORT</t>
  </si>
  <si>
    <t>UNG 1X15GM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</si>
  <si>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</si>
  <si>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</si>
  <si>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</si>
  <si>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</si>
  <si>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</si>
  <si>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</si>
  <si>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</si>
  <si>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</si>
  <si>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</si>
  <si>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</si>
  <si>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</si>
  <si>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</si>
  <si>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VULMIZOLIN 1,0</t>
  </si>
  <si>
    <t>XORIMAX 500 MG POTAH.TABLETY</t>
  </si>
  <si>
    <t>PORTBLFLM10X500MG</t>
  </si>
  <si>
    <t>ZYVOXID</t>
  </si>
  <si>
    <t>INF SOL 10X300ML</t>
  </si>
  <si>
    <t>léky - antimykotika (LEK)</t>
  </si>
  <si>
    <t>CLOTRIMAZOL AL 1%</t>
  </si>
  <si>
    <t>CRM 1X50GM 1%</t>
  </si>
  <si>
    <t>CLOTRIMAZOL SPRAY AL 1%</t>
  </si>
  <si>
    <t>SPR 1X30ML 1%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</si>
  <si>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</si>
  <si>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</si>
  <si>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</si>
  <si>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</si>
  <si>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</si>
  <si>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</si>
  <si>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</si>
  <si>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</si>
  <si>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</si>
  <si>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IMAZOL PLUS</t>
  </si>
  <si>
    <t>DRM CRM 1X30GM</t>
  </si>
  <si>
    <t>KL AQUA PURIF. KUL., FAG. 1 kg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</si>
  <si>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</si>
  <si>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</si>
  <si>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</si>
  <si>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</si>
  <si>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</si>
  <si>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</si>
  <si>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AGAPURIN</t>
  </si>
  <si>
    <t>INJ 5X5ML/100MG</t>
  </si>
  <si>
    <t>AKTIFERRIN</t>
  </si>
  <si>
    <t>GTT 1X30ML</t>
  </si>
  <si>
    <t>ALDACTONE-AMPULE</t>
  </si>
  <si>
    <t>INJ 10X10ML/200MG</t>
  </si>
  <si>
    <t>AMBROBENE 75 MG</t>
  </si>
  <si>
    <t>POR CPS PRO 20X75MG</t>
  </si>
  <si>
    <t>ANESIA 10MG/ML</t>
  </si>
  <si>
    <t>INJ+INF EML 1X100ML</t>
  </si>
  <si>
    <t>APAURIN</t>
  </si>
  <si>
    <t>INJ 10X2ML/10MG</t>
  </si>
  <si>
    <t>POR TBL NOB 100X10MG</t>
  </si>
  <si>
    <t>APO-DICLO SR 100</t>
  </si>
  <si>
    <t>POR TBL RET 100X100MG</t>
  </si>
  <si>
    <t>APO-IBUPROFEN 400 MG</t>
  </si>
  <si>
    <t>POR TBL FLM 100X400MG</t>
  </si>
  <si>
    <t>INF 1X500ML</t>
  </si>
  <si>
    <t>ARDEAELYTOSOL L-ARGININCHL.21%</t>
  </si>
  <si>
    <t>ARDEAELYTOSOL NA.HYDR.CARB.8.4%</t>
  </si>
  <si>
    <t>INF 1X200ML</t>
  </si>
  <si>
    <t>400G/L INF SOL 20X80ML</t>
  </si>
  <si>
    <t>ARDEAOSMOSOL MA 20 (Mannitol)</t>
  </si>
  <si>
    <t>Atracurium Hexal 50mg/5ml - MIMOŘ.DOVOZ!!!</t>
  </si>
  <si>
    <t xml:space="preserve">1x5amp. </t>
  </si>
  <si>
    <t>ATROPIN BIOTIKA 0.5MG</t>
  </si>
  <si>
    <t>ATROPIN BIOTIKA 1MG</t>
  </si>
  <si>
    <t>INJ 10X1ML/1MG</t>
  </si>
  <si>
    <t>BETADINE - zelená</t>
  </si>
  <si>
    <t>LIQ 1X1000ML</t>
  </si>
  <si>
    <t>BETALOC ZOK 50 MG</t>
  </si>
  <si>
    <t>POR TBL PRO 100X50MG</t>
  </si>
  <si>
    <t>BIPHOZYL ROZTOK PRO HEMODIALÝZU/HEMOFILTRACI</t>
  </si>
  <si>
    <t>HMD+HFL SOL 2X5000ML</t>
  </si>
  <si>
    <t>B-komplex forte 100tbl. Zentiva</t>
  </si>
  <si>
    <t>CALCIUM BIOTIKA</t>
  </si>
  <si>
    <t>INJ 10X10ML/1GM</t>
  </si>
  <si>
    <t>CALCIUM RESONIUM</t>
  </si>
  <si>
    <t>POR+RCT PLV SUS 300GM</t>
  </si>
  <si>
    <t>CALYPSOL</t>
  </si>
  <si>
    <t>INJ 5X10ML/500MG</t>
  </si>
  <si>
    <t>CATAPRES 0,15MG INJ-MIMOŘÁDNÝ DOVOZ!!</t>
  </si>
  <si>
    <t>INJ 5X1ML/0.15MG</t>
  </si>
  <si>
    <t>Catapresan inj.10x1ml/0.15mg - MIMOŘ.DOVOZ!!</t>
  </si>
  <si>
    <t>CERNEVIT</t>
  </si>
  <si>
    <t>INJ PLV SOL10X750MG</t>
  </si>
  <si>
    <t>CLARINASE REPETABS</t>
  </si>
  <si>
    <t>5MG/120MG TBL PRO 7 II</t>
  </si>
  <si>
    <t>CODEIN SLOVAKOFARMA 15MG</t>
  </si>
  <si>
    <t>TBL 10X15MG-BLISTR</t>
  </si>
  <si>
    <t>INF CNC SOL 25X2ML</t>
  </si>
  <si>
    <t>DICYNONE 250</t>
  </si>
  <si>
    <t>INJ SOL 4X2ML/250MG</t>
  </si>
  <si>
    <t>DOLMINA INJ.</t>
  </si>
  <si>
    <t>INJ 5X3ML/75MG</t>
  </si>
  <si>
    <t>DZ OCTENIDOL 250ml</t>
  </si>
  <si>
    <t>DZ OCTENISEPT 250 ml</t>
  </si>
  <si>
    <t>sprej</t>
  </si>
  <si>
    <t>DZ TRIXO 500 ML</t>
  </si>
  <si>
    <t>ECOLAV Výplach očí 100ml</t>
  </si>
  <si>
    <t>100 ml</t>
  </si>
  <si>
    <t>EGILOK 50MG</t>
  </si>
  <si>
    <t>TBL 60X50MG</t>
  </si>
  <si>
    <t>EMPRESSIN 40IU/2ML</t>
  </si>
  <si>
    <t xml:space="preserve"> INJ SOL 10X2ML</t>
  </si>
  <si>
    <t>ENAP I.V.</t>
  </si>
  <si>
    <t>INJ 5X1ML/1.25MG</t>
  </si>
  <si>
    <t>EPHEDRIN BIOTIKA</t>
  </si>
  <si>
    <t>INJ SOL 10X1ML/50MG</t>
  </si>
  <si>
    <t>ESMERON INJ.SOL.10X5ML</t>
  </si>
  <si>
    <t>Esmocard HCL 100mg/10ml inj.5 x 100mg/10ml</t>
  </si>
  <si>
    <t>ESMOCARD HCL ORPHA 2500 MG/10 ML KONCENTRÁT PRO PŘ</t>
  </si>
  <si>
    <t>INF CNC SOL 1X2500MG/10ML</t>
  </si>
  <si>
    <t>ESSENTIALE FORTE</t>
  </si>
  <si>
    <t>600MG CPS DUR 30</t>
  </si>
  <si>
    <t>ESSENTIALE FORTE N</t>
  </si>
  <si>
    <t>POR CPS DUR 50</t>
  </si>
  <si>
    <t>EXACYL</t>
  </si>
  <si>
    <t>INJ 5X5ML/500MG</t>
  </si>
  <si>
    <t>FERRLECIT</t>
  </si>
  <si>
    <t>INJ SOL 6X5ML/62.5MG</t>
  </si>
  <si>
    <t>TBL 30X125MG</t>
  </si>
  <si>
    <t>FYZIOLOGICKÝ ROZTOK VIAFLO</t>
  </si>
  <si>
    <t>INF SOL 10X1000ML</t>
  </si>
  <si>
    <t>GELASPAN 4% EBI20x500 ml</t>
  </si>
  <si>
    <t>INF SOL20X500ML VAK</t>
  </si>
  <si>
    <t>GERATAM 800MG</t>
  </si>
  <si>
    <t>TBL OBD 60X800MG</t>
  </si>
  <si>
    <t>INDOMETACIN 50 BERLIN-CHEMIE</t>
  </si>
  <si>
    <t>SUP 10X50MG</t>
  </si>
  <si>
    <t>IR  AQUA STERILE OPLACH.1x1000 ml ECOTAINER</t>
  </si>
  <si>
    <t>IR OPLACH</t>
  </si>
  <si>
    <t>IR  CITRALYSAT K2 5000 ml</t>
  </si>
  <si>
    <t>dialys.rozt.</t>
  </si>
  <si>
    <t>IR  NATRIUM CITRICUM 4% 1x2000ml</t>
  </si>
  <si>
    <t>IR dial. rozt. Phoenix</t>
  </si>
  <si>
    <t>IR Actilyse sol.1mg/1ml</t>
  </si>
  <si>
    <t>rozpl. po 1 ml FNOL</t>
  </si>
  <si>
    <t>KALIUM CHLORATUM BIOMEDICA</t>
  </si>
  <si>
    <t>POR TBLFLM100X500MG</t>
  </si>
  <si>
    <t>KALIUM CHLORATUM LECIVA 7.5%</t>
  </si>
  <si>
    <t>INJ 5X10ML 7.5%</t>
  </si>
  <si>
    <t>INJ 5X1ML/10MG</t>
  </si>
  <si>
    <t>KL ETHER  LÉKOPISNÝ 1000 ml Fagron, Kulich</t>
  </si>
  <si>
    <t>jednotka 1 ks   UN 1155</t>
  </si>
  <si>
    <t>KL SOL.BORGLYCEROLI 3% 50G</t>
  </si>
  <si>
    <t>KL VASELINUM ALBUM, 50G</t>
  </si>
  <si>
    <t>LAMICTAL 25 MG</t>
  </si>
  <si>
    <t>POR TBL NOB 42X25MG</t>
  </si>
  <si>
    <t>LETROX 100</t>
  </si>
  <si>
    <t>POR TBL NOB 100X100RG II</t>
  </si>
  <si>
    <t>LETROX 50</t>
  </si>
  <si>
    <t>POR TBL NOB 100X50RG II</t>
  </si>
  <si>
    <t>LETROX 75</t>
  </si>
  <si>
    <t>POR TBL NOB 100X75MCG II</t>
  </si>
  <si>
    <t>LIDOCAIN EGIS 10 %</t>
  </si>
  <si>
    <t>DRM SPR SOL 1X38GM</t>
  </si>
  <si>
    <t>LITALIR</t>
  </si>
  <si>
    <t>CPS 100X500MG</t>
  </si>
  <si>
    <t>MARCAINE 0.5%</t>
  </si>
  <si>
    <t>INJ SOL5X20ML/100MG</t>
  </si>
  <si>
    <t>UNG OPH 1X3.5GM</t>
  </si>
  <si>
    <t>INJ+INF SOL 10X3MLX5MG/ML</t>
  </si>
  <si>
    <t>MIDAZOLAM TORREX 5MG/ML</t>
  </si>
  <si>
    <t>INJ 10X1ML/5MG</t>
  </si>
  <si>
    <t>MODURETIC</t>
  </si>
  <si>
    <t>MUCOSOLVAN</t>
  </si>
  <si>
    <t>POR GTT SOL+INH SOL 60ML</t>
  </si>
  <si>
    <t>POR TBL EFF20X600MG</t>
  </si>
  <si>
    <t>NALOXONE POLFA</t>
  </si>
  <si>
    <t>INJ 10X1ML/0.4MG</t>
  </si>
  <si>
    <t>NATRIUM SALICYLICUM BIOTIKA</t>
  </si>
  <si>
    <t>INJ 10X10ML 10%</t>
  </si>
  <si>
    <t>Nitroprussiat Fides 1x50mg-MIMOŘÁDNÝ DOVOZ!!</t>
  </si>
  <si>
    <t>INF. PLV. SOL 1x50mg</t>
  </si>
  <si>
    <t>NORADRENALIN LÉČIVA</t>
  </si>
  <si>
    <t>IVN INF CNC SOL 5X5ML</t>
  </si>
  <si>
    <t>NOVOSEVEN 100 KIU (2 MG)</t>
  </si>
  <si>
    <t>INJ PSO LQF 2MG</t>
  </si>
  <si>
    <t>ONDANSETRON B. BRAUN 2 MG/ML</t>
  </si>
  <si>
    <t>INJ SOL 20X4ML/8MG LDPE</t>
  </si>
  <si>
    <t>OTIPAX</t>
  </si>
  <si>
    <t>AUR GTT SOL 1X16GM</t>
  </si>
  <si>
    <t>PROPOFOL 1% MCT/LCT FRESENIUS</t>
  </si>
  <si>
    <t>INJ EML 10X100ML</t>
  </si>
  <si>
    <t>PROPOFOL-LIPURO 1 % (10MG/ML)</t>
  </si>
  <si>
    <t>INJ+INF EML 10X100ML/1000MG</t>
  </si>
  <si>
    <t>PROPOFOL-LIPURO 1% (10MG/ML) 5X20ML</t>
  </si>
  <si>
    <t xml:space="preserve">INJ+INF EML 5X20ML/200MG </t>
  </si>
  <si>
    <t xml:space="preserve">PROTAMIN MEDA AMPULLEN </t>
  </si>
  <si>
    <t>INJ 5X5ML/5KU</t>
  </si>
  <si>
    <t>RAPIFEN</t>
  </si>
  <si>
    <t>INJ 5X2ML</t>
  </si>
  <si>
    <t>REGIOCIT ROZTOK PRO HEMOFILTRACI</t>
  </si>
  <si>
    <t>HFL SOL 2X5000ML</t>
  </si>
  <si>
    <t>REMESTYP 1.0</t>
  </si>
  <si>
    <t>INJ 5X10ML/1MG</t>
  </si>
  <si>
    <t>RINGERUV ROZTOK BRAUN</t>
  </si>
  <si>
    <t>INF 10X500ML(LDPE)</t>
  </si>
  <si>
    <t>ROCURONIUM B. BRAUN 10 MG/ML</t>
  </si>
  <si>
    <t xml:space="preserve">INJ+INF SOL 10X5ML </t>
  </si>
  <si>
    <t>SELEN AGUETTANT 10 MIKROGRAMŮ/ML</t>
  </si>
  <si>
    <t>INF SOL 10X10MLX10RG/ML</t>
  </si>
  <si>
    <t>SEPTONEX</t>
  </si>
  <si>
    <t>DRM. SPR. SOL. 1x100ml</t>
  </si>
  <si>
    <t>SERETIDE DISKUS 50/100</t>
  </si>
  <si>
    <t>INH PLV 60X50/100RG</t>
  </si>
  <si>
    <t>SEVOFLURANE BAXTER 100 %</t>
  </si>
  <si>
    <t>INH LIQ VAP 1X250ML</t>
  </si>
  <si>
    <t>SIMDAX 2,5 MG/ML</t>
  </si>
  <si>
    <t>INF CNC SOL 1X5ML</t>
  </si>
  <si>
    <t>SIRDALUD 2 MG</t>
  </si>
  <si>
    <t>INJ SIC 1X500MG+8ML</t>
  </si>
  <si>
    <t>INJ SIC 1X250MG+4ML</t>
  </si>
  <si>
    <t>TBL FLM 60X320MG/60MG</t>
  </si>
  <si>
    <t>SUFENTANIL TORREX 5 MCG/ML</t>
  </si>
  <si>
    <t>INJ SOL 5X10ML/50RG</t>
  </si>
  <si>
    <t>SUFENTANIL TORREX 50 MCG/ML</t>
  </si>
  <si>
    <t>INJ SOL 5X5ML/250RG</t>
  </si>
  <si>
    <t>SUXAMETHONIUM CHLORID VUAB 100 MG</t>
  </si>
  <si>
    <t>SUXAMETHONIUM CHLORID VUAB 100MG</t>
  </si>
  <si>
    <t>INJ/INF PLV SOL 1x100MG</t>
  </si>
  <si>
    <t>TACHYBEN I.V. 25 MG INJEKČNÍ ROZTOK</t>
  </si>
  <si>
    <t>TACHYBEN I.V. 50 MG INJEKČNÍ ROZTOK</t>
  </si>
  <si>
    <t>THIOCTACID 600 T</t>
  </si>
  <si>
    <t>INJ SOL 5X24ML/600MG</t>
  </si>
  <si>
    <t>THIOPENTAL VUAB INJ. PLV. SOL. 0,5 G</t>
  </si>
  <si>
    <t>INJ PLV SOL 1X0.5GM</t>
  </si>
  <si>
    <t>TRACUTIL</t>
  </si>
  <si>
    <t>INF 5X10ML</t>
  </si>
  <si>
    <t>TRENTAL 400</t>
  </si>
  <si>
    <t>POR TBL RET 100X400MG</t>
  </si>
  <si>
    <t>VASOCARDIN 50</t>
  </si>
  <si>
    <t>POR TBL NOB 50X50MG</t>
  </si>
  <si>
    <t>VENTER</t>
  </si>
  <si>
    <t>TBL 50X1GM</t>
  </si>
  <si>
    <t>VIGANTOL</t>
  </si>
  <si>
    <t>POR GTT SOL 1x10ML</t>
  </si>
  <si>
    <t>VITALIPID N ADULT</t>
  </si>
  <si>
    <t>INF CNC SOL 10X10ML</t>
  </si>
  <si>
    <t>VOLTAREN FORTE</t>
  </si>
  <si>
    <t>2,32% GEL 50G</t>
  </si>
  <si>
    <t>VOLULYTE 6%</t>
  </si>
  <si>
    <t>AMINOPLASMAL B.BRAUN 10%</t>
  </si>
  <si>
    <t>INF SOL 10X500ML</t>
  </si>
  <si>
    <t>AMINOPLASMAL B.BRAUN 5% E</t>
  </si>
  <si>
    <t>AMINOPLASMAL HEPA-10%</t>
  </si>
  <si>
    <t>INF 10X500ML</t>
  </si>
  <si>
    <t>NEPHROTECT</t>
  </si>
  <si>
    <t>NUTRAMIN VLI</t>
  </si>
  <si>
    <t>NUTRIFLEX OMEGA SPECIAL</t>
  </si>
  <si>
    <t>INF EML 5X1250ML</t>
  </si>
  <si>
    <t>INF SOL 5X2000ML</t>
  </si>
  <si>
    <t>CUBITAN S PŘÍCHUTÍ ČOKOLÁDOVOU (SOL)</t>
  </si>
  <si>
    <t>CUBITAN S PŘÍCHUTÍ JAHODOVOU (SOL)</t>
  </si>
  <si>
    <t>CUBITAN S PŘÍCHUTÍ VANILKOVOU</t>
  </si>
  <si>
    <t>CUBITAN S PŘÍCHUTÍ VANILKOVOU (SOL)</t>
  </si>
  <si>
    <t>DIASIP S PŘÍCHUTÍ CAPPUCCINO</t>
  </si>
  <si>
    <t xml:space="preserve">Nutricomp Glutamine Plus MB 500ml </t>
  </si>
  <si>
    <t>NUTRICOMP SOUP JEMNÉ KUŘECÍ KARI</t>
  </si>
  <si>
    <t>NUTRICOMP SOUP ZELENINOVÁ POLÉVKA</t>
  </si>
  <si>
    <t>NUTRIDRINK BALÍČEK 5+1</t>
  </si>
  <si>
    <t>POR SOL 6X200ML</t>
  </si>
  <si>
    <t>NUTRIDRINK COMPACT NEUTRAL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</si>
  <si>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</si>
  <si>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</si>
  <si>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</si>
  <si>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</si>
  <si>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</si>
  <si>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</si>
  <si>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YOGHURT S PŘÍCHUTÍ MALINA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</si>
  <si>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</si>
  <si>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</si>
  <si>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</si>
  <si>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</si>
  <si>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</si>
  <si>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</si>
  <si>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</si>
  <si>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</si>
  <si>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</si>
  <si>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ATENATIV</t>
  </si>
  <si>
    <t>50IU/ML INF PSO LQF 1+1X10ML</t>
  </si>
  <si>
    <t>HAEMOCOMPLETTAN P</t>
  </si>
  <si>
    <t>20MG/ML INJ/INF PLV SOL 1X1000MG</t>
  </si>
  <si>
    <t>HUMAN ALBUMIN 200 G/L BAXTER</t>
  </si>
  <si>
    <t>OCPLEX</t>
  </si>
  <si>
    <t>500IU INF PSO LQF 1+1X20ML</t>
  </si>
  <si>
    <t>léky - trombolýza (LEK)</t>
  </si>
  <si>
    <t>ACTILYSE 20MG</t>
  </si>
  <si>
    <t>INJ SIC 1X20MG+20ML</t>
  </si>
  <si>
    <t>ACTILYSE 50MG</t>
  </si>
  <si>
    <t>INJ SIC 1X50MG+50ML</t>
  </si>
  <si>
    <t>ABAKTAL</t>
  </si>
  <si>
    <t>INJ 10X5ML/400MG</t>
  </si>
  <si>
    <t>ARCHIFAR 500 MG</t>
  </si>
  <si>
    <t>INJ+INF PLV SOL 10X500MG</t>
  </si>
  <si>
    <t>CEFOTAXIME LEK 1 G PRÁŠEK PRO INJEKČNÍ ROZTOK</t>
  </si>
  <si>
    <t>IMS+IVN INJ PLV SOL 10X1GM</t>
  </si>
  <si>
    <t>PROSTAPHLIN 1000MG</t>
  </si>
  <si>
    <t>INJ SIC 1X1000MG</t>
  </si>
  <si>
    <t>TYGACIL 50 MG</t>
  </si>
  <si>
    <t>INF PLV SOL 10X50MG/5ML</t>
  </si>
  <si>
    <t>MYCAMINE 100 MG</t>
  </si>
  <si>
    <t>INF PLV SOL 1X100MG</t>
  </si>
  <si>
    <t>INJ 50X5ML</t>
  </si>
  <si>
    <t>ARDEAOSMOSOL MA 20</t>
  </si>
  <si>
    <t>200G/L INF SOL 10X200ML</t>
  </si>
  <si>
    <t>BETADINE</t>
  </si>
  <si>
    <t>DRM UNG 1X100GM 10%</t>
  </si>
  <si>
    <t>DZ OCTENISEPT 1 l</t>
  </si>
  <si>
    <t>IR  SOL.THOMAS</t>
  </si>
  <si>
    <t>INF CNC SOL 1X50ML</t>
  </si>
  <si>
    <t>ISOLYTE BP - PLAST. LÁHEV</t>
  </si>
  <si>
    <t xml:space="preserve">INF SOL 10X1000ML KP </t>
  </si>
  <si>
    <t>ISUPREL inj.- MIMOŘÁDNÝ DOVOZ!!!</t>
  </si>
  <si>
    <t>KL MS HYDROG.PEROX. 3% 500g</t>
  </si>
  <si>
    <t>KL SOL.FORMAL.K FIXACI TKANI,1000G</t>
  </si>
  <si>
    <t>ONDANSETRON ACCORD</t>
  </si>
  <si>
    <t>2MG/ML INJ+INF SOL 5X4ML</t>
  </si>
  <si>
    <t>INF 10X1000ML(LDPE)</t>
  </si>
  <si>
    <t>SOLUTIO THOMAS CUM PROCAINO ARDEAPHARMA</t>
  </si>
  <si>
    <t>INF CNC SOL 20X50ML</t>
  </si>
  <si>
    <t>SUPRANE</t>
  </si>
  <si>
    <t>INH LIQ VAP 6X240ML</t>
  </si>
  <si>
    <t>TACHOSIL</t>
  </si>
  <si>
    <t>DRM SPO 9.5X4.8CM</t>
  </si>
  <si>
    <t>DRM SPO 3.0X2.5CM</t>
  </si>
  <si>
    <t>VOLUVEN  6%</t>
  </si>
  <si>
    <t>INF SOL 20X500MLVAK+P</t>
  </si>
  <si>
    <t>GARAMYCIN SCHWAMM</t>
  </si>
  <si>
    <t>DRM SPO 1X130MG</t>
  </si>
  <si>
    <t>130MG SPO MED 1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</si>
  <si>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</si>
  <si>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</si>
  <si>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</si>
  <si>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</si>
  <si>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</si>
  <si>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</si>
  <si>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A06AD11 - LAKTULÓZA</t>
  </si>
  <si>
    <t>A07DA - ANTIPROPULZIVA</t>
  </si>
  <si>
    <t>A10AB01 - INZULIN LIDSKÝ</t>
  </si>
  <si>
    <t>A10AB05 - INZULIN ASPART</t>
  </si>
  <si>
    <t>A10BA02 - METFORMIN</t>
  </si>
  <si>
    <t>A10BB12 - GLIMEPIRID</t>
  </si>
  <si>
    <t>B01AA03 - WARFARIN</t>
  </si>
  <si>
    <t>B01AB06 - NADROPARIN</t>
  </si>
  <si>
    <t>B01AC04 - KLOPIDOGREL</t>
  </si>
  <si>
    <t>B02BD08 - EPTAKOG ALFA (AKTIVOVANÝ)</t>
  </si>
  <si>
    <t>C01BD01 - AMIODARON</t>
  </si>
  <si>
    <t>C01EB15 - TRIMETAZIDIN</t>
  </si>
  <si>
    <t>C01EB17 - IVABRADIN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</si>
  <si>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</si>
  <si>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</si>
  <si>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</si>
  <si>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</si>
  <si>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</si>
  <si>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</si>
  <si>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</si>
  <si>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</si>
  <si>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C08CA08 - NITRENDIPIN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</si>
  <si>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</si>
  <si>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</si>
  <si>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</si>
  <si>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</si>
  <si>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</si>
  <si>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C09CA07 - TELMISARTAN</t>
  </si>
  <si>
    <t>C09DA01 - LOSARTAN A DIURETIKA</t>
  </si>
  <si>
    <t>C09DA03 - VALSARTAN A DIURETIKA</t>
  </si>
  <si>
    <t>C09DA07 - TELMISARTAN A DIURETIKA</t>
  </si>
  <si>
    <t>C10AA05 - ATORVASTATIN</t>
  </si>
  <si>
    <t>C10AA07 - ROSUVASTATIN</t>
  </si>
  <si>
    <t>C10AB05 - FENOFIBRÁT</t>
  </si>
  <si>
    <t>G04CA02 - TAMSULOSIN</t>
  </si>
  <si>
    <t>H02AB04 - METHYLPREDNISOLON</t>
  </si>
  <si>
    <t>H03AA01 - LEVOTHYROXIN, SODNÁ SŮL</t>
  </si>
  <si>
    <t>J01AA12 - TIGECYKLIN</t>
  </si>
  <si>
    <t>J01CR02 - AMOXICILIN A ENZYMOVÝ INHIBITOR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</si>
  <si>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</si>
  <si>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</si>
  <si>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</si>
  <si>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</si>
  <si>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</si>
  <si>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</si>
  <si>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</si>
  <si>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</si>
  <si>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</si>
  <si>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</si>
  <si>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</si>
  <si>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</si>
  <si>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L02BG04 - LETROZOL</t>
  </si>
  <si>
    <t>M03AC04 - ATRAKURIUM</t>
  </si>
  <si>
    <t>M03AC09 - ROKURONIUM-BROMID</t>
  </si>
  <si>
    <t>M04AA01 - ALOPURINOL</t>
  </si>
  <si>
    <t>N01AB08 - SEVOFLURAN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</si>
  <si>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</si>
  <si>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</si>
  <si>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</si>
  <si>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</si>
  <si>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</si>
  <si>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</si>
  <si>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N05AH04 - KVETIAPIN</t>
  </si>
  <si>
    <t>N05BA12 - ALPRAZOLAM</t>
  </si>
  <si>
    <t>N05CD08 - MIDAZOLAM</t>
  </si>
  <si>
    <t>N05CF02 - ZOLPIDEM</t>
  </si>
  <si>
    <t>N06AB04 - CITALOPRAM</t>
  </si>
  <si>
    <t>N06DA02 - DONEPEZIL</t>
  </si>
  <si>
    <t>R03AC02 - SALBUTAMOL</t>
  </si>
  <si>
    <t>R03BA05 - FLUTIKASON</t>
  </si>
  <si>
    <t>R05CB01 - ACETYLCYSTEIN</t>
  </si>
  <si>
    <t>R06AE07 - CETIRIZIN</t>
  </si>
  <si>
    <t>R06AE09 - LEVOCETIRIZIN</t>
  </si>
  <si>
    <t>V06XX - POTRAVINY PRO ZVLÁŠTNÍ LÉKAŘSKÉ ÚČELY (PZLÚ)</t>
  </si>
  <si>
    <t>B01AF02 - APIXABAN</t>
  </si>
  <si>
    <t>A03FA07 - ITOPRIDUM</t>
  </si>
  <si>
    <t>N02AJ13 - TRAMADOL A PARACETAMOL</t>
  </si>
  <si>
    <t>L04AA06 - KYSELINA MYKOFENOLOVÁ</t>
  </si>
  <si>
    <t>N01AH03 - SUFENTANIL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</si>
  <si>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</si>
  <si>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</si>
  <si>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</si>
  <si>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</si>
  <si>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</si>
  <si>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</si>
  <si>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</si>
  <si>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</si>
  <si>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</si>
  <si>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</si>
  <si>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</si>
  <si>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</si>
  <si>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A03FA07</t>
  </si>
  <si>
    <t>166760</t>
  </si>
  <si>
    <t>KINITO</t>
  </si>
  <si>
    <t>50MG TBL FLM 100</t>
  </si>
  <si>
    <t>A06AD11</t>
  </si>
  <si>
    <t>215713</t>
  </si>
  <si>
    <t>667G/L POR SOL 1X200ML HDP</t>
  </si>
  <si>
    <t>215715</t>
  </si>
  <si>
    <t>667G/L POR SOL 1X500ML HDP</t>
  </si>
  <si>
    <t>A07DA</t>
  </si>
  <si>
    <t>30652</t>
  </si>
  <si>
    <t>2,5MG/0,025MG TBL NOB 20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</si>
  <si>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</si>
  <si>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</si>
  <si>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</si>
  <si>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</si>
  <si>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</si>
  <si>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</si>
  <si>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</si>
  <si>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</si>
  <si>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</si>
  <si>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</si>
  <si>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</si>
  <si>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56503</t>
  </si>
  <si>
    <t>500MG TBL FLM 60 I</t>
  </si>
  <si>
    <t>A10BB12</t>
  </si>
  <si>
    <t>163077</t>
  </si>
  <si>
    <t>AMARYL</t>
  </si>
  <si>
    <t>2MG TBL NOB 30</t>
  </si>
  <si>
    <t>163085</t>
  </si>
  <si>
    <t>3MG TBL NOB 30</t>
  </si>
  <si>
    <t>B01AA03</t>
  </si>
  <si>
    <t>192340</t>
  </si>
  <si>
    <t>WARFARIN PMCS</t>
  </si>
  <si>
    <t>2MG TBL NOB 100 I</t>
  </si>
  <si>
    <t>94114</t>
  </si>
  <si>
    <t>WARFARIN ORION</t>
  </si>
  <si>
    <t>5MG TBL NOB 100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</si>
  <si>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</si>
  <si>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</si>
  <si>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</si>
  <si>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</si>
  <si>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</si>
  <si>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</si>
  <si>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</si>
  <si>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</si>
  <si>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</si>
  <si>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</si>
  <si>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</si>
  <si>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</si>
  <si>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</si>
  <si>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</si>
  <si>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</si>
  <si>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</si>
  <si>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</si>
  <si>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32063</t>
  </si>
  <si>
    <t>59808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</si>
  <si>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</si>
  <si>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</si>
  <si>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</si>
  <si>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</si>
  <si>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</si>
  <si>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</si>
  <si>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</si>
  <si>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168326</t>
  </si>
  <si>
    <t>ELIQUIS</t>
  </si>
  <si>
    <t>2,5MG TBL FLM 20</t>
  </si>
  <si>
    <t>168327</t>
  </si>
  <si>
    <t>2,5MG TBL FLM 60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</si>
  <si>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</si>
  <si>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</si>
  <si>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</si>
  <si>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</si>
  <si>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</si>
  <si>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</si>
  <si>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</si>
  <si>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</si>
  <si>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</si>
  <si>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C01EB15</t>
  </si>
  <si>
    <t>178689</t>
  </si>
  <si>
    <t>PROTEVASC</t>
  </si>
  <si>
    <t>35MG TBL PRO 60</t>
  </si>
  <si>
    <t>C01EB17</t>
  </si>
  <si>
    <t>25969</t>
  </si>
  <si>
    <t>PROCORALAN</t>
  </si>
  <si>
    <t>5MG TBL FLM 56 KALBLI</t>
  </si>
  <si>
    <t>C02CA04</t>
  </si>
  <si>
    <t>45214</t>
  </si>
  <si>
    <t>C03CA01</t>
  </si>
  <si>
    <t>56804</t>
  </si>
  <si>
    <t>40MG TBL NOB 50</t>
  </si>
  <si>
    <t>56805</t>
  </si>
  <si>
    <t>40MG TBL NOB 100</t>
  </si>
  <si>
    <t>56808</t>
  </si>
  <si>
    <t>125MG TBL NOB 50</t>
  </si>
  <si>
    <t>C05BA01</t>
  </si>
  <si>
    <t>100304</t>
  </si>
  <si>
    <t>300MG/100G GEL 40G</t>
  </si>
  <si>
    <t>100308</t>
  </si>
  <si>
    <t>300MG/100G CRM 40G</t>
  </si>
  <si>
    <t>C07AB02</t>
  </si>
  <si>
    <t>31536</t>
  </si>
  <si>
    <t>BETALOC ZOK</t>
  </si>
  <si>
    <t>25MG TBL PRO 100</t>
  </si>
  <si>
    <t>45499</t>
  </si>
  <si>
    <t>100MG TBL PRO 30</t>
  </si>
  <si>
    <t>46980</t>
  </si>
  <si>
    <t>BETALOC SR</t>
  </si>
  <si>
    <t>200MG TBL PRO 100</t>
  </si>
  <si>
    <t>83974</t>
  </si>
  <si>
    <t>1MG/ML INJ SOL 5X5ML</t>
  </si>
  <si>
    <t>C07AB05</t>
  </si>
  <si>
    <t>49909</t>
  </si>
  <si>
    <t>LOKREN</t>
  </si>
  <si>
    <t>20MG TBL FLM 28</t>
  </si>
  <si>
    <t>49910</t>
  </si>
  <si>
    <t>20MG TBL FLM 98</t>
  </si>
  <si>
    <t>C07AB07</t>
  </si>
  <si>
    <t>158692</t>
  </si>
  <si>
    <t>5MG TBL FLM 30</t>
  </si>
  <si>
    <t>158697</t>
  </si>
  <si>
    <t>158711</t>
  </si>
  <si>
    <t>158716</t>
  </si>
  <si>
    <t>10MG TBL FLM 100</t>
  </si>
  <si>
    <t>47740</t>
  </si>
  <si>
    <t>47741</t>
  </si>
  <si>
    <t>C07AG02</t>
  </si>
  <si>
    <t>102596</t>
  </si>
  <si>
    <t>6,25MG TBL NOB 30</t>
  </si>
  <si>
    <t>102600</t>
  </si>
  <si>
    <t>6,25MG TBL NOB 100</t>
  </si>
  <si>
    <t>C08CA01</t>
  </si>
  <si>
    <t>125046</t>
  </si>
  <si>
    <t>10MG TBL NOB 30</t>
  </si>
  <si>
    <t>15378</t>
  </si>
  <si>
    <t>5MG TBL NOB 90</t>
  </si>
  <si>
    <t>15379</t>
  </si>
  <si>
    <t>10MG TBL NOB 90</t>
  </si>
  <si>
    <t>2954</t>
  </si>
  <si>
    <t>C08CA08</t>
  </si>
  <si>
    <t>111898</t>
  </si>
  <si>
    <t>NITRESAN</t>
  </si>
  <si>
    <t>111902</t>
  </si>
  <si>
    <t>20MG TBL NOB 30</t>
  </si>
  <si>
    <t>C09AA04</t>
  </si>
  <si>
    <t>101205</t>
  </si>
  <si>
    <t>101211</t>
  </si>
  <si>
    <t>5MG TBL FLM 90</t>
  </si>
  <si>
    <t>C09AA05</t>
  </si>
  <si>
    <t>15864</t>
  </si>
  <si>
    <t>TRITACE</t>
  </si>
  <si>
    <t>56972</t>
  </si>
  <si>
    <t>1,25MG TBL NOB 20</t>
  </si>
  <si>
    <t>56976</t>
  </si>
  <si>
    <t>2,5MG TBL NOB 20</t>
  </si>
  <si>
    <t>56981</t>
  </si>
  <si>
    <t>5MG TBL NOB 30</t>
  </si>
  <si>
    <t>C09BA04</t>
  </si>
  <si>
    <t>122685</t>
  </si>
  <si>
    <t>PRESTARIUM NEO COMBI</t>
  </si>
  <si>
    <t>5MG/1,25MG TBL FLM 30</t>
  </si>
  <si>
    <t>122690</t>
  </si>
  <si>
    <t>5MG/1,25MG TBL FLM 90</t>
  </si>
  <si>
    <t>162008</t>
  </si>
  <si>
    <t>10MG/2,5MG TBL FLM 30</t>
  </si>
  <si>
    <t>C09BB04</t>
  </si>
  <si>
    <t>124087</t>
  </si>
  <si>
    <t>PRESTANCE</t>
  </si>
  <si>
    <t>5MG/5MG TBL NOB 30</t>
  </si>
  <si>
    <t>124119</t>
  </si>
  <si>
    <t>10MG/5MG TBL NOB 90</t>
  </si>
  <si>
    <t>C09CA01</t>
  </si>
  <si>
    <t>114065</t>
  </si>
  <si>
    <t>50MG TBL FLM 30 II</t>
  </si>
  <si>
    <t>C09CA07</t>
  </si>
  <si>
    <t>158191</t>
  </si>
  <si>
    <t>TELMISARTAN SANDOZ</t>
  </si>
  <si>
    <t>80MG TBL NOB 30</t>
  </si>
  <si>
    <t>158198</t>
  </si>
  <si>
    <t>80MG TBL NOB 100</t>
  </si>
  <si>
    <t>C09DA01</t>
  </si>
  <si>
    <t>15316</t>
  </si>
  <si>
    <t>50MG/12,5MG TBL FLM 30</t>
  </si>
  <si>
    <t>C09DA03</t>
  </si>
  <si>
    <t>161954</t>
  </si>
  <si>
    <t>VALSACOMBI</t>
  </si>
  <si>
    <t>320MG/12,5MG TBL FLM 28</t>
  </si>
  <si>
    <t>C09DA07</t>
  </si>
  <si>
    <t>189657</t>
  </si>
  <si>
    <t>80MG/12,5MG TBL FLM 30</t>
  </si>
  <si>
    <t>189668</t>
  </si>
  <si>
    <t>C10AA05</t>
  </si>
  <si>
    <t>122632</t>
  </si>
  <si>
    <t>SORTIS</t>
  </si>
  <si>
    <t>80MG TBL FLM 30</t>
  </si>
  <si>
    <t>148309</t>
  </si>
  <si>
    <t>TULIP</t>
  </si>
  <si>
    <t>40MG TBL FLM 90</t>
  </si>
  <si>
    <t>50311</t>
  </si>
  <si>
    <t>10MG TBL FLM 90</t>
  </si>
  <si>
    <t>50316</t>
  </si>
  <si>
    <t>20MG TBL FLM 30</t>
  </si>
  <si>
    <t>50318</t>
  </si>
  <si>
    <t>20MG TBL FLM 90</t>
  </si>
  <si>
    <t>93013</t>
  </si>
  <si>
    <t>93016</t>
  </si>
  <si>
    <t>93018</t>
  </si>
  <si>
    <t>20MG TBL FLM 100</t>
  </si>
  <si>
    <t>93019</t>
  </si>
  <si>
    <t>40MG TBL FLM 30</t>
  </si>
  <si>
    <t>93021</t>
  </si>
  <si>
    <t>40MG TBL FLM 100</t>
  </si>
  <si>
    <t>C10AA07</t>
  </si>
  <si>
    <t>145567</t>
  </si>
  <si>
    <t>ROSUMOP</t>
  </si>
  <si>
    <t>145583</t>
  </si>
  <si>
    <t>C10AB05</t>
  </si>
  <si>
    <t>207098</t>
  </si>
  <si>
    <t>267MG CPS DUR 30</t>
  </si>
  <si>
    <t>G04CA02</t>
  </si>
  <si>
    <t>14439</t>
  </si>
  <si>
    <t>0,4MG CPS RDR 30</t>
  </si>
  <si>
    <t>H02AB04</t>
  </si>
  <si>
    <t>40368</t>
  </si>
  <si>
    <t>MEDROL</t>
  </si>
  <si>
    <t>4MG TBL NOB 30 I</t>
  </si>
  <si>
    <t>40373</t>
  </si>
  <si>
    <t>16MG TBL NOB 50</t>
  </si>
  <si>
    <t>9709</t>
  </si>
  <si>
    <t>40MG/ML INJ PSO LQF 40MG+1ML</t>
  </si>
  <si>
    <t>9710</t>
  </si>
  <si>
    <t>62,5MG/ML INJ PSO LQF 125MG+2ML</t>
  </si>
  <si>
    <t>H03AA01</t>
  </si>
  <si>
    <t>46692</t>
  </si>
  <si>
    <t>EUTHYROX</t>
  </si>
  <si>
    <t>75MCG TBL NOB 100</t>
  </si>
  <si>
    <t>69189</t>
  </si>
  <si>
    <t>50MCG TBL NOB 100</t>
  </si>
  <si>
    <t>J01CR02</t>
  </si>
  <si>
    <t>203097</t>
  </si>
  <si>
    <t>875MG/125MG TBL FLM 21</t>
  </si>
  <si>
    <t>5951</t>
  </si>
  <si>
    <t>875MG/125MG TBL FLM 14</t>
  </si>
  <si>
    <t>85524</t>
  </si>
  <si>
    <t>AMOKSIKLAV 375 MG</t>
  </si>
  <si>
    <t>250MG/125MG TBL FLM 21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</si>
  <si>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</si>
  <si>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</si>
  <si>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</si>
  <si>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</si>
  <si>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</si>
  <si>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</si>
  <si>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</si>
  <si>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</si>
  <si>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</si>
  <si>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</si>
  <si>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</si>
  <si>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</si>
  <si>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</si>
  <si>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</si>
  <si>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</si>
  <si>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</si>
  <si>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</si>
  <si>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</si>
  <si>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</si>
  <si>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</si>
  <si>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</si>
  <si>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</si>
  <si>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</si>
  <si>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</si>
  <si>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</si>
  <si>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</si>
  <si>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</si>
  <si>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</si>
  <si>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</si>
  <si>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</si>
  <si>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</si>
  <si>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</si>
  <si>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</si>
  <si>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</si>
  <si>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</si>
  <si>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</si>
  <si>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</si>
  <si>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</si>
  <si>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</si>
  <si>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</si>
  <si>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</si>
  <si>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</si>
  <si>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</si>
  <si>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</si>
  <si>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</si>
  <si>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</si>
  <si>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</si>
  <si>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</si>
  <si>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</si>
  <si>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</si>
  <si>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</si>
  <si>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</si>
  <si>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</si>
  <si>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L02BG04</t>
  </si>
  <si>
    <t>138854</t>
  </si>
  <si>
    <t>TROZEL</t>
  </si>
  <si>
    <t>2,5MG TBL FLM 30</t>
  </si>
  <si>
    <t>L04AA06</t>
  </si>
  <si>
    <t>123265</t>
  </si>
  <si>
    <t>MYCOPHENOLAT MOFETIL SANDOZ</t>
  </si>
  <si>
    <t>500MG TBL FLM 50</t>
  </si>
  <si>
    <t>M03AC04</t>
  </si>
  <si>
    <t>42392</t>
  </si>
  <si>
    <t>10MG/ML INJ SOL 5X5ML</t>
  </si>
  <si>
    <t>M04AA01</t>
  </si>
  <si>
    <t>127263</t>
  </si>
  <si>
    <t>1710</t>
  </si>
  <si>
    <t>300MG TBL NOB 30</t>
  </si>
  <si>
    <t>2592</t>
  </si>
  <si>
    <t>100MG TBL NOB 50</t>
  </si>
  <si>
    <t>N01AF03</t>
  </si>
  <si>
    <t>216673</t>
  </si>
  <si>
    <t>THIOPENTAL VALEANT</t>
  </si>
  <si>
    <t>0,5G INJ PLV SOL 10</t>
  </si>
  <si>
    <t>N01AX10</t>
  </si>
  <si>
    <t>187156</t>
  </si>
  <si>
    <t>ANESIA</t>
  </si>
  <si>
    <t>10MG/ML INJ/INF EML 10X50ML</t>
  </si>
  <si>
    <t>187158</t>
  </si>
  <si>
    <t>10MG/ML INJ/INF EML 5X20ML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</si>
  <si>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</si>
  <si>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</si>
  <si>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</si>
  <si>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</si>
  <si>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</si>
  <si>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</si>
  <si>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</si>
  <si>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</si>
  <si>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</si>
  <si>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</si>
  <si>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</si>
  <si>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</si>
  <si>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</si>
  <si>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</si>
  <si>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</si>
  <si>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</si>
  <si>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</si>
  <si>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</si>
  <si>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92587</t>
  </si>
  <si>
    <t>DEPAKINE CHRONO 500 MG SÉCABLE</t>
  </si>
  <si>
    <t>500MG TBL RET 30</t>
  </si>
  <si>
    <t>N03AX09</t>
  </si>
  <si>
    <t>151056</t>
  </si>
  <si>
    <t>LAMICTAL</t>
  </si>
  <si>
    <t>100MG TBL NOB 42</t>
  </si>
  <si>
    <t>N05AH04</t>
  </si>
  <si>
    <t>142865</t>
  </si>
  <si>
    <t>QUETIAPINE POLPHARMA</t>
  </si>
  <si>
    <t>25MG TBL FLM 3X10</t>
  </si>
  <si>
    <t>N05BA12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</si>
  <si>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</si>
  <si>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</si>
  <si>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</si>
  <si>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</si>
  <si>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</si>
  <si>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</si>
  <si>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</si>
  <si>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</si>
  <si>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</si>
  <si>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N05CF02</t>
  </si>
  <si>
    <t>146894</t>
  </si>
  <si>
    <t>10MG TBL FLM 20</t>
  </si>
  <si>
    <t>146899</t>
  </si>
  <si>
    <t>10MG TBL FLM 50</t>
  </si>
  <si>
    <t>N06AB04</t>
  </si>
  <si>
    <t>114287</t>
  </si>
  <si>
    <t>APO-CITAL</t>
  </si>
  <si>
    <t>17425</t>
  </si>
  <si>
    <t>17431</t>
  </si>
  <si>
    <t>N06DA02</t>
  </si>
  <si>
    <t>142150</t>
  </si>
  <si>
    <t>DONEPEZIL MYLAN</t>
  </si>
  <si>
    <t>5MG TBL FLM 28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</si>
  <si>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</si>
  <si>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</si>
  <si>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</si>
  <si>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</si>
  <si>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</si>
  <si>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</si>
  <si>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</si>
  <si>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</si>
  <si>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</si>
  <si>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</si>
  <si>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32859</t>
  </si>
  <si>
    <t>600MG TBL EFF 50</t>
  </si>
  <si>
    <t>R06AE07</t>
  </si>
  <si>
    <t>5496</t>
  </si>
  <si>
    <t>10MG TBL FLM 60</t>
  </si>
  <si>
    <t>R06AE09</t>
  </si>
  <si>
    <t>124343</t>
  </si>
  <si>
    <t>CEZERA</t>
  </si>
  <si>
    <t>5MG TBL FLM 30 I</t>
  </si>
  <si>
    <t>124346</t>
  </si>
  <si>
    <t>5MG TBL FLM 90 I</t>
  </si>
  <si>
    <t>V06XX</t>
  </si>
  <si>
    <t>217109</t>
  </si>
  <si>
    <t>33220</t>
  </si>
  <si>
    <t>POR SOL 1X225G</t>
  </si>
  <si>
    <t>33339</t>
  </si>
  <si>
    <t>33340</t>
  </si>
  <si>
    <t>33419</t>
  </si>
  <si>
    <t>33749</t>
  </si>
  <si>
    <t>POR SOL 4X125G</t>
  </si>
  <si>
    <t>33848</t>
  </si>
  <si>
    <t>33934</t>
  </si>
  <si>
    <t>33935</t>
  </si>
  <si>
    <t>33936</t>
  </si>
  <si>
    <t>A04AA01</t>
  </si>
  <si>
    <t>187607</t>
  </si>
  <si>
    <t>ONDANSETRON B. BRAUN</t>
  </si>
  <si>
    <t>2MG/ML INJ SOL 20X4ML II</t>
  </si>
  <si>
    <t>81456</t>
  </si>
  <si>
    <t>B02BD08</t>
  </si>
  <si>
    <t>29449</t>
  </si>
  <si>
    <t>NOVOSEVEN</t>
  </si>
  <si>
    <t>2MG(100KIU) INJ PSO LQF 1+1X2,1ML II</t>
  </si>
  <si>
    <t>56807</t>
  </si>
  <si>
    <t>125MG TBL NOB 30</t>
  </si>
  <si>
    <t>132522</t>
  </si>
  <si>
    <t>EGILOK</t>
  </si>
  <si>
    <t>25MG TBL NOB 60</t>
  </si>
  <si>
    <t>214628</t>
  </si>
  <si>
    <t>50MG TBL NOB 50</t>
  </si>
  <si>
    <t>54151</t>
  </si>
  <si>
    <t>50MG TBL NOB 60</t>
  </si>
  <si>
    <t>58038</t>
  </si>
  <si>
    <t>50MG TBL PRO 100</t>
  </si>
  <si>
    <t>94882</t>
  </si>
  <si>
    <t>62,5MG/ML INJ PSO LQF 250MG+4ML</t>
  </si>
  <si>
    <t>9711</t>
  </si>
  <si>
    <t>62,5MG/ML INJ PSO LQF 500MG+8ML</t>
  </si>
  <si>
    <t>184245</t>
  </si>
  <si>
    <t>LETROX</t>
  </si>
  <si>
    <t>187425</t>
  </si>
  <si>
    <t>187427</t>
  </si>
  <si>
    <t>100MCG TBL NOB 100</t>
  </si>
  <si>
    <t>J01AA12</t>
  </si>
  <si>
    <t>26127</t>
  </si>
  <si>
    <t>TYGACIL</t>
  </si>
  <si>
    <t>50MG INF PLV SOL 10</t>
  </si>
  <si>
    <t>183812</t>
  </si>
  <si>
    <t>500MG INJ/INF PLV SOL 10</t>
  </si>
  <si>
    <t>J01MA03</t>
  </si>
  <si>
    <t>94155</t>
  </si>
  <si>
    <t>400MG/5ML INF SOL 10X5ML</t>
  </si>
  <si>
    <t>M03AC09</t>
  </si>
  <si>
    <t>125002</t>
  </si>
  <si>
    <t>ESMERON</t>
  </si>
  <si>
    <t>10MG/ML INJ/INF SOL 10X5ML</t>
  </si>
  <si>
    <t>N01AB08</t>
  </si>
  <si>
    <t>160319</t>
  </si>
  <si>
    <t>SEVOFLURANE BAXTER</t>
  </si>
  <si>
    <t>100% INH LIQ VAP 1X250ML I</t>
  </si>
  <si>
    <t>N01AH03</t>
  </si>
  <si>
    <t>21088</t>
  </si>
  <si>
    <t>SUFENTANIL TORREX</t>
  </si>
  <si>
    <t>50MCG/ML INJ SOL 5X5ML</t>
  </si>
  <si>
    <t>30779</t>
  </si>
  <si>
    <t>5MCG/ML INJ SOL 5X10ML</t>
  </si>
  <si>
    <t>17135</t>
  </si>
  <si>
    <t>25MG TBL NOB 42</t>
  </si>
  <si>
    <t>127738</t>
  </si>
  <si>
    <t>5MG/ML INJ/INF SOL 10X3ML</t>
  </si>
  <si>
    <t>30187</t>
  </si>
  <si>
    <t>MIDAZOLAM TORREX</t>
  </si>
  <si>
    <t>5MG/ML INJ SOL 10X1ML</t>
  </si>
  <si>
    <t>32858</t>
  </si>
  <si>
    <t>600MG TBL EFF 20</t>
  </si>
  <si>
    <t>66030</t>
  </si>
  <si>
    <t>217005</t>
  </si>
  <si>
    <t>217006</t>
  </si>
  <si>
    <t>217110</t>
  </si>
  <si>
    <t>33341</t>
  </si>
  <si>
    <t>33342</t>
  </si>
  <si>
    <t>33343</t>
  </si>
  <si>
    <t>33422</t>
  </si>
  <si>
    <t>NUTRISON ADVANCED DIASON LOW ENERGY</t>
  </si>
  <si>
    <t>33424</t>
  </si>
  <si>
    <t>33530</t>
  </si>
  <si>
    <t>33750</t>
  </si>
  <si>
    <t>33751</t>
  </si>
  <si>
    <t>33752</t>
  </si>
  <si>
    <t>NUTRIDRINK CREME S PŘÍCHUTÍ LESNÍHO OVOCE</t>
  </si>
  <si>
    <t>33833</t>
  </si>
  <si>
    <t>33855</t>
  </si>
  <si>
    <t>NUTRIDRINK BALÍČEK 5 + 1</t>
  </si>
  <si>
    <t>33856</t>
  </si>
  <si>
    <t>33857</t>
  </si>
  <si>
    <t>33858</t>
  </si>
  <si>
    <t>33859</t>
  </si>
  <si>
    <t>33898</t>
  </si>
  <si>
    <t>124418</t>
  </si>
  <si>
    <t>ROCURONIUM B. BRAUN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</si>
  <si>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</si>
  <si>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</si>
  <si>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</si>
  <si>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</si>
  <si>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</si>
  <si>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</si>
  <si>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</si>
  <si>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</si>
  <si>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</si>
  <si>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</si>
  <si>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</si>
  <si>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</si>
  <si>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</si>
  <si>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</si>
  <si>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</si>
  <si>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</si>
  <si>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</si>
  <si>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</si>
  <si>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Gwozdziewicz Marek</t>
  </si>
  <si>
    <t>Hájek Roman</t>
  </si>
  <si>
    <t>Hanák Václav</t>
  </si>
  <si>
    <t>Homola Pavel</t>
  </si>
  <si>
    <t>Jiný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</si>
  <si>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</si>
  <si>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</si>
  <si>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</si>
  <si>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</si>
  <si>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</si>
  <si>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</si>
  <si>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</si>
  <si>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</si>
  <si>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</si>
  <si>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</si>
  <si>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</si>
  <si>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</si>
  <si>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Acetylcystein</t>
  </si>
  <si>
    <t>57395</t>
  </si>
  <si>
    <t>ACC LONG</t>
  </si>
  <si>
    <t>600MG TBL EFF 10</t>
  </si>
  <si>
    <t>Ambroxol</t>
  </si>
  <si>
    <t>103391</t>
  </si>
  <si>
    <t>7,5MG/ML POR SOL/INH SOL 60ML</t>
  </si>
  <si>
    <t>AMIODARON</t>
  </si>
  <si>
    <t>Amlodipin</t>
  </si>
  <si>
    <t>125060</t>
  </si>
  <si>
    <t>AMOXICILIN A ENZYMOVÝ INHIBITOR</t>
  </si>
  <si>
    <t>ATORVASTATIN</t>
  </si>
  <si>
    <t>BISOPROLOL</t>
  </si>
  <si>
    <t>3801</t>
  </si>
  <si>
    <t>CONCOR COR</t>
  </si>
  <si>
    <t>2,5MG TBL FLM 28</t>
  </si>
  <si>
    <t>94164</t>
  </si>
  <si>
    <t>CONCOR 5</t>
  </si>
  <si>
    <t>CIPROFLOXACIN</t>
  </si>
  <si>
    <t>15659</t>
  </si>
  <si>
    <t>CIPLOX</t>
  </si>
  <si>
    <t>500MG TBL FLM 50(5X10)</t>
  </si>
  <si>
    <t>Erdostein</t>
  </si>
  <si>
    <t>87076</t>
  </si>
  <si>
    <t>300MG CPS DUR 20</t>
  </si>
  <si>
    <t>FUROSEMID</t>
  </si>
  <si>
    <t>98219</t>
  </si>
  <si>
    <t>KLOPIDOGREL</t>
  </si>
  <si>
    <t>158394</t>
  </si>
  <si>
    <t>CLOPIDOGREL ACCORD</t>
  </si>
  <si>
    <t>75MG TBL FLM 90</t>
  </si>
  <si>
    <t>141034</t>
  </si>
  <si>
    <t>TROMBEX</t>
  </si>
  <si>
    <t>75MG TBL FLM 30</t>
  </si>
  <si>
    <t>KYSELINA ACETYLSALICYLOVÁ</t>
  </si>
  <si>
    <t>125114</t>
  </si>
  <si>
    <t>ANOPYRIN</t>
  </si>
  <si>
    <t>100MG TBL NOB 3X20</t>
  </si>
  <si>
    <t>99295</t>
  </si>
  <si>
    <t>100MG TBL NOB 2X10</t>
  </si>
  <si>
    <t>58746</t>
  </si>
  <si>
    <t>KARDEGIC</t>
  </si>
  <si>
    <t>0,5G INJ PSO LQF 6+6X5ML</t>
  </si>
  <si>
    <t>LÉČIVA K TERAPII ONEMOCNĚNÍ JATER</t>
  </si>
  <si>
    <t>181293</t>
  </si>
  <si>
    <t>METOPROLOL</t>
  </si>
  <si>
    <t>58037</t>
  </si>
  <si>
    <t>50MG TBL PRO 30</t>
  </si>
  <si>
    <t>NADROPARIN</t>
  </si>
  <si>
    <t>32061</t>
  </si>
  <si>
    <t>32064</t>
  </si>
  <si>
    <t>NITRENDIPIN</t>
  </si>
  <si>
    <t>Perindopril</t>
  </si>
  <si>
    <t>PERINDOPRIL A DIURETIKA</t>
  </si>
  <si>
    <t>RAMIPRIL</t>
  </si>
  <si>
    <t>56973</t>
  </si>
  <si>
    <t>1,25MG TBL NOB 30</t>
  </si>
  <si>
    <t>RILMENIDIN</t>
  </si>
  <si>
    <t>166421</t>
  </si>
  <si>
    <t>RILMENIDIN TEVA</t>
  </si>
  <si>
    <t>1MG TBL NOB 30</t>
  </si>
  <si>
    <t>RIVAROXABAN</t>
  </si>
  <si>
    <t>168903</t>
  </si>
  <si>
    <t>XARELTO</t>
  </si>
  <si>
    <t>20MG TBL FLM 28 II</t>
  </si>
  <si>
    <t>RŮZNÉ JINÉ KOMBINACE ŽELEZA</t>
  </si>
  <si>
    <t>97402</t>
  </si>
  <si>
    <t>320MG/60MG TBL FLM 50</t>
  </si>
  <si>
    <t>Spironolakton</t>
  </si>
  <si>
    <t>3550</t>
  </si>
  <si>
    <t>25MG TBL NOB 20</t>
  </si>
  <si>
    <t>SULFAMETHOXAZOL A TRIMETHOPRIM</t>
  </si>
  <si>
    <t>3377</t>
  </si>
  <si>
    <t>400MG/80MG TBL NOB 20</t>
  </si>
  <si>
    <t>6264</t>
  </si>
  <si>
    <t>SULTAMICILIN</t>
  </si>
  <si>
    <t>17149</t>
  </si>
  <si>
    <t>375MG TBL FLM 12</t>
  </si>
  <si>
    <t>TELMISARTAN</t>
  </si>
  <si>
    <t>172034</t>
  </si>
  <si>
    <t>TEZEO</t>
  </si>
  <si>
    <t>40MG TBL NOB 28</t>
  </si>
  <si>
    <t>TIKAGRELOR</t>
  </si>
  <si>
    <t>167939</t>
  </si>
  <si>
    <t>BRILIQUE</t>
  </si>
  <si>
    <t>90MG TBL FLM 56 KALBLI I</t>
  </si>
  <si>
    <t>URAPIDIL</t>
  </si>
  <si>
    <t>215478</t>
  </si>
  <si>
    <t>60MG CPS PRO 50</t>
  </si>
  <si>
    <t>94113</t>
  </si>
  <si>
    <t>3MG TBL NOB 100</t>
  </si>
  <si>
    <t>ŽELEZO V KOMBINACI S KYANOKOBALAMINEM A KYSELINOU LISTOVOU</t>
  </si>
  <si>
    <t>59569</t>
  </si>
  <si>
    <t>37MG/5MG/0,01MG CPS MOL 20</t>
  </si>
  <si>
    <t>PERINDOPRIL, AMLODIPIN A INDAPAMID</t>
  </si>
  <si>
    <t>190969</t>
  </si>
  <si>
    <t>TRIPLIXAM</t>
  </si>
  <si>
    <t>10MG/2,5MG/5MG TBL FLM 60(2X30</t>
  </si>
  <si>
    <t>ALOPURINOL</t>
  </si>
  <si>
    <t>107869</t>
  </si>
  <si>
    <t>APO-ALLOPURINOL</t>
  </si>
  <si>
    <t>ANTIAGREGANCIA KROMĚ HEPARINU, KOMBINACE</t>
  </si>
  <si>
    <t>167508</t>
  </si>
  <si>
    <t>DUOPLAVIN</t>
  </si>
  <si>
    <t>75MG/100MG TBL FLM 28</t>
  </si>
  <si>
    <t>158673</t>
  </si>
  <si>
    <t>Digoxin</t>
  </si>
  <si>
    <t>83318</t>
  </si>
  <si>
    <t>DIGOXIN 0,125 LÉČIVA</t>
  </si>
  <si>
    <t>0,125MG TBL NOB 30</t>
  </si>
  <si>
    <t>FLUVASTATIN</t>
  </si>
  <si>
    <t>16055</t>
  </si>
  <si>
    <t>LESCOL XL</t>
  </si>
  <si>
    <t>80MG TBL PRO 4X7</t>
  </si>
  <si>
    <t>HYDROCHLOROTHIAZID A KALIUM ŠETŘÍCÍ DIURETIKA</t>
  </si>
  <si>
    <t>47478</t>
  </si>
  <si>
    <t>LORADUR MITE</t>
  </si>
  <si>
    <t>2,5MG/25MG TBL NOB 50</t>
  </si>
  <si>
    <t>94804</t>
  </si>
  <si>
    <t>5MG/50MG TBL NOB 30</t>
  </si>
  <si>
    <t>CHLORID DRASELNÝ</t>
  </si>
  <si>
    <t>125599</t>
  </si>
  <si>
    <t>1G TBL PRO 30</t>
  </si>
  <si>
    <t>CHOLEKALCIFEROL</t>
  </si>
  <si>
    <t>12023</t>
  </si>
  <si>
    <t>0,5MG/ML POR GTT SOL 1X10ML</t>
  </si>
  <si>
    <t>Isosorbid-mononitrát</t>
  </si>
  <si>
    <t>132957</t>
  </si>
  <si>
    <t>100MG TBL PRO 28</t>
  </si>
  <si>
    <t>KALCITRIOL</t>
  </si>
  <si>
    <t>14937</t>
  </si>
  <si>
    <t>ROCALTROL</t>
  </si>
  <si>
    <t>0,25MCG CPS MOL 30</t>
  </si>
  <si>
    <t>KODEIN</t>
  </si>
  <si>
    <t>56993</t>
  </si>
  <si>
    <t>CODEIN SLOVAKOFARMA</t>
  </si>
  <si>
    <t>30MG TBL NOB 10</t>
  </si>
  <si>
    <t>KOLCHICIN</t>
  </si>
  <si>
    <t>119697</t>
  </si>
  <si>
    <t>0,5MG TBL OBD 20</t>
  </si>
  <si>
    <t>151142</t>
  </si>
  <si>
    <t>100MG TBL NOB 30</t>
  </si>
  <si>
    <t>155781</t>
  </si>
  <si>
    <t>100MG/50MG TBL NOB 50</t>
  </si>
  <si>
    <t>203564</t>
  </si>
  <si>
    <t>Losartan</t>
  </si>
  <si>
    <t>METFORMIN</t>
  </si>
  <si>
    <t>METHYLDOPA (LEVOTOČIVÁ)</t>
  </si>
  <si>
    <t>1328</t>
  </si>
  <si>
    <t>250MG TBL NOB 50</t>
  </si>
  <si>
    <t>32225</t>
  </si>
  <si>
    <t>25MG TBL PRO 28</t>
  </si>
  <si>
    <t>32058</t>
  </si>
  <si>
    <t>32059</t>
  </si>
  <si>
    <t>59810</t>
  </si>
  <si>
    <t>PANTOPRAZOL</t>
  </si>
  <si>
    <t>180640</t>
  </si>
  <si>
    <t>40MG TBL ENT 30 II</t>
  </si>
  <si>
    <t>101227</t>
  </si>
  <si>
    <t>PRESTARIUM NEO FORTE</t>
  </si>
  <si>
    <t>PREDNISON</t>
  </si>
  <si>
    <t>2963</t>
  </si>
  <si>
    <t>PREDNISON 20 LÉČIVA</t>
  </si>
  <si>
    <t>20MG TBL NOB 20</t>
  </si>
  <si>
    <t>119653</t>
  </si>
  <si>
    <t>320MG/60MG TBL FLM 60</t>
  </si>
  <si>
    <t>30434</t>
  </si>
  <si>
    <t>25MG TBL NOB 100</t>
  </si>
  <si>
    <t>TAMSULOSIN</t>
  </si>
  <si>
    <t>TIAPRID</t>
  </si>
  <si>
    <t>48578</t>
  </si>
  <si>
    <t>215476</t>
  </si>
  <si>
    <t>30MG CPS PRO 50</t>
  </si>
  <si>
    <t>192342</t>
  </si>
  <si>
    <t>5MG TBL NOB 100 I</t>
  </si>
  <si>
    <t>190973</t>
  </si>
  <si>
    <t>10MG/2,5MG/10MG TBL FLM 30</t>
  </si>
  <si>
    <t>12494</t>
  </si>
  <si>
    <t>AUGMENTIN 1 G</t>
  </si>
  <si>
    <t>875MG/125MG TBL FLM 14 I</t>
  </si>
  <si>
    <t>191781</t>
  </si>
  <si>
    <t>80MG TBL FLM 50 H</t>
  </si>
  <si>
    <t>176913</t>
  </si>
  <si>
    <t>176914</t>
  </si>
  <si>
    <t>15658</t>
  </si>
  <si>
    <t>200935</t>
  </si>
  <si>
    <t>Ivabradin</t>
  </si>
  <si>
    <t>25973</t>
  </si>
  <si>
    <t>5MG TBL FLM 112 KALBLI</t>
  </si>
  <si>
    <t>Karvedilol</t>
  </si>
  <si>
    <t>155782</t>
  </si>
  <si>
    <t>100MG/50MG TBL NOB 100</t>
  </si>
  <si>
    <t>49941</t>
  </si>
  <si>
    <t>100MG TBL PRO 100</t>
  </si>
  <si>
    <t>NEBIVOLOL</t>
  </si>
  <si>
    <t>213939</t>
  </si>
  <si>
    <t>OMEPRAZOL</t>
  </si>
  <si>
    <t>25364</t>
  </si>
  <si>
    <t>20MG CPS ETD 14</t>
  </si>
  <si>
    <t>101233</t>
  </si>
  <si>
    <t>RABEPRAZOL</t>
  </si>
  <si>
    <t>157139</t>
  </si>
  <si>
    <t>ZULBEX</t>
  </si>
  <si>
    <t>20MG TBL ENT 28</t>
  </si>
  <si>
    <t>56977</t>
  </si>
  <si>
    <t>2,5MG TBL NOB 30</t>
  </si>
  <si>
    <t>56982</t>
  </si>
  <si>
    <t>5MG TBL NOB 50</t>
  </si>
  <si>
    <t>168899</t>
  </si>
  <si>
    <t>15MG TBL FLM 98 II</t>
  </si>
  <si>
    <t>26556</t>
  </si>
  <si>
    <t>MICARDIS</t>
  </si>
  <si>
    <t>80MG TBL NOB 98</t>
  </si>
  <si>
    <t>VALSARTAN</t>
  </si>
  <si>
    <t>156897</t>
  </si>
  <si>
    <t>VALSACOR</t>
  </si>
  <si>
    <t>320MG TBL FLM 28</t>
  </si>
  <si>
    <t>PERINDOPRIL A BISOPROLOL</t>
  </si>
  <si>
    <t>213255</t>
  </si>
  <si>
    <t>COSYREL</t>
  </si>
  <si>
    <t>5MG/5MG TBL FLM 30 I</t>
  </si>
  <si>
    <t>Agomelatin</t>
  </si>
  <si>
    <t>500578</t>
  </si>
  <si>
    <t>VALDOXAN</t>
  </si>
  <si>
    <t>25MG TBL FLM 28</t>
  </si>
  <si>
    <t>2945</t>
  </si>
  <si>
    <t>19592</t>
  </si>
  <si>
    <t>TORVACARD 20</t>
  </si>
  <si>
    <t>49007</t>
  </si>
  <si>
    <t>ATORIS 20</t>
  </si>
  <si>
    <t>204702</t>
  </si>
  <si>
    <t>TORVACARD NEO</t>
  </si>
  <si>
    <t>174008</t>
  </si>
  <si>
    <t>TORVACARD 80</t>
  </si>
  <si>
    <t>BETAXOLOL</t>
  </si>
  <si>
    <t>3802</t>
  </si>
  <si>
    <t>2,5MG TBL FLM 56</t>
  </si>
  <si>
    <t>3822</t>
  </si>
  <si>
    <t>195986</t>
  </si>
  <si>
    <t>SOBYCOR</t>
  </si>
  <si>
    <t>DABIGATRAN-ETEXILÁT</t>
  </si>
  <si>
    <t>29327</t>
  </si>
  <si>
    <t>PRADAXA</t>
  </si>
  <si>
    <t>110MG CPS DUR 30X1 I</t>
  </si>
  <si>
    <t>29328</t>
  </si>
  <si>
    <t>110MG CPS DUR 60X1 I</t>
  </si>
  <si>
    <t>3542</t>
  </si>
  <si>
    <t>DIGOXIN 0,250 LÉČIVA</t>
  </si>
  <si>
    <t>DIKLOFENAK</t>
  </si>
  <si>
    <t>58880</t>
  </si>
  <si>
    <t>100MG TBL PRO 20</t>
  </si>
  <si>
    <t>DOXYCYKLIN</t>
  </si>
  <si>
    <t>97654</t>
  </si>
  <si>
    <t>DOXYBENE</t>
  </si>
  <si>
    <t>100MG CPS MOL 10</t>
  </si>
  <si>
    <t>199680</t>
  </si>
  <si>
    <t>300MG CPS DUR 60</t>
  </si>
  <si>
    <t>Escitalopram</t>
  </si>
  <si>
    <t>125183</t>
  </si>
  <si>
    <t>CIPRALEX</t>
  </si>
  <si>
    <t>10MG TBL FLM 56 I</t>
  </si>
  <si>
    <t>ESOMEPRAZOL</t>
  </si>
  <si>
    <t>147917</t>
  </si>
  <si>
    <t>EMANERA</t>
  </si>
  <si>
    <t>20MG CPS ETD 30 I</t>
  </si>
  <si>
    <t>EZETIMIB</t>
  </si>
  <si>
    <t>47995</t>
  </si>
  <si>
    <t>EZETROL</t>
  </si>
  <si>
    <t>10MG TBL NOB 30 B</t>
  </si>
  <si>
    <t>FEBUXOSTÁT</t>
  </si>
  <si>
    <t>208439</t>
  </si>
  <si>
    <t>ADENURIC</t>
  </si>
  <si>
    <t>80MG TBL FLM 28 II</t>
  </si>
  <si>
    <t>56811</t>
  </si>
  <si>
    <t>FURORESE 250</t>
  </si>
  <si>
    <t>2785</t>
  </si>
  <si>
    <t>FUROSEMID - SLOVAKOFARMA FORTE</t>
  </si>
  <si>
    <t>250MG TBL NOB 10</t>
  </si>
  <si>
    <t>GABAPENTIN</t>
  </si>
  <si>
    <t>130811</t>
  </si>
  <si>
    <t>GORDIUS</t>
  </si>
  <si>
    <t>300MG CPS DUR 50</t>
  </si>
  <si>
    <t>GLIKLAZID</t>
  </si>
  <si>
    <t>147113</t>
  </si>
  <si>
    <t>GLICLAZID MYLAN</t>
  </si>
  <si>
    <t>30MG TBL RET 60</t>
  </si>
  <si>
    <t>GLIMEPIRID</t>
  </si>
  <si>
    <t>154056</t>
  </si>
  <si>
    <t>GLIMEPIRID MYLAN</t>
  </si>
  <si>
    <t>118229</t>
  </si>
  <si>
    <t>GLYMEXAN</t>
  </si>
  <si>
    <t>3MG TBL NOB 20</t>
  </si>
  <si>
    <t>51754</t>
  </si>
  <si>
    <t>OLTAR</t>
  </si>
  <si>
    <t>4MG TBL NOB 30</t>
  </si>
  <si>
    <t>51981</t>
  </si>
  <si>
    <t>6MG TBL NOB 30</t>
  </si>
  <si>
    <t>17189</t>
  </si>
  <si>
    <t>500MG TBL ENT 100</t>
  </si>
  <si>
    <t>INDAPAMID</t>
  </si>
  <si>
    <t>96696</t>
  </si>
  <si>
    <t>2,5MG CPS DUR 30</t>
  </si>
  <si>
    <t>169252</t>
  </si>
  <si>
    <t>162858</t>
  </si>
  <si>
    <t>ASPIRIN PROTECT 100</t>
  </si>
  <si>
    <t>100MG TBL ENT 28</t>
  </si>
  <si>
    <t>155780</t>
  </si>
  <si>
    <t>100MG/50MG TBL NOB 20</t>
  </si>
  <si>
    <t>200214</t>
  </si>
  <si>
    <t>100MG TBL NOB 56</t>
  </si>
  <si>
    <t>188847</t>
  </si>
  <si>
    <t>STACYL</t>
  </si>
  <si>
    <t>100MG TBL ENT 56 I</t>
  </si>
  <si>
    <t>188848</t>
  </si>
  <si>
    <t>100MG TBL ENT 60 I</t>
  </si>
  <si>
    <t>200213</t>
  </si>
  <si>
    <t>100MG TBL NOB 1X20</t>
  </si>
  <si>
    <t>LANSOPRAZOL</t>
  </si>
  <si>
    <t>17121</t>
  </si>
  <si>
    <t>LANZUL</t>
  </si>
  <si>
    <t>30MG CPS DUR 28</t>
  </si>
  <si>
    <t>125752</t>
  </si>
  <si>
    <t>LEVOMEPROMAZIN</t>
  </si>
  <si>
    <t>2429</t>
  </si>
  <si>
    <t>TISERCIN</t>
  </si>
  <si>
    <t>25MG TBL FLM 50</t>
  </si>
  <si>
    <t>LEVOTHYROXIN, SODNÁ SŮL</t>
  </si>
  <si>
    <t>97186</t>
  </si>
  <si>
    <t>100MCG TBL NOB 100 I</t>
  </si>
  <si>
    <t>13892</t>
  </si>
  <si>
    <t>50MG TBL FLM 30 I</t>
  </si>
  <si>
    <t>LOSARTAN A DIURETIKA</t>
  </si>
  <si>
    <t>163921</t>
  </si>
  <si>
    <t>LORISTA H</t>
  </si>
  <si>
    <t>144454</t>
  </si>
  <si>
    <t>METFORMIN 500 MG ZENTIVA</t>
  </si>
  <si>
    <t>500MG TBL FLM 60</t>
  </si>
  <si>
    <t>56504</t>
  </si>
  <si>
    <t>SIOFOR 850</t>
  </si>
  <si>
    <t>850MG TBL FLM 60 I</t>
  </si>
  <si>
    <t>100101</t>
  </si>
  <si>
    <t>STADAMET</t>
  </si>
  <si>
    <t>19577</t>
  </si>
  <si>
    <t>STADAMET 1000</t>
  </si>
  <si>
    <t>1000MG TBL FLM 60 I</t>
  </si>
  <si>
    <t>METFORMIN A LINAGLIPTIN</t>
  </si>
  <si>
    <t>185273</t>
  </si>
  <si>
    <t>JENTADUETO</t>
  </si>
  <si>
    <t>2,5MG/850MG TBL FLM 60X1</t>
  </si>
  <si>
    <t>METFORMIN A SITAGLIPTIN</t>
  </si>
  <si>
    <t>500140</t>
  </si>
  <si>
    <t>JANUMET</t>
  </si>
  <si>
    <t>50MG/1000MG TBL FLM 56</t>
  </si>
  <si>
    <t>125516</t>
  </si>
  <si>
    <t>APO-METOPROLOL 50</t>
  </si>
  <si>
    <t>50MG TBL NOB 100</t>
  </si>
  <si>
    <t>49934</t>
  </si>
  <si>
    <t>25MG TBL PRO 30</t>
  </si>
  <si>
    <t>58041</t>
  </si>
  <si>
    <t>200MG TBL PRO 30</t>
  </si>
  <si>
    <t>NAFTIDROFURYL</t>
  </si>
  <si>
    <t>97026</t>
  </si>
  <si>
    <t>ENELBIN 100 RETARD</t>
  </si>
  <si>
    <t>100MG TBL PRO 50</t>
  </si>
  <si>
    <t>53761</t>
  </si>
  <si>
    <t>5MG TBL NOB 28</t>
  </si>
  <si>
    <t>17104</t>
  </si>
  <si>
    <t>LOSEPRAZOL</t>
  </si>
  <si>
    <t>20MG CPS ETD 28</t>
  </si>
  <si>
    <t>157254</t>
  </si>
  <si>
    <t>OMEPRAZOL ACTAVIS</t>
  </si>
  <si>
    <t>20MG CPS ETD 30</t>
  </si>
  <si>
    <t>49113</t>
  </si>
  <si>
    <t>49123</t>
  </si>
  <si>
    <t>PERINDOPRIL A AMLODIPIN</t>
  </si>
  <si>
    <t>124115</t>
  </si>
  <si>
    <t>10MG/5MG TBL NOB 30</t>
  </si>
  <si>
    <t>126031</t>
  </si>
  <si>
    <t>PRENEWEL</t>
  </si>
  <si>
    <t>4MG/1,25MG TBL NOB 30 II</t>
  </si>
  <si>
    <t>PYRIDOSTIGMIN</t>
  </si>
  <si>
    <t>136398</t>
  </si>
  <si>
    <t>MESTINON</t>
  </si>
  <si>
    <t>60MG TBL OBD 150</t>
  </si>
  <si>
    <t>157129</t>
  </si>
  <si>
    <t>10MG TBL ENT 28</t>
  </si>
  <si>
    <t>15866</t>
  </si>
  <si>
    <t>10MG TBL NOB 100</t>
  </si>
  <si>
    <t>16367</t>
  </si>
  <si>
    <t>PIRAMIL</t>
  </si>
  <si>
    <t>5MG TBL NOB 30 I</t>
  </si>
  <si>
    <t>ROSUVASTATIN</t>
  </si>
  <si>
    <t>148068</t>
  </si>
  <si>
    <t>ROSUCARD</t>
  </si>
  <si>
    <t>148074</t>
  </si>
  <si>
    <t>195086</t>
  </si>
  <si>
    <t>ROVASYN</t>
  </si>
  <si>
    <t>177000</t>
  </si>
  <si>
    <t>MERTENIL</t>
  </si>
  <si>
    <t>115714</t>
  </si>
  <si>
    <t>SILYMARIN</t>
  </si>
  <si>
    <t>19570</t>
  </si>
  <si>
    <t>SOTALOL</t>
  </si>
  <si>
    <t>49013</t>
  </si>
  <si>
    <t>SOTAHEXAL 80</t>
  </si>
  <si>
    <t>80MG TBL NOB 50</t>
  </si>
  <si>
    <t>14499</t>
  </si>
  <si>
    <t>OMNIC TOCAS 0,4</t>
  </si>
  <si>
    <t>0,4MG TBL PRO 30</t>
  </si>
  <si>
    <t>117529</t>
  </si>
  <si>
    <t>TAFLOSIN</t>
  </si>
  <si>
    <t>0,4MG CPS RDR 100</t>
  </si>
  <si>
    <t>TAMSULOSIN A DUTASTERID</t>
  </si>
  <si>
    <t>145988</t>
  </si>
  <si>
    <t>DUODART</t>
  </si>
  <si>
    <t>0,5MG/0,4MG CPS DUR 90</t>
  </si>
  <si>
    <t>169727</t>
  </si>
  <si>
    <t>80MG TBL NOB 28</t>
  </si>
  <si>
    <t>167673</t>
  </si>
  <si>
    <t>TOLURA</t>
  </si>
  <si>
    <t>TELMISARTAN A DIURETIKA</t>
  </si>
  <si>
    <t>26578</t>
  </si>
  <si>
    <t>MICARDISPLUS</t>
  </si>
  <si>
    <t>80MG/12,5MG TBL NOB 28</t>
  </si>
  <si>
    <t>THEOFYLIN</t>
  </si>
  <si>
    <t>76650</t>
  </si>
  <si>
    <t>AFONILUM SR</t>
  </si>
  <si>
    <t>250MG CPS PRO 50</t>
  </si>
  <si>
    <t>TRAZODON</t>
  </si>
  <si>
    <t>54094</t>
  </si>
  <si>
    <t>75MG TBL RET 30</t>
  </si>
  <si>
    <t>TROSPIUM</t>
  </si>
  <si>
    <t>124902</t>
  </si>
  <si>
    <t>SPASMED</t>
  </si>
  <si>
    <t>30MG TBL FLM 30</t>
  </si>
  <si>
    <t>125595</t>
  </si>
  <si>
    <t>160MG TBL FLM 28</t>
  </si>
  <si>
    <t>192341</t>
  </si>
  <si>
    <t>5MG TBL NOB 50 I</t>
  </si>
  <si>
    <t>ZOLPIDEM</t>
  </si>
  <si>
    <t>16285</t>
  </si>
  <si>
    <t>STILNOX</t>
  </si>
  <si>
    <t>10MG TBL FLM 10</t>
  </si>
  <si>
    <t>APIXABAN</t>
  </si>
  <si>
    <t>190958</t>
  </si>
  <si>
    <t>5MG/1,25MG/5MG TBL FLM 30</t>
  </si>
  <si>
    <t>ACEBUTOLOL</t>
  </si>
  <si>
    <t>80058</t>
  </si>
  <si>
    <t>SECTRAL</t>
  </si>
  <si>
    <t>400MG TBL FLM 30</t>
  </si>
  <si>
    <t>125522</t>
  </si>
  <si>
    <t>APO-ACEBUTOL</t>
  </si>
  <si>
    <t>ACEKLOFENAK</t>
  </si>
  <si>
    <t>191729</t>
  </si>
  <si>
    <t>BIOFENAC</t>
  </si>
  <si>
    <t>100MG TBL FLM 20</t>
  </si>
  <si>
    <t>107868</t>
  </si>
  <si>
    <t>Alprazolam</t>
  </si>
  <si>
    <t>98932</t>
  </si>
  <si>
    <t>SEDACORON</t>
  </si>
  <si>
    <t>132811</t>
  </si>
  <si>
    <t>19594</t>
  </si>
  <si>
    <t>TORVACARD 40</t>
  </si>
  <si>
    <t>147078</t>
  </si>
  <si>
    <t>APO-ATORVASTATIN</t>
  </si>
  <si>
    <t>40MG TBL FLM 28</t>
  </si>
  <si>
    <t>204678</t>
  </si>
  <si>
    <t>BETAHISTIN</t>
  </si>
  <si>
    <t>176690</t>
  </si>
  <si>
    <t>BETAHISTIN ACTAVIS</t>
  </si>
  <si>
    <t>24MG TBL NOB 60</t>
  </si>
  <si>
    <t>BUDESONID</t>
  </si>
  <si>
    <t>218110</t>
  </si>
  <si>
    <t>MIFLONID BREEZHALER</t>
  </si>
  <si>
    <t>400MCG INH PLV CPS DUR 60</t>
  </si>
  <si>
    <t>Cilazapril a diuretika</t>
  </si>
  <si>
    <t>14933</t>
  </si>
  <si>
    <t>INHIBACE PLUS</t>
  </si>
  <si>
    <t>5MG/12,5MG TBL FLM 28</t>
  </si>
  <si>
    <t>CITALOPRAM</t>
  </si>
  <si>
    <t>132523</t>
  </si>
  <si>
    <t>200875</t>
  </si>
  <si>
    <t>CITALOPRAM +PHARMA</t>
  </si>
  <si>
    <t>168373</t>
  </si>
  <si>
    <t>150MG CPS DUR 60X1 I</t>
  </si>
  <si>
    <t>DIOSMIN, KOMBINACE</t>
  </si>
  <si>
    <t>14075</t>
  </si>
  <si>
    <t>132659</t>
  </si>
  <si>
    <t>500MG TBL FLM 30</t>
  </si>
  <si>
    <t>20132</t>
  </si>
  <si>
    <t>10MG TBL FLM 28 I</t>
  </si>
  <si>
    <t>FLUOXETIN</t>
  </si>
  <si>
    <t>98702</t>
  </si>
  <si>
    <t>DEPREX LÉČIVA</t>
  </si>
  <si>
    <t>20MG CPS DUR 10</t>
  </si>
  <si>
    <t>98218</t>
  </si>
  <si>
    <t>40MG TBL NOB 20</t>
  </si>
  <si>
    <t>84399</t>
  </si>
  <si>
    <t>NEURONTIN</t>
  </si>
  <si>
    <t>19987</t>
  </si>
  <si>
    <t>GABAPENTIN-TEVA</t>
  </si>
  <si>
    <t>300MG CPS DUR 100</t>
  </si>
  <si>
    <t>112659</t>
  </si>
  <si>
    <t>GLYCLADA</t>
  </si>
  <si>
    <t>30MG TBL RET 90</t>
  </si>
  <si>
    <t>188466</t>
  </si>
  <si>
    <t>60MG TBL RET 60 I</t>
  </si>
  <si>
    <t>HOŘČÍK (RŮZNÉ SOLE V KOMBINACI)</t>
  </si>
  <si>
    <t>66555</t>
  </si>
  <si>
    <t>365MG POR GRA SOL SCC 30</t>
  </si>
  <si>
    <t>47476</t>
  </si>
  <si>
    <t>LORADUR</t>
  </si>
  <si>
    <t>5MG/50MG TBL NOB 50</t>
  </si>
  <si>
    <t>47477</t>
  </si>
  <si>
    <t>2,5MG/25MG TBL NOB 20</t>
  </si>
  <si>
    <t>IPRATROPIUM-BROMID</t>
  </si>
  <si>
    <t>32992</t>
  </si>
  <si>
    <t>0,020MG/DÁV INH SOL PSS 200DÁV</t>
  </si>
  <si>
    <t>Irbesartan a diuretika</t>
  </si>
  <si>
    <t>168104</t>
  </si>
  <si>
    <t>IFIRMACOMBI</t>
  </si>
  <si>
    <t>300MG/12,5MG TBL FLM 28</t>
  </si>
  <si>
    <t>KLONAZEPAM</t>
  </si>
  <si>
    <t>14957</t>
  </si>
  <si>
    <t>RIVOTRIL</t>
  </si>
  <si>
    <t>0,5MG TBL NOB 50</t>
  </si>
  <si>
    <t>141036</t>
  </si>
  <si>
    <t>143525</t>
  </si>
  <si>
    <t>CLOPIDOGREL ACTAVIS</t>
  </si>
  <si>
    <t>75MG TBL FLM 28 I</t>
  </si>
  <si>
    <t>71960</t>
  </si>
  <si>
    <t>100MG TBL NOB 5X10</t>
  </si>
  <si>
    <t>87680</t>
  </si>
  <si>
    <t>400MG TBL NOB 10</t>
  </si>
  <si>
    <t>KYSELINA LISTOVÁ</t>
  </si>
  <si>
    <t>76064</t>
  </si>
  <si>
    <t>ACIDUM FOLICUM LÉČIVA</t>
  </si>
  <si>
    <t>10MG TBL OBD 30</t>
  </si>
  <si>
    <t>LETROZOL</t>
  </si>
  <si>
    <t>188675</t>
  </si>
  <si>
    <t>LIKARDA</t>
  </si>
  <si>
    <t>LEVOCETIRIZIN</t>
  </si>
  <si>
    <t>145173</t>
  </si>
  <si>
    <t>ZENARO</t>
  </si>
  <si>
    <t>5MG TBL FLM 28 I</t>
  </si>
  <si>
    <t>172044</t>
  </si>
  <si>
    <t>150MCG TBL NOB 100</t>
  </si>
  <si>
    <t>187424</t>
  </si>
  <si>
    <t>50MCG TBL NOB 50</t>
  </si>
  <si>
    <t>114059</t>
  </si>
  <si>
    <t>LOZAP 12,5 ZENTIVA</t>
  </si>
  <si>
    <t>12,5MG TBL FLM 30 PVC</t>
  </si>
  <si>
    <t>23797</t>
  </si>
  <si>
    <t>GLUCOPHAGE</t>
  </si>
  <si>
    <t>144460</t>
  </si>
  <si>
    <t>METFORMIN 1000 MG ZENTIVA</t>
  </si>
  <si>
    <t>144450</t>
  </si>
  <si>
    <t>METFORMIN 850 MG ZENTIVA</t>
  </si>
  <si>
    <t>850MG TBL FLM 60</t>
  </si>
  <si>
    <t>191925</t>
  </si>
  <si>
    <t>1000MG TBL FLM 20X30</t>
  </si>
  <si>
    <t>127088</t>
  </si>
  <si>
    <t>METFOGAMMA</t>
  </si>
  <si>
    <t>1000MG TBL FLM 30</t>
  </si>
  <si>
    <t>185287</t>
  </si>
  <si>
    <t>2,5MG/1000MG TBL FLM 60X1</t>
  </si>
  <si>
    <t>METFORMIN A VILDAGLIPTIN</t>
  </si>
  <si>
    <t>29739</t>
  </si>
  <si>
    <t>EUCREAS</t>
  </si>
  <si>
    <t>50MG/1000MG TBL FLM 30 I</t>
  </si>
  <si>
    <t>13778</t>
  </si>
  <si>
    <t>46981</t>
  </si>
  <si>
    <t>49937</t>
  </si>
  <si>
    <t>50MG TBL PRO 28</t>
  </si>
  <si>
    <t>MOKLOBEMID</t>
  </si>
  <si>
    <t>107873</t>
  </si>
  <si>
    <t>APO-MOCLOB 150</t>
  </si>
  <si>
    <t>150MG TBL FLM 30</t>
  </si>
  <si>
    <t>MULTIENZYMOVÉ PŘÍPRAVKY (LIPÁZA, PROTEÁZA APOD.)</t>
  </si>
  <si>
    <t>192390</t>
  </si>
  <si>
    <t>6000U TBL ENT 60</t>
  </si>
  <si>
    <t>59806</t>
  </si>
  <si>
    <t>19000IU/ML INJ SOL ISP 10X0,6M</t>
  </si>
  <si>
    <t>19000IU/ML INJ SOL ISP 10X0,8M</t>
  </si>
  <si>
    <t>202855</t>
  </si>
  <si>
    <t>HELICID</t>
  </si>
  <si>
    <t>40MG CPS ETD 28 II</t>
  </si>
  <si>
    <t>215604</t>
  </si>
  <si>
    <t>49112</t>
  </si>
  <si>
    <t>20MG TBL ENT 14 I</t>
  </si>
  <si>
    <t>180676</t>
  </si>
  <si>
    <t>40MG TBL ENT 30 I</t>
  </si>
  <si>
    <t>109409</t>
  </si>
  <si>
    <t>NOLPAZA</t>
  </si>
  <si>
    <t>40MG TBL ENT 14</t>
  </si>
  <si>
    <t>124129</t>
  </si>
  <si>
    <t>10MG/10MG TBL NOB 30</t>
  </si>
  <si>
    <t>PIRACETAM</t>
  </si>
  <si>
    <t>66646</t>
  </si>
  <si>
    <t>PIRACETAM AL 800</t>
  </si>
  <si>
    <t>800MG TBL FLM 30</t>
  </si>
  <si>
    <t>Pregabalin</t>
  </si>
  <si>
    <t>26196</t>
  </si>
  <si>
    <t>LYRICA</t>
  </si>
  <si>
    <t>225MG CPS DUR 56</t>
  </si>
  <si>
    <t>PROPIVERIN</t>
  </si>
  <si>
    <t>161522</t>
  </si>
  <si>
    <t>MICTONORM UNO</t>
  </si>
  <si>
    <t>30MG CPS RDR 28</t>
  </si>
  <si>
    <t>13475</t>
  </si>
  <si>
    <t>RAMIL 5</t>
  </si>
  <si>
    <t>148072</t>
  </si>
  <si>
    <t>148076</t>
  </si>
  <si>
    <t>184452</t>
  </si>
  <si>
    <t>SORVASTA</t>
  </si>
  <si>
    <t>20MG TBL FLM 28X1</t>
  </si>
  <si>
    <t>SIMVASTATIN</t>
  </si>
  <si>
    <t>198662</t>
  </si>
  <si>
    <t>SIMGAL</t>
  </si>
  <si>
    <t>132708</t>
  </si>
  <si>
    <t>51813</t>
  </si>
  <si>
    <t>TANYZ</t>
  </si>
  <si>
    <t>167666</t>
  </si>
  <si>
    <t>26554</t>
  </si>
  <si>
    <t>167672</t>
  </si>
  <si>
    <t>80MG TBL NOB 14</t>
  </si>
  <si>
    <t>TELMISARTAN A AMLODIPIN</t>
  </si>
  <si>
    <t>167852</t>
  </si>
  <si>
    <t>TWYNSTA</t>
  </si>
  <si>
    <t>80MG/5MG TBL NOB 28</t>
  </si>
  <si>
    <t>167860</t>
  </si>
  <si>
    <t>80MG/10MG TBL NOB 30X1</t>
  </si>
  <si>
    <t>44305</t>
  </si>
  <si>
    <t>200MG CPS PRO 50</t>
  </si>
  <si>
    <t>TRANDOLAPRIL</t>
  </si>
  <si>
    <t>215914</t>
  </si>
  <si>
    <t>GOPTEN</t>
  </si>
  <si>
    <t>2MG CPS DUR 28</t>
  </si>
  <si>
    <t>83730</t>
  </si>
  <si>
    <t>TRIMETAZIDIN</t>
  </si>
  <si>
    <t>32917</t>
  </si>
  <si>
    <t>PREDUCTAL MR</t>
  </si>
  <si>
    <t>35MG TBL RET 60</t>
  </si>
  <si>
    <t>83270</t>
  </si>
  <si>
    <t>146950</t>
  </si>
  <si>
    <t>BLESSIN</t>
  </si>
  <si>
    <t>192339</t>
  </si>
  <si>
    <t>2MG TBL NOB 50 I</t>
  </si>
  <si>
    <t>193744</t>
  </si>
  <si>
    <t>5MG TBL FLM 56</t>
  </si>
  <si>
    <t>193742</t>
  </si>
  <si>
    <t>5MG TBL FLM 14</t>
  </si>
  <si>
    <t>210108</t>
  </si>
  <si>
    <t>FENOTEROL A IPRATROPIUM-BROMID</t>
  </si>
  <si>
    <t>76496</t>
  </si>
  <si>
    <t>0,25MG/ML+0,5MG/ML SOL NEB 20M</t>
  </si>
  <si>
    <t>INDAKATEROL A GLYCOPYRRONIUM-BROMID</t>
  </si>
  <si>
    <t>194361</t>
  </si>
  <si>
    <t>ULTIBRO BREEZHALER</t>
  </si>
  <si>
    <t>85MCG/43MCG INH PLV CPS DUR 30</t>
  </si>
  <si>
    <t>TAMSULOSIN A SOLIFENACIN</t>
  </si>
  <si>
    <t>197782</t>
  </si>
  <si>
    <t>URIZIA</t>
  </si>
  <si>
    <t>6MG/0,4MG TBL RET 30</t>
  </si>
  <si>
    <t>TRAMADOL A PARACETAMOL</t>
  </si>
  <si>
    <t>201609</t>
  </si>
  <si>
    <t>32857</t>
  </si>
  <si>
    <t>94920</t>
  </si>
  <si>
    <t>7,5MG/ML POR SOL 100ML</t>
  </si>
  <si>
    <t>163110</t>
  </si>
  <si>
    <t>ZOREM</t>
  </si>
  <si>
    <t>DIAZEPAM</t>
  </si>
  <si>
    <t>2478</t>
  </si>
  <si>
    <t>10MG TBL NOB 20(2X10)</t>
  </si>
  <si>
    <t>ORGANISMY PRODUKUJÍCÍ KYSELINU MLÉČNOU</t>
  </si>
  <si>
    <t>9159</t>
  </si>
  <si>
    <t>POR SOL 100ML</t>
  </si>
  <si>
    <t>PROPAFENON</t>
  </si>
  <si>
    <t>186335</t>
  </si>
  <si>
    <t>RYTMONORM</t>
  </si>
  <si>
    <t>150MG TBL FLM 50</t>
  </si>
  <si>
    <t>SÍRAN ŽELEZNATÝ</t>
  </si>
  <si>
    <t>14711</t>
  </si>
  <si>
    <t>TARDYFERON</t>
  </si>
  <si>
    <t>80MG TBL RET 30 I</t>
  </si>
  <si>
    <t>193884</t>
  </si>
  <si>
    <t>TOLUCOMBI</t>
  </si>
  <si>
    <t>80MG/12,5MG TBL NOB 28 II</t>
  </si>
  <si>
    <t>VÁPNÍK, KOMBINACE S VITAMINEM D A/NEBO JINÝMI LÉČIVY</t>
  </si>
  <si>
    <t>164888</t>
  </si>
  <si>
    <t>CALTRATE 600 MG/400 IU D3 POTAHOVANÁ TABLETA</t>
  </si>
  <si>
    <t>600MG/400IU TBL FLM 90</t>
  </si>
  <si>
    <t>132524</t>
  </si>
  <si>
    <t>20MG TBL FLM 60</t>
  </si>
  <si>
    <t>FLUKONAZOL</t>
  </si>
  <si>
    <t>KLARITHROMYCIN</t>
  </si>
  <si>
    <t>203290</t>
  </si>
  <si>
    <t>KLACID SR</t>
  </si>
  <si>
    <t>500MG TBL RET 14</t>
  </si>
  <si>
    <t>157141</t>
  </si>
  <si>
    <t>20MG TBL ENT 56</t>
  </si>
  <si>
    <t>190976</t>
  </si>
  <si>
    <t>10MG/2,5MG/10MG TBL FLM 100</t>
  </si>
  <si>
    <t>127260</t>
  </si>
  <si>
    <t>148306</t>
  </si>
  <si>
    <t>Pentoxifylin</t>
  </si>
  <si>
    <t>97702</t>
  </si>
  <si>
    <t>PENTOMER RETARD</t>
  </si>
  <si>
    <t>600MG TBL PRO 20</t>
  </si>
  <si>
    <t>23962</t>
  </si>
  <si>
    <t>AMPRILAN 5</t>
  </si>
  <si>
    <t>57339</t>
  </si>
  <si>
    <t>191530</t>
  </si>
  <si>
    <t>100MG CPS DUR 7 II</t>
  </si>
  <si>
    <t>25979</t>
  </si>
  <si>
    <t>7,5MG TBL FLM 28 KALBLI</t>
  </si>
  <si>
    <t>21856</t>
  </si>
  <si>
    <t>CORYOL</t>
  </si>
  <si>
    <t>3,125MG TBL NOB 30</t>
  </si>
  <si>
    <t>193874</t>
  </si>
  <si>
    <t>40MG/12,5MG TBL NOB 28 II</t>
  </si>
  <si>
    <t>193747</t>
  </si>
  <si>
    <t>5MG TBL FLM 168</t>
  </si>
  <si>
    <t>193748</t>
  </si>
  <si>
    <t>5MG TBL FLM 200</t>
  </si>
  <si>
    <t>125058</t>
  </si>
  <si>
    <t>87018</t>
  </si>
  <si>
    <t>ATORIS 40</t>
  </si>
  <si>
    <t>LINEZOLID</t>
  </si>
  <si>
    <t>3902</t>
  </si>
  <si>
    <t>600MG TBL FLM 10</t>
  </si>
  <si>
    <t>148071</t>
  </si>
  <si>
    <t>13254</t>
  </si>
  <si>
    <t>CORSIM 20</t>
  </si>
  <si>
    <t>47514</t>
  </si>
  <si>
    <t>CALCICHEW D3</t>
  </si>
  <si>
    <t>500MG/200IU TBL MND 20</t>
  </si>
  <si>
    <t>119773</t>
  </si>
  <si>
    <t>90957</t>
  </si>
  <si>
    <t>XANAX</t>
  </si>
  <si>
    <t>93015</t>
  </si>
  <si>
    <t>ATORVASTATIN A AMLODIPIN</t>
  </si>
  <si>
    <t>30550</t>
  </si>
  <si>
    <t>CADUET</t>
  </si>
  <si>
    <t>10MG/10MG TBL FLM 90</t>
  </si>
  <si>
    <t>BISOPROLOL A THIAZIDY</t>
  </si>
  <si>
    <t>13603</t>
  </si>
  <si>
    <t>LODOZ</t>
  </si>
  <si>
    <t>5MG/6,25MG TBL FLM 30</t>
  </si>
  <si>
    <t>BROMAZEPAM</t>
  </si>
  <si>
    <t>88219</t>
  </si>
  <si>
    <t>Celiprolol</t>
  </si>
  <si>
    <t>214615</t>
  </si>
  <si>
    <t>TENOLOC 200</t>
  </si>
  <si>
    <t>200MG TBL FLM 30</t>
  </si>
  <si>
    <t>DESOGESTREL</t>
  </si>
  <si>
    <t>182311</t>
  </si>
  <si>
    <t>EVELLIEN</t>
  </si>
  <si>
    <t>0,075MG TBL FLM 3X28 I</t>
  </si>
  <si>
    <t>75631</t>
  </si>
  <si>
    <t>DILTIAZEM</t>
  </si>
  <si>
    <t>94314</t>
  </si>
  <si>
    <t>DIACORDIN 90 RETARD</t>
  </si>
  <si>
    <t>90MG TBL PRO 30</t>
  </si>
  <si>
    <t>132908</t>
  </si>
  <si>
    <t>500MG TBL FLM 120</t>
  </si>
  <si>
    <t>DRASLÍK</t>
  </si>
  <si>
    <t>88356</t>
  </si>
  <si>
    <t>0,175G/0,175G TBL NOB 100</t>
  </si>
  <si>
    <t>56809</t>
  </si>
  <si>
    <t>125MG TBL NOB 100</t>
  </si>
  <si>
    <t>215978</t>
  </si>
  <si>
    <t>HYDROCHLOROTHIAZID</t>
  </si>
  <si>
    <t>168</t>
  </si>
  <si>
    <t>HYDROCHLOROTHIAZID LÉČIVA</t>
  </si>
  <si>
    <t>125524</t>
  </si>
  <si>
    <t>5MG/50MG TBL NOB 100</t>
  </si>
  <si>
    <t>151949</t>
  </si>
  <si>
    <t>2,5MG CPS DUR 100</t>
  </si>
  <si>
    <t>164344</t>
  </si>
  <si>
    <t>76402</t>
  </si>
  <si>
    <t>SORBIMON</t>
  </si>
  <si>
    <t>20MG TBL NOB 100</t>
  </si>
  <si>
    <t>102612</t>
  </si>
  <si>
    <t>CARVESAN 25</t>
  </si>
  <si>
    <t>53189</t>
  </si>
  <si>
    <t>500MG TBL RET 7</t>
  </si>
  <si>
    <t>53853</t>
  </si>
  <si>
    <t>500MG TBL FLM 14</t>
  </si>
  <si>
    <t>216186</t>
  </si>
  <si>
    <t>KLENBUTEROL</t>
  </si>
  <si>
    <t>55449</t>
  </si>
  <si>
    <t>SPIROPENT</t>
  </si>
  <si>
    <t>5MCG/5ML SIR 1X100ML</t>
  </si>
  <si>
    <t>188850</t>
  </si>
  <si>
    <t>100MG TBL ENT 100 I</t>
  </si>
  <si>
    <t>201898</t>
  </si>
  <si>
    <t>VASOPIRIN</t>
  </si>
  <si>
    <t>100MG TBL ENT 100</t>
  </si>
  <si>
    <t>69191</t>
  </si>
  <si>
    <t>114067</t>
  </si>
  <si>
    <t>50MG TBL FLM 90 II</t>
  </si>
  <si>
    <t>13897</t>
  </si>
  <si>
    <t>LOZAP 100 ZENTIVA</t>
  </si>
  <si>
    <t>100MG TBL FLM 90 AL</t>
  </si>
  <si>
    <t>58042</t>
  </si>
  <si>
    <t>METRONIDAZOL</t>
  </si>
  <si>
    <t>2427</t>
  </si>
  <si>
    <t>250MG TBL NOB 20</t>
  </si>
  <si>
    <t>MOXONIDIN</t>
  </si>
  <si>
    <t>16926</t>
  </si>
  <si>
    <t>MOXOSTAD</t>
  </si>
  <si>
    <t>0,3MG TBL FLM 100</t>
  </si>
  <si>
    <t>MUPIROCIN</t>
  </si>
  <si>
    <t>90778</t>
  </si>
  <si>
    <t>BACTROBAN</t>
  </si>
  <si>
    <t>20MG/G UNG 15G</t>
  </si>
  <si>
    <t>NIMESULID</t>
  </si>
  <si>
    <t>12894</t>
  </si>
  <si>
    <t>AULIN</t>
  </si>
  <si>
    <t>100MG POR GRA SUS 15 I</t>
  </si>
  <si>
    <t>111900</t>
  </si>
  <si>
    <t>111904</t>
  </si>
  <si>
    <t>NITROFURANTOIN</t>
  </si>
  <si>
    <t>207280</t>
  </si>
  <si>
    <t>FUROLIN</t>
  </si>
  <si>
    <t>25366</t>
  </si>
  <si>
    <t>20MG CPS ETD 90</t>
  </si>
  <si>
    <t>155873</t>
  </si>
  <si>
    <t>400MG TBL RET 100</t>
  </si>
  <si>
    <t>120810</t>
  </si>
  <si>
    <t>APO-PERINDO</t>
  </si>
  <si>
    <t>162012</t>
  </si>
  <si>
    <t>10MG/2,5MG TBL FLM 90</t>
  </si>
  <si>
    <t>269</t>
  </si>
  <si>
    <t>PREDNISON 5 LÉČIVA</t>
  </si>
  <si>
    <t>5MG TBL NOB 20</t>
  </si>
  <si>
    <t>192580</t>
  </si>
  <si>
    <t>APO-RABEPRAZOL</t>
  </si>
  <si>
    <t>56983</t>
  </si>
  <si>
    <t>125641</t>
  </si>
  <si>
    <t>TENAXUM</t>
  </si>
  <si>
    <t>1MG TBL NOB 90</t>
  </si>
  <si>
    <t>168904</t>
  </si>
  <si>
    <t>20MG TBL FLM 98 II</t>
  </si>
  <si>
    <t>Salbutamol</t>
  </si>
  <si>
    <t>125077</t>
  </si>
  <si>
    <t>APO-SIMVA 10</t>
  </si>
  <si>
    <t>SODNÁ SŮL METAMIZOLU</t>
  </si>
  <si>
    <t>167859</t>
  </si>
  <si>
    <t>80MG/10MG TBL NOB 28</t>
  </si>
  <si>
    <t>167838</t>
  </si>
  <si>
    <t>40MG/5MG TBL NOB 28</t>
  </si>
  <si>
    <t>29679</t>
  </si>
  <si>
    <t>80MG/12,5MG TBL NOB 90X1</t>
  </si>
  <si>
    <t>193894</t>
  </si>
  <si>
    <t>80MG/25MG TBL NOB 28 II</t>
  </si>
  <si>
    <t>189664</t>
  </si>
  <si>
    <t>80MG/12,5MG TBL FLM 100</t>
  </si>
  <si>
    <t>VERAPAMIL</t>
  </si>
  <si>
    <t>54034</t>
  </si>
  <si>
    <t>VERAPAMIL AL 240 RETARD</t>
  </si>
  <si>
    <t>240MG TBL RET 100</t>
  </si>
  <si>
    <t>215965</t>
  </si>
  <si>
    <t>ISOPTIN SR</t>
  </si>
  <si>
    <t>240MG TBL PRO 100</t>
  </si>
  <si>
    <t>193746</t>
  </si>
  <si>
    <t>5MG TBL FLM 100X1</t>
  </si>
  <si>
    <t>ITOPRIDUM</t>
  </si>
  <si>
    <t>IMIDAZOLOVÉ/TRIAZOLOVÉ DERIVÁTY V KOMBINACI S KORTIKOSTEROID</t>
  </si>
  <si>
    <t>16896</t>
  </si>
  <si>
    <t>10MG/G+2,5MG/G CRM 30G</t>
  </si>
  <si>
    <t>Atorvastatin, amlodipin a perindopril</t>
  </si>
  <si>
    <t>206001</t>
  </si>
  <si>
    <t>LIPERTANCE</t>
  </si>
  <si>
    <t>20MG/10MG/10MG TBL FLM 30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</si>
  <si>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</si>
  <si>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</si>
  <si>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</si>
  <si>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</si>
  <si>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</si>
  <si>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</si>
  <si>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</si>
  <si>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</si>
  <si>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</si>
  <si>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</si>
  <si>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</si>
  <si>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</si>
  <si>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</si>
  <si>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KYSELINA ASKORBOVÁ (VITAMIN C)</t>
  </si>
  <si>
    <t>23286</t>
  </si>
  <si>
    <t>CELASKON</t>
  </si>
  <si>
    <t>250MG TBL NOB 100</t>
  </si>
  <si>
    <t>Aciklovir</t>
  </si>
  <si>
    <t>13704</t>
  </si>
  <si>
    <t>ZOVIRAX</t>
  </si>
  <si>
    <t>400MG TBL NOB 70</t>
  </si>
  <si>
    <t>155941</t>
  </si>
  <si>
    <t>50MG/G CRM 5G</t>
  </si>
  <si>
    <t>AMIDY, KOMBINACE</t>
  </si>
  <si>
    <t>1681</t>
  </si>
  <si>
    <t>EMLA</t>
  </si>
  <si>
    <t>25MG/G+25MG/G CRM 1X30G</t>
  </si>
  <si>
    <t>ANTITUSIKA A EXPEKTORANCIA</t>
  </si>
  <si>
    <t>115364</t>
  </si>
  <si>
    <t>STOPTUSSIN</t>
  </si>
  <si>
    <t>0,8MG/ML+20MG/ML SIR 100ML</t>
  </si>
  <si>
    <t>DESLORATADIN</t>
  </si>
  <si>
    <t>28837</t>
  </si>
  <si>
    <t>AERIUS</t>
  </si>
  <si>
    <t>0,5MG/ML POR SOL 60ML+LŽIČKA</t>
  </si>
  <si>
    <t>ENALAPRIL</t>
  </si>
  <si>
    <t>59642</t>
  </si>
  <si>
    <t>ENAP</t>
  </si>
  <si>
    <t>FENOBARBITAL</t>
  </si>
  <si>
    <t>68578</t>
  </si>
  <si>
    <t>PHENAEMALETTEN</t>
  </si>
  <si>
    <t>15MG TBL NOB 50 I</t>
  </si>
  <si>
    <t>203216</t>
  </si>
  <si>
    <t>15MG TBL NOB 50 II</t>
  </si>
  <si>
    <t>216196</t>
  </si>
  <si>
    <t>KLACID 250</t>
  </si>
  <si>
    <t>250MG TBL FLM 14</t>
  </si>
  <si>
    <t>TADALAFIL</t>
  </si>
  <si>
    <t>29258</t>
  </si>
  <si>
    <t>CIALIS</t>
  </si>
  <si>
    <t>ANALGETIKA A ANESTETIKA, KOMBINACE</t>
  </si>
  <si>
    <t>107143</t>
  </si>
  <si>
    <t>40MG/G+10MG/G AUR GTT SOL 16G</t>
  </si>
  <si>
    <t>15653</t>
  </si>
  <si>
    <t>250MG TBL FLM 10</t>
  </si>
  <si>
    <t>Jiná antibiotika pro lokální aplikaci</t>
  </si>
  <si>
    <t>201970</t>
  </si>
  <si>
    <t>33000IU/2500IU DRM PLV SOL 1</t>
  </si>
  <si>
    <t>KOMBINACE RŮZNÝCH ANTIBIOTIK</t>
  </si>
  <si>
    <t>1076</t>
  </si>
  <si>
    <t>OPH UNG 5G</t>
  </si>
  <si>
    <t>169714</t>
  </si>
  <si>
    <t>125MCG TBL NOB 100</t>
  </si>
  <si>
    <t>166471</t>
  </si>
  <si>
    <t>ATORIS 30</t>
  </si>
  <si>
    <t>30MG TBL FLM 60</t>
  </si>
  <si>
    <t>BEKLOMETASON</t>
  </si>
  <si>
    <t>58792</t>
  </si>
  <si>
    <t>ECOBEC</t>
  </si>
  <si>
    <t>100MCG INH SOL PSS 200DÁV</t>
  </si>
  <si>
    <t>216680</t>
  </si>
  <si>
    <t>69242</t>
  </si>
  <si>
    <t>PULMICORT TURBUHALER</t>
  </si>
  <si>
    <t>200MCG INH PLV 200DÁV</t>
  </si>
  <si>
    <t>CEFUROXIM</t>
  </si>
  <si>
    <t>47728</t>
  </si>
  <si>
    <t>ZINNAT</t>
  </si>
  <si>
    <t>169033</t>
  </si>
  <si>
    <t>500MG TBL FLM 16</t>
  </si>
  <si>
    <t>DEXAMETHASON A ANTIINFEKTIVA</t>
  </si>
  <si>
    <t>180988</t>
  </si>
  <si>
    <t>GENTADEX</t>
  </si>
  <si>
    <t>5MG/ML+1MG/ML OPH GTT SOL 1X5M</t>
  </si>
  <si>
    <t>132632</t>
  </si>
  <si>
    <t>132634</t>
  </si>
  <si>
    <t>ISOSORBID-DINITRÁT</t>
  </si>
  <si>
    <t>85719</t>
  </si>
  <si>
    <t>1,25MG/DÁV SLG SPR SOL 1X15ML</t>
  </si>
  <si>
    <t>1066</t>
  </si>
  <si>
    <t>250IU/G+5,2MG/G UNG 10G</t>
  </si>
  <si>
    <t>48261</t>
  </si>
  <si>
    <t>3300IU/G+250IU/G DRM PLV ADS 1</t>
  </si>
  <si>
    <t>KETOPROFEN</t>
  </si>
  <si>
    <t>16287</t>
  </si>
  <si>
    <t>FASTUM</t>
  </si>
  <si>
    <t>25MG/G GEL 100G</t>
  </si>
  <si>
    <t>84114</t>
  </si>
  <si>
    <t>25MG/G GEL 50G</t>
  </si>
  <si>
    <t>137177</t>
  </si>
  <si>
    <t>5MG TBL FLM 90 II</t>
  </si>
  <si>
    <t>12892</t>
  </si>
  <si>
    <t>OXAZEPAM</t>
  </si>
  <si>
    <t>1940</t>
  </si>
  <si>
    <t>OXAZEPAM LÉČIVA</t>
  </si>
  <si>
    <t>10MG TBL NOB 20</t>
  </si>
  <si>
    <t>PARACETAMOL</t>
  </si>
  <si>
    <t>59092</t>
  </si>
  <si>
    <t>500MG TBL NOB 20</t>
  </si>
  <si>
    <t>47085</t>
  </si>
  <si>
    <t>400MG TBL PRO 100</t>
  </si>
  <si>
    <t>Pitofenon a analgetika</t>
  </si>
  <si>
    <t>88708</t>
  </si>
  <si>
    <t>ALGIFEN</t>
  </si>
  <si>
    <t>500MG/5,25MG/0,1MG TBL NOB 20</t>
  </si>
  <si>
    <t>Pseudoefedrin, kombinace</t>
  </si>
  <si>
    <t>216102</t>
  </si>
  <si>
    <t>RANITIDIN</t>
  </si>
  <si>
    <t>91280</t>
  </si>
  <si>
    <t>RANITAL</t>
  </si>
  <si>
    <t>148078</t>
  </si>
  <si>
    <t>Sildenafil</t>
  </si>
  <si>
    <t>167009</t>
  </si>
  <si>
    <t>SILDENAFIL TEVA</t>
  </si>
  <si>
    <t>50MG TBL FLM 4</t>
  </si>
  <si>
    <t>76762</t>
  </si>
  <si>
    <t>SILYMARIN AL 50</t>
  </si>
  <si>
    <t>50MG TBL OBD 30</t>
  </si>
  <si>
    <t>17926</t>
  </si>
  <si>
    <t>37,5MG/325MG TBL FLM 30</t>
  </si>
  <si>
    <t>Midazolam</t>
  </si>
  <si>
    <t>15013</t>
  </si>
  <si>
    <t>DORMICUM</t>
  </si>
  <si>
    <t>7,5MG TBL FLM 10X1</t>
  </si>
  <si>
    <t>159304</t>
  </si>
  <si>
    <t>TANYZ ERAS</t>
  </si>
  <si>
    <t>0,4MG TBL PRO 50 I</t>
  </si>
  <si>
    <t>216285</t>
  </si>
  <si>
    <t>300MG TBL NOB 90</t>
  </si>
  <si>
    <t>127272</t>
  </si>
  <si>
    <t>6618</t>
  </si>
  <si>
    <t>NEUROL 0,5</t>
  </si>
  <si>
    <t>0,5MG TBL NOB 30</t>
  </si>
  <si>
    <t>163114</t>
  </si>
  <si>
    <t>163112</t>
  </si>
  <si>
    <t>162908</t>
  </si>
  <si>
    <t>ORCAL NEO</t>
  </si>
  <si>
    <t>163111</t>
  </si>
  <si>
    <t>109835</t>
  </si>
  <si>
    <t>ATORVASTATIN ACTAVIS</t>
  </si>
  <si>
    <t>101172</t>
  </si>
  <si>
    <t>5MG/10MG TBL FLM 90</t>
  </si>
  <si>
    <t>30530</t>
  </si>
  <si>
    <t>101171</t>
  </si>
  <si>
    <t>30560</t>
  </si>
  <si>
    <t>10MG/10MG TBL FLM 30</t>
  </si>
  <si>
    <t>30543</t>
  </si>
  <si>
    <t>5MG/10MG TBL FLM 30</t>
  </si>
  <si>
    <t>AZITHROMYCIN</t>
  </si>
  <si>
    <t>10382</t>
  </si>
  <si>
    <t>AZITROX</t>
  </si>
  <si>
    <t>500MG TBL FLM 3</t>
  </si>
  <si>
    <t>45010</t>
  </si>
  <si>
    <t>AZITROMYCIN SANDOZ</t>
  </si>
  <si>
    <t>139479</t>
  </si>
  <si>
    <t>BETAMED</t>
  </si>
  <si>
    <t>132601</t>
  </si>
  <si>
    <t>163143</t>
  </si>
  <si>
    <t>CILAZAPRIL</t>
  </si>
  <si>
    <t>125441</t>
  </si>
  <si>
    <t>INHIBACE</t>
  </si>
  <si>
    <t>14929</t>
  </si>
  <si>
    <t>CIPROFIBRÁT</t>
  </si>
  <si>
    <t>47684</t>
  </si>
  <si>
    <t>LIPANOR</t>
  </si>
  <si>
    <t>100MG CPS DUR 60</t>
  </si>
  <si>
    <t>17433</t>
  </si>
  <si>
    <t>168838</t>
  </si>
  <si>
    <t>DASSELTA</t>
  </si>
  <si>
    <t>28812</t>
  </si>
  <si>
    <t>5MG POR TBL DIS 90</t>
  </si>
  <si>
    <t>183804</t>
  </si>
  <si>
    <t>DESLORATADIN APOTEX</t>
  </si>
  <si>
    <t>5MG TBL FLM 50 II</t>
  </si>
  <si>
    <t>208694</t>
  </si>
  <si>
    <t>5MG TBL NOB 20(1X20)</t>
  </si>
  <si>
    <t>119672</t>
  </si>
  <si>
    <t>DICLOFENAC DUO PHARMASWISS</t>
  </si>
  <si>
    <t>75MG CPS RDR 30 I</t>
  </si>
  <si>
    <t>14828</t>
  </si>
  <si>
    <t>FLECTOR EP RAPID</t>
  </si>
  <si>
    <t>50MG POR GRA SOL SCC 20</t>
  </si>
  <si>
    <t>201992</t>
  </si>
  <si>
    <t>185435</t>
  </si>
  <si>
    <t>DOXAZOSIN</t>
  </si>
  <si>
    <t>107794</t>
  </si>
  <si>
    <t>ZOXON 4</t>
  </si>
  <si>
    <t>4MG TBL NOB 90</t>
  </si>
  <si>
    <t>EPINEFRIN (ADRENALIN)</t>
  </si>
  <si>
    <t>180471</t>
  </si>
  <si>
    <t>EPIPEN</t>
  </si>
  <si>
    <t>300MCG INJ SOL PEP 1X0,3ML</t>
  </si>
  <si>
    <t>EPLERENON</t>
  </si>
  <si>
    <t>203055</t>
  </si>
  <si>
    <t>EPLERENON SANDOZ</t>
  </si>
  <si>
    <t>50MG TBL FLM 30</t>
  </si>
  <si>
    <t>47997</t>
  </si>
  <si>
    <t>10MG TBL NOB 98 B</t>
  </si>
  <si>
    <t>FENOFIBRÁT</t>
  </si>
  <si>
    <t>11014</t>
  </si>
  <si>
    <t>267MG CPS DUR 90</t>
  </si>
  <si>
    <t>88488</t>
  </si>
  <si>
    <t>LIPANTHYL S</t>
  </si>
  <si>
    <t>215MG TBL FLM 100</t>
  </si>
  <si>
    <t>207094</t>
  </si>
  <si>
    <t>FENTERMIN</t>
  </si>
  <si>
    <t>97374</t>
  </si>
  <si>
    <t>ADIPEX RETARD</t>
  </si>
  <si>
    <t>15MG CPS RML 100</t>
  </si>
  <si>
    <t>97375</t>
  </si>
  <si>
    <t>15MG CPS RML 30</t>
  </si>
  <si>
    <t>FYTOMENADION</t>
  </si>
  <si>
    <t>720</t>
  </si>
  <si>
    <t>20MG/ML POR GTT EML 1X5ML</t>
  </si>
  <si>
    <t>1290</t>
  </si>
  <si>
    <t>DIAPREL MR</t>
  </si>
  <si>
    <t>18390</t>
  </si>
  <si>
    <t>30MG TBL RET 120</t>
  </si>
  <si>
    <t>GLYCEROL-TRINITRÁT</t>
  </si>
  <si>
    <t>85071</t>
  </si>
  <si>
    <t>NITROMINT</t>
  </si>
  <si>
    <t>0,4MG/DÁV SPR SLG 10G I</t>
  </si>
  <si>
    <t>Hydrokortison</t>
  </si>
  <si>
    <t>858</t>
  </si>
  <si>
    <t>HYDROCORTISON LÉČIVA</t>
  </si>
  <si>
    <t>10MG/G UNG 10G</t>
  </si>
  <si>
    <t>HYDROKORTISON A ANTIBIOTIKA</t>
  </si>
  <si>
    <t>41515</t>
  </si>
  <si>
    <t>10MG/G+10MG/G+3,5MG/G CRM 15G</t>
  </si>
  <si>
    <t>Chondroitin-sulfát</t>
  </si>
  <si>
    <t>14821</t>
  </si>
  <si>
    <t>CONDROSULF</t>
  </si>
  <si>
    <t>191880</t>
  </si>
  <si>
    <t>INDAPAMID PMCS</t>
  </si>
  <si>
    <t>2,5MG TBL NOB 100</t>
  </si>
  <si>
    <t>JINÁ OFTALMOLOGIKA</t>
  </si>
  <si>
    <t>56119</t>
  </si>
  <si>
    <t>JODID DRASELNÝ+SODNÝ 2% UNIM.PH</t>
  </si>
  <si>
    <t>20MG/ML+20MG/ML OPH GTT SOL 10</t>
  </si>
  <si>
    <t>119940</t>
  </si>
  <si>
    <t>PRONTOFLEX 10%</t>
  </si>
  <si>
    <t>100MG/ML DRM SPR SOL 25ML</t>
  </si>
  <si>
    <t>KLÍŠŤOVÁ ENCEFALITIDA, INAKTIVOVANÝ CELÝ VIRUS</t>
  </si>
  <si>
    <t>203217</t>
  </si>
  <si>
    <t>FSME-IMMUN</t>
  </si>
  <si>
    <t>0,5ML INJ SUS ISP 1X0,5ML+J</t>
  </si>
  <si>
    <t>104703</t>
  </si>
  <si>
    <t>0,25ML INJ SUS ISP 1X0,25ML+J</t>
  </si>
  <si>
    <t>Klobetasol</t>
  </si>
  <si>
    <t>179193</t>
  </si>
  <si>
    <t>CLARELUX</t>
  </si>
  <si>
    <t>500MCG/G DRM SPM 100G</t>
  </si>
  <si>
    <t>162859</t>
  </si>
  <si>
    <t>100MG TBL ENT 98</t>
  </si>
  <si>
    <t>KYSELINA URSODEOXYCHOLOVÁ</t>
  </si>
  <si>
    <t>13808</t>
  </si>
  <si>
    <t>URSOSAN</t>
  </si>
  <si>
    <t>250MG CPS DUR 100</t>
  </si>
  <si>
    <t>125753</t>
  </si>
  <si>
    <t>LINAGLIPTIN</t>
  </si>
  <si>
    <t>168451</t>
  </si>
  <si>
    <t>TRAJENTA</t>
  </si>
  <si>
    <t>5MG TBL FLM 90X1</t>
  </si>
  <si>
    <t>LISINOPRIL</t>
  </si>
  <si>
    <t>11006</t>
  </si>
  <si>
    <t>DIROTON</t>
  </si>
  <si>
    <t>LISINOPRIL A AMLODIPIN</t>
  </si>
  <si>
    <t>144795</t>
  </si>
  <si>
    <t>AMESOS</t>
  </si>
  <si>
    <t>20MG/10MG TBL NOB 90</t>
  </si>
  <si>
    <t>13894</t>
  </si>
  <si>
    <t>50MG TBL FLM 90 I</t>
  </si>
  <si>
    <t>MEBENDAZOL</t>
  </si>
  <si>
    <t>122198</t>
  </si>
  <si>
    <t>VERMOX</t>
  </si>
  <si>
    <t>100MG TBL NOB 6</t>
  </si>
  <si>
    <t>MELATONIN</t>
  </si>
  <si>
    <t>29957</t>
  </si>
  <si>
    <t>CIRCADIN</t>
  </si>
  <si>
    <t>2MG TBL PRO 21</t>
  </si>
  <si>
    <t>Meloxikam</t>
  </si>
  <si>
    <t>176710</t>
  </si>
  <si>
    <t>MELOVIS</t>
  </si>
  <si>
    <t>15MG TBL NOB 30</t>
  </si>
  <si>
    <t>32673</t>
  </si>
  <si>
    <t>METOPROLOL AL 200 RETARD</t>
  </si>
  <si>
    <t>200MG TBL PRO 50</t>
  </si>
  <si>
    <t>MIRTAZAPIN</t>
  </si>
  <si>
    <t>17685</t>
  </si>
  <si>
    <t>MIRZATEN</t>
  </si>
  <si>
    <t>MOMETASON</t>
  </si>
  <si>
    <t>192205</t>
  </si>
  <si>
    <t>1MG/G UNG 1X30G</t>
  </si>
  <si>
    <t>170760</t>
  </si>
  <si>
    <t>MOMMOX</t>
  </si>
  <si>
    <t>0,05MG/DÁV NAS SPR SUS 140DÁV</t>
  </si>
  <si>
    <t>16913</t>
  </si>
  <si>
    <t>0,2MG TBL FLM 30</t>
  </si>
  <si>
    <t>215166</t>
  </si>
  <si>
    <t>CYNT 0,4</t>
  </si>
  <si>
    <t>0,4MG TBL FLM 98 I</t>
  </si>
  <si>
    <t>199349</t>
  </si>
  <si>
    <t>0,4MG TBL FLM 98</t>
  </si>
  <si>
    <t>215172</t>
  </si>
  <si>
    <t>KREON 25 000</t>
  </si>
  <si>
    <t>25000U CPS ETD 50</t>
  </si>
  <si>
    <t>59807</t>
  </si>
  <si>
    <t>19000IU/ML INJ SOL ISP 2X0,8ML</t>
  </si>
  <si>
    <t>66015</t>
  </si>
  <si>
    <t>NATAMYCIN</t>
  </si>
  <si>
    <t>211845</t>
  </si>
  <si>
    <t>PIMAFUCIN</t>
  </si>
  <si>
    <t>20MG/G CRM 30G</t>
  </si>
  <si>
    <t>112572</t>
  </si>
  <si>
    <t>NEBIVOLOL SANDOZ</t>
  </si>
  <si>
    <t>NIFUROXAZID</t>
  </si>
  <si>
    <t>155871</t>
  </si>
  <si>
    <t>200MG CPS DUR 14</t>
  </si>
  <si>
    <t>12895</t>
  </si>
  <si>
    <t>100MG POR GRA SUS 30 I</t>
  </si>
  <si>
    <t>17187</t>
  </si>
  <si>
    <t>NIMESIL</t>
  </si>
  <si>
    <t>100MG POR GRA SUS 30</t>
  </si>
  <si>
    <t>115318</t>
  </si>
  <si>
    <t>215606</t>
  </si>
  <si>
    <t>119688</t>
  </si>
  <si>
    <t>49115</t>
  </si>
  <si>
    <t>180658</t>
  </si>
  <si>
    <t>40MG TBL ENT 100 H</t>
  </si>
  <si>
    <t>PAROXETIN</t>
  </si>
  <si>
    <t>30805</t>
  </si>
  <si>
    <t>REMOOD</t>
  </si>
  <si>
    <t>97698</t>
  </si>
  <si>
    <t>400MG TBL PRO 20</t>
  </si>
  <si>
    <t>124093</t>
  </si>
  <si>
    <t>5MG/5MG TBL NOB 120</t>
  </si>
  <si>
    <t>124135</t>
  </si>
  <si>
    <t>10MG/10MG TBL NOB 120</t>
  </si>
  <si>
    <t>124121</t>
  </si>
  <si>
    <t>10MG/5MG TBL NOB 120</t>
  </si>
  <si>
    <t>PIKOSÍRAN SODNÝ, KOMBINACE</t>
  </si>
  <si>
    <t>160806</t>
  </si>
  <si>
    <t>PICOPREP</t>
  </si>
  <si>
    <t>10MG/3,5G/12G POR PLV SOL 2</t>
  </si>
  <si>
    <t>176954</t>
  </si>
  <si>
    <t>500MG/ML+5MG/ML POR GTT SOL 1X</t>
  </si>
  <si>
    <t>PREDNISOLON A ANTISEPTIKA</t>
  </si>
  <si>
    <t>16467</t>
  </si>
  <si>
    <t>IMACORT</t>
  </si>
  <si>
    <t>10MG/G+2,5MG/G+5MG/G CRM 20G</t>
  </si>
  <si>
    <t>210544</t>
  </si>
  <si>
    <t>PREGABALIN SANDOZ</t>
  </si>
  <si>
    <t>75MG CPS DUR 56</t>
  </si>
  <si>
    <t>215909</t>
  </si>
  <si>
    <t>300MG TBL FLM 100</t>
  </si>
  <si>
    <t>PŘÍPRAVKY PRO LÉČBU BRADAVIC A KUŘÍCH OK</t>
  </si>
  <si>
    <t>60890</t>
  </si>
  <si>
    <t>VERRUMAL</t>
  </si>
  <si>
    <t>5MG/G+100MG/G DRM SOL 13ML</t>
  </si>
  <si>
    <t>23969</t>
  </si>
  <si>
    <t>AMPRILAN 10</t>
  </si>
  <si>
    <t>RAMIPRIL A DIURETIKA</t>
  </si>
  <si>
    <t>115594</t>
  </si>
  <si>
    <t>MEDORAM PLUS H 5/25 MG</t>
  </si>
  <si>
    <t>5MG/25MG TBL NOB 100</t>
  </si>
  <si>
    <t>Ramipril a felodipin</t>
  </si>
  <si>
    <t>50117</t>
  </si>
  <si>
    <t>TRIASYN 5/5 MG</t>
  </si>
  <si>
    <t>5MG/5MG TBL RET 30</t>
  </si>
  <si>
    <t>168906</t>
  </si>
  <si>
    <t>20MG TBL FLM 100X1 II</t>
  </si>
  <si>
    <t>148070</t>
  </si>
  <si>
    <t>145574</t>
  </si>
  <si>
    <t>145558</t>
  </si>
  <si>
    <t>SERTRALIN</t>
  </si>
  <si>
    <t>53950</t>
  </si>
  <si>
    <t>ZOLOFT</t>
  </si>
  <si>
    <t>50MG TBL FLM 28</t>
  </si>
  <si>
    <t>149958</t>
  </si>
  <si>
    <t>SILDENAFIL ACTAVIS</t>
  </si>
  <si>
    <t>100MG TBL FLM 8</t>
  </si>
  <si>
    <t>143428</t>
  </si>
  <si>
    <t>SILDENAFIL SANDOZ</t>
  </si>
  <si>
    <t>100MG TBL NOB 8</t>
  </si>
  <si>
    <t>157899</t>
  </si>
  <si>
    <t>SILDENAFIL MYLAN</t>
  </si>
  <si>
    <t>1147</t>
  </si>
  <si>
    <t>50MG TBL OBD 100</t>
  </si>
  <si>
    <t>216736</t>
  </si>
  <si>
    <t>METAMIZOL STADA</t>
  </si>
  <si>
    <t>500MG TBL NOB 60</t>
  </si>
  <si>
    <t>SOLIFENACIN</t>
  </si>
  <si>
    <t>211928</t>
  </si>
  <si>
    <t>SOLIFENACIN MYLAN</t>
  </si>
  <si>
    <t>49014</t>
  </si>
  <si>
    <t>49021</t>
  </si>
  <si>
    <t>SOTAHEXAL 160</t>
  </si>
  <si>
    <t>160MG TBL NOB 100</t>
  </si>
  <si>
    <t>SULFASALAZIN</t>
  </si>
  <si>
    <t>47712</t>
  </si>
  <si>
    <t>SALAZOPYRIN EN</t>
  </si>
  <si>
    <t>Sumatriptan</t>
  </si>
  <si>
    <t>119115</t>
  </si>
  <si>
    <t>SUMATRIPTAN ACTAVIS</t>
  </si>
  <si>
    <t>50MG TBL OBD 6 I</t>
  </si>
  <si>
    <t>29260</t>
  </si>
  <si>
    <t>20MG TBL FLM 8</t>
  </si>
  <si>
    <t>14498</t>
  </si>
  <si>
    <t>0,4MG TBL PRO 100</t>
  </si>
  <si>
    <t>Tizanidin</t>
  </si>
  <si>
    <t>16051</t>
  </si>
  <si>
    <t>SIRDALUD</t>
  </si>
  <si>
    <t>TOBRAMYCIN</t>
  </si>
  <si>
    <t>86264</t>
  </si>
  <si>
    <t>TOBREX</t>
  </si>
  <si>
    <t>3MG/ML OPH GTT SOL 1X5ML</t>
  </si>
  <si>
    <t>TRAMADOL</t>
  </si>
  <si>
    <t>201133</t>
  </si>
  <si>
    <t>TRAMAL KAPKY 100 MG/1 ML</t>
  </si>
  <si>
    <t>100MG/ML POR GTT SOL 1X96ML</t>
  </si>
  <si>
    <t>TRIAMCINOLON</t>
  </si>
  <si>
    <t>2829</t>
  </si>
  <si>
    <t>TRIAMCINOLON LÉČIVA UNG</t>
  </si>
  <si>
    <t>1MG/G UNG 10G</t>
  </si>
  <si>
    <t>186665</t>
  </si>
  <si>
    <t>35MG TBL RET 180</t>
  </si>
  <si>
    <t>172294</t>
  </si>
  <si>
    <t>TRIMETAZIDIN MYLAN</t>
  </si>
  <si>
    <t>35MG TBL PRO 60 IV</t>
  </si>
  <si>
    <t>Vaginální kroužek s progestinem a estrogenem</t>
  </si>
  <si>
    <t>120188</t>
  </si>
  <si>
    <t>NUVARING</t>
  </si>
  <si>
    <t>0,12MG/0,015MG/24H VAG INS 3</t>
  </si>
  <si>
    <t>215744</t>
  </si>
  <si>
    <t>KOMBI-KALZ 1000/880</t>
  </si>
  <si>
    <t>1000MG/880IU POR GRA SOL SCC 3</t>
  </si>
  <si>
    <t>91995</t>
  </si>
  <si>
    <t>215964</t>
  </si>
  <si>
    <t>240MG TBL PRO 30</t>
  </si>
  <si>
    <t>16286</t>
  </si>
  <si>
    <t>198058</t>
  </si>
  <si>
    <t>SANVAL</t>
  </si>
  <si>
    <t>168328</t>
  </si>
  <si>
    <t>2,5MG TBL FLM 60X1</t>
  </si>
  <si>
    <t>190975</t>
  </si>
  <si>
    <t>10MG/2,5MG/10MG TBL FLM 90(3X3</t>
  </si>
  <si>
    <t>190970</t>
  </si>
  <si>
    <t>10MG/2,5MG/5MG TBL FLM 90(3X30</t>
  </si>
  <si>
    <t>205995</t>
  </si>
  <si>
    <t>20MG/5MG/5MG TBL FLM 30 I</t>
  </si>
  <si>
    <t>205998</t>
  </si>
  <si>
    <t>20MG/10MG/5MG TBL FLM 30 I</t>
  </si>
  <si>
    <t>205999</t>
  </si>
  <si>
    <t>20MG/10MG/5MG TBL FLM 90(3X30)</t>
  </si>
  <si>
    <t>ATORVASTATIN A EZETIMIB</t>
  </si>
  <si>
    <t>204760</t>
  </si>
  <si>
    <t>ZOLETORV</t>
  </si>
  <si>
    <t>10MG/20MG TBL FLM 100</t>
  </si>
  <si>
    <t>179327</t>
  </si>
  <si>
    <t>DORETA</t>
  </si>
  <si>
    <t>75MG/650MG TBL FLM 30 I</t>
  </si>
  <si>
    <t>179333</t>
  </si>
  <si>
    <t>75MG/650MG TBL FLM 90 I</t>
  </si>
  <si>
    <t>Bupropion a naltrexon</t>
  </si>
  <si>
    <t>210388</t>
  </si>
  <si>
    <t>MYSIMBA</t>
  </si>
  <si>
    <t>8MG/90MG TBL PRO 112</t>
  </si>
  <si>
    <t>Jiná</t>
  </si>
  <si>
    <t>*2031</t>
  </si>
  <si>
    <t>81037</t>
  </si>
  <si>
    <t>6CMX5M,V NATAŽENÉM STAVU,KRÁTKÝ TAH,1KS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</si>
  <si>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</si>
  <si>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</si>
  <si>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</si>
  <si>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</si>
  <si>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</si>
  <si>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</si>
  <si>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</si>
  <si>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45363</t>
  </si>
  <si>
    <t>PUNČOCHY KOMPRESNÍ POLOSTEHENNÍ II.K.T.</t>
  </si>
  <si>
    <t>MEMORY MEDICAL STOCKINGS A-F</t>
  </si>
  <si>
    <t>AMOXICILIN</t>
  </si>
  <si>
    <t>19751</t>
  </si>
  <si>
    <t>1000MG TBL SUS 14</t>
  </si>
  <si>
    <t>Betamethason</t>
  </si>
  <si>
    <t>19759</t>
  </si>
  <si>
    <t>BELODERM</t>
  </si>
  <si>
    <t>0,5MG/G CRM 30G</t>
  </si>
  <si>
    <t>207100</t>
  </si>
  <si>
    <t>KOMPLEX ŽELEZA S ISOMALTOSOU</t>
  </si>
  <si>
    <t>16594</t>
  </si>
  <si>
    <t>MALTOFER TABLETY</t>
  </si>
  <si>
    <t>100MG TBL MND 30</t>
  </si>
  <si>
    <t>LERKANIDIPIN</t>
  </si>
  <si>
    <t>169629</t>
  </si>
  <si>
    <t>KAPIDIN</t>
  </si>
  <si>
    <t>10MG TBL FLM 100 II</t>
  </si>
  <si>
    <t>32503</t>
  </si>
  <si>
    <t>DAPRIL 10</t>
  </si>
  <si>
    <t>MAGNESIUM-LAKTÁT</t>
  </si>
  <si>
    <t>171577</t>
  </si>
  <si>
    <t>MAGNESIUM LACTATE BIOMEDICA</t>
  </si>
  <si>
    <t>500MG TBL NOB 50</t>
  </si>
  <si>
    <t>15010</t>
  </si>
  <si>
    <t>15MG TBL FLM 10X1</t>
  </si>
  <si>
    <t>198054</t>
  </si>
  <si>
    <t>59571</t>
  </si>
  <si>
    <t>37MG/5MG/0,01MG CPS MOL 100</t>
  </si>
  <si>
    <t>4013</t>
  </si>
  <si>
    <t>200MG TBL NOB 10</t>
  </si>
  <si>
    <t>RETINOL (VITAMIN A)</t>
  </si>
  <si>
    <t>347</t>
  </si>
  <si>
    <t>VITAMIN A-SLOVAKOFARMA</t>
  </si>
  <si>
    <t>30000IU CPS MOL 50</t>
  </si>
  <si>
    <t>BIFONAZOL</t>
  </si>
  <si>
    <t>137114</t>
  </si>
  <si>
    <t>CANESPOR 1X DENNĚ KRÉM</t>
  </si>
  <si>
    <t>0,01G/G CRM 15G</t>
  </si>
  <si>
    <t>69417</t>
  </si>
  <si>
    <t>DIAZEPAM DESITIN RECTAL TUBE</t>
  </si>
  <si>
    <t>5MG RCT SOL 5X2,5ML</t>
  </si>
  <si>
    <t>KLOTRIMAZOL</t>
  </si>
  <si>
    <t>180174</t>
  </si>
  <si>
    <t>CANESTEN GYN 6 DNÍ</t>
  </si>
  <si>
    <t>0,01G/G VAG CRM 35G+APL</t>
  </si>
  <si>
    <t>125053</t>
  </si>
  <si>
    <t>192226</t>
  </si>
  <si>
    <t>5MG TBL NOB 98</t>
  </si>
  <si>
    <t>62052</t>
  </si>
  <si>
    <t>1000MG TBL SUS 20</t>
  </si>
  <si>
    <t>132777</t>
  </si>
  <si>
    <t>132556</t>
  </si>
  <si>
    <t>BENZATHIN-FENOXYMETHYLPENICILIN</t>
  </si>
  <si>
    <t>66363</t>
  </si>
  <si>
    <t>OSPEN 400</t>
  </si>
  <si>
    <t>400000IU/5ML SIR 60ML</t>
  </si>
  <si>
    <t>132639</t>
  </si>
  <si>
    <t>216146</t>
  </si>
  <si>
    <t>168376</t>
  </si>
  <si>
    <t>110MG CPS DUR 180(3X60X1) I</t>
  </si>
  <si>
    <t>2477</t>
  </si>
  <si>
    <t>5MG TBL NOB 20(2X10)</t>
  </si>
  <si>
    <t>DIHYDROKODEIN</t>
  </si>
  <si>
    <t>41824</t>
  </si>
  <si>
    <t>DHC CONTINUS</t>
  </si>
  <si>
    <t>60MG TBL RET 60</t>
  </si>
  <si>
    <t>58142</t>
  </si>
  <si>
    <t>DICLOFENAC AL 50</t>
  </si>
  <si>
    <t>50MG TBL ENT 30</t>
  </si>
  <si>
    <t>75632</t>
  </si>
  <si>
    <t>DRONEDARON</t>
  </si>
  <si>
    <t>167351</t>
  </si>
  <si>
    <t>MULTAQ</t>
  </si>
  <si>
    <t>400MG TBL FLM 60</t>
  </si>
  <si>
    <t>203073</t>
  </si>
  <si>
    <t>50MG TBL FLM 98X1</t>
  </si>
  <si>
    <t>203060</t>
  </si>
  <si>
    <t>50MG TBL FLM 90</t>
  </si>
  <si>
    <t>KLINDAMYCIN</t>
  </si>
  <si>
    <t>100339</t>
  </si>
  <si>
    <t>DALACIN C</t>
  </si>
  <si>
    <t>300MG CPS DUR 16</t>
  </si>
  <si>
    <t>119698</t>
  </si>
  <si>
    <t>0,5MG TBL OBD 50</t>
  </si>
  <si>
    <t>188858</t>
  </si>
  <si>
    <t>106344</t>
  </si>
  <si>
    <t>15MG CPS ETD 28</t>
  </si>
  <si>
    <t>208203</t>
  </si>
  <si>
    <t>SIOFOR</t>
  </si>
  <si>
    <t>132576</t>
  </si>
  <si>
    <t>850MG TBL FLM 120</t>
  </si>
  <si>
    <t>201287</t>
  </si>
  <si>
    <t>0,05MG/DÁV NAS SPR SUS 3X140DÁ</t>
  </si>
  <si>
    <t>Oxybutynin</t>
  </si>
  <si>
    <t>59104</t>
  </si>
  <si>
    <t>UROXAL</t>
  </si>
  <si>
    <t>5MG TBL NOB 60</t>
  </si>
  <si>
    <t>207076</t>
  </si>
  <si>
    <t>162079</t>
  </si>
  <si>
    <t>20MG TBL ENT 98</t>
  </si>
  <si>
    <t>99309</t>
  </si>
  <si>
    <t>150MG TBL FLM 100</t>
  </si>
  <si>
    <t>184456</t>
  </si>
  <si>
    <t>20MG TBL FLM 84X1</t>
  </si>
  <si>
    <t>203954</t>
  </si>
  <si>
    <t>400MG/80MG TBL NOB 28</t>
  </si>
  <si>
    <t>167678</t>
  </si>
  <si>
    <t>167676</t>
  </si>
  <si>
    <t>80MG TBL NOB 84</t>
  </si>
  <si>
    <t>29384</t>
  </si>
  <si>
    <t>80MG/25MG TBL NOB 28</t>
  </si>
  <si>
    <t>189688</t>
  </si>
  <si>
    <t>TEZEO HCT</t>
  </si>
  <si>
    <t>80MG/12,5MG TBL NOB 90</t>
  </si>
  <si>
    <t>Thiethylperazin</t>
  </si>
  <si>
    <t>91836</t>
  </si>
  <si>
    <t>6,5MG/ML INJ SOL 5X1ML</t>
  </si>
  <si>
    <t>83272</t>
  </si>
  <si>
    <t>VALSARTAN A DIURETIKA</t>
  </si>
  <si>
    <t>193741</t>
  </si>
  <si>
    <t>2,5MG TBL FLM 168</t>
  </si>
  <si>
    <t>138841</t>
  </si>
  <si>
    <t>37,5MG/325MG TBL FLM 30 I</t>
  </si>
  <si>
    <t>213258</t>
  </si>
  <si>
    <t>5MG/10MG TBL FLM 30 I</t>
  </si>
  <si>
    <t>46444</t>
  </si>
  <si>
    <t>TRITTICO AC 150</t>
  </si>
  <si>
    <t>150MG TBL RET 60</t>
  </si>
  <si>
    <t>Pomůcky pro inkontinentní</t>
  </si>
  <si>
    <t>5126</t>
  </si>
  <si>
    <t>PODLOŽKY ABSORPČNÍ MOLINEA PLUS-D</t>
  </si>
  <si>
    <t>60X90CM,1580ML,50KS</t>
  </si>
  <si>
    <t>45011</t>
  </si>
  <si>
    <t>500MG TBL FLM 6</t>
  </si>
  <si>
    <t>ERYTHROMYCIN, KOMBINACE</t>
  </si>
  <si>
    <t>17110</t>
  </si>
  <si>
    <t>ZINERYT</t>
  </si>
  <si>
    <t>40MG/ML+12MG/ML DRM SOL 1+1X70</t>
  </si>
  <si>
    <t>17111</t>
  </si>
  <si>
    <t>40MG/ML+12MG/ML DRM SOL 1+1X90</t>
  </si>
  <si>
    <t>MEFENOXALON</t>
  </si>
  <si>
    <t>85656</t>
  </si>
  <si>
    <t>DORSIFLEX</t>
  </si>
  <si>
    <t>JODOVÁ TERAPIE</t>
  </si>
  <si>
    <t>61158</t>
  </si>
  <si>
    <t>JODID 100</t>
  </si>
  <si>
    <t>17992</t>
  </si>
  <si>
    <t>MAGNESII LACTICI 0,5 TBL. MEDICAMENTA</t>
  </si>
  <si>
    <t>0,5G TBL NOB 100</t>
  </si>
  <si>
    <t>19571</t>
  </si>
  <si>
    <t>TBL OBD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</si>
  <si>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</si>
  <si>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</si>
  <si>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</si>
  <si>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</si>
  <si>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N03AX16 - PREGABALIN</t>
  </si>
  <si>
    <t>C08DA01 - VERAPAMIL</t>
  </si>
  <si>
    <t>C02AC05 - MOXONIDIN</t>
  </si>
  <si>
    <t>N06AX11 - MIRTAZAPIN</t>
  </si>
  <si>
    <t>M01AX17 - NIMESULID</t>
  </si>
  <si>
    <t>N03AX12 - GABAPENTIN</t>
  </si>
  <si>
    <t>N06AB05 - PAROXETIN</t>
  </si>
  <si>
    <t>M01AC06 - MELOXIKAM</t>
  </si>
  <si>
    <t>N02CC01 - SUMATRIPTAN</t>
  </si>
  <si>
    <t>R06AX27 - DESLORATADIN</t>
  </si>
  <si>
    <t>N07CA01 - BETAHISTIN</t>
  </si>
  <si>
    <t>C09DA04 - IRBESARTAN A DIURETIKA</t>
  </si>
  <si>
    <t>N06AB10 - ESCITALOPRAM</t>
  </si>
  <si>
    <t>J01FA10 - AZITHROMYCIN</t>
  </si>
  <si>
    <t>C07AB12 - NEBIVOLOL</t>
  </si>
  <si>
    <t>C10AA01 - SIMVASTATIN</t>
  </si>
  <si>
    <t>C09AA10 - TRANDOLAPRIL</t>
  </si>
  <si>
    <t>A02BC05 - ESOMEPRAZOL</t>
  </si>
  <si>
    <t>A02BA02 - RANITIDIN</t>
  </si>
  <si>
    <t>G04BD08 - SOLIFENACIN</t>
  </si>
  <si>
    <t>C09BX01 - PERINDOPRIL, AMLODIPIN A INDAPAMID</t>
  </si>
  <si>
    <t>C07BB07 - BISOPROLOL A THIAZIDY</t>
  </si>
  <si>
    <t>N06AB06 - SERTRALIN</t>
  </si>
  <si>
    <t>R01AD09 - MOMETASON</t>
  </si>
  <si>
    <t>C08CA13 - LERKANIDIPIN</t>
  </si>
  <si>
    <t>A02BC03 - LANSOPRAZOL</t>
  </si>
  <si>
    <t>C10BX03 - ATORVASTATIN A AMLODIPIN</t>
  </si>
  <si>
    <t>C09DB04 - TELMISARTAN A AMLODIPIN</t>
  </si>
  <si>
    <t>C01BC03 - PROPAFENON</t>
  </si>
  <si>
    <t>R03AL04 - INDAKATEROL A GLYCOPYRRONIUM-BROMID</t>
  </si>
  <si>
    <t>C09BA05 - RAMIPRIL A DIURETIKA</t>
  </si>
  <si>
    <t>J01FA10</t>
  </si>
  <si>
    <t>C02AC05</t>
  </si>
  <si>
    <t>C07BB07</t>
  </si>
  <si>
    <t>C08DA01</t>
  </si>
  <si>
    <t>C09DB04</t>
  </si>
  <si>
    <t>C10AA01</t>
  </si>
  <si>
    <t>C10BX03</t>
  </si>
  <si>
    <t>A02BC03</t>
  </si>
  <si>
    <t>A02BC05</t>
  </si>
  <si>
    <t>N03AX12</t>
  </si>
  <si>
    <t>A02BA02</t>
  </si>
  <si>
    <t>C07AB12</t>
  </si>
  <si>
    <t>C09AA10</t>
  </si>
  <si>
    <t>C09DA04</t>
  </si>
  <si>
    <t>M01AX17</t>
  </si>
  <si>
    <t>N03AX16</t>
  </si>
  <si>
    <t>N06AB10</t>
  </si>
  <si>
    <t>N07CA01</t>
  </si>
  <si>
    <t>R03AL04</t>
  </si>
  <si>
    <t>85MCG/43MCG INH PLV CPS DUR 30X1+1INH</t>
  </si>
  <si>
    <t>C09BX01</t>
  </si>
  <si>
    <t>C01BC03</t>
  </si>
  <si>
    <t>C09BA05</t>
  </si>
  <si>
    <t>G04BD08</t>
  </si>
  <si>
    <t>M01AC06</t>
  </si>
  <si>
    <t>N02CC01</t>
  </si>
  <si>
    <t>N06AB05</t>
  </si>
  <si>
    <t>N06AB06</t>
  </si>
  <si>
    <t>N06AX11</t>
  </si>
  <si>
    <t>R01AD09</t>
  </si>
  <si>
    <t>R06AX27</t>
  </si>
  <si>
    <t>10MG/2,5MG/10MG TBL FLM 90(3X30)</t>
  </si>
  <si>
    <t>C08CA13</t>
  </si>
  <si>
    <t>10MG/2,5MG/5MG TBL FLM 90(3X30)</t>
  </si>
  <si>
    <t>Přehled plnění PL - Preskripce léčivých přípravků - orientační přehled</t>
  </si>
  <si>
    <t>50115001 - kardiostimulátory (sk.Z517)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</si>
  <si>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</si>
  <si>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</si>
  <si>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</si>
  <si>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</si>
  <si>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</si>
  <si>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</si>
  <si>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</si>
  <si>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</si>
  <si>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</si>
  <si>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</si>
  <si>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</si>
  <si>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</si>
  <si>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</si>
  <si>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50115077 - ZPr - stenty lékové (Z540)</t>
  </si>
  <si>
    <t>50115079 - ZPr - internzivní péče (Z542)</t>
  </si>
  <si>
    <t>50115080 - ZPr - staplery, extraktory, endoskop.mat. (Z523)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</si>
  <si>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</si>
  <si>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</si>
  <si>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</si>
  <si>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</si>
  <si>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</si>
  <si>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</si>
  <si>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</si>
  <si>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</si>
  <si>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</si>
  <si>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</si>
  <si>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</si>
  <si>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</si>
  <si>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</si>
  <si>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</si>
  <si>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</si>
  <si>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</si>
  <si>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</si>
  <si>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</si>
  <si>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</si>
  <si>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ZN996</t>
  </si>
  <si>
    <t>Fixace k CVC a PICC 3604MCS-TA-1 (3303MCS-TA-1)</t>
  </si>
  <si>
    <t>ZK920</t>
  </si>
  <si>
    <t>Kanystr Info V.A.C. 500 ml M8275063/1</t>
  </si>
  <si>
    <t>ZL978</t>
  </si>
  <si>
    <t>Kanystr renasys GO 300 ml 66800914</t>
  </si>
  <si>
    <t>ZL977</t>
  </si>
  <si>
    <t>Kanystr renasys GO 750 ml 66800916</t>
  </si>
  <si>
    <t>ZI977</t>
  </si>
  <si>
    <t>Kanystr s gelem V.A.C. Ultra INFO 1000 ml M8275093/1</t>
  </si>
  <si>
    <t>ZA454</t>
  </si>
  <si>
    <t>Kompresa AB 10 x 10 cm/1 ks sterilní NT savá (1230114011) 1327114011</t>
  </si>
  <si>
    <t>ZA464</t>
  </si>
  <si>
    <t>Kompresa NT 10 x 10 cm/2 ks sterilní 26520</t>
  </si>
  <si>
    <t>ZC845</t>
  </si>
  <si>
    <t>Kompresa NT 10 x 20 cm/5 ks sterilní 26621</t>
  </si>
  <si>
    <t>ZA315</t>
  </si>
  <si>
    <t>Kompresa NT 5 x 5 cm/2 ks sterilní 26501</t>
  </si>
  <si>
    <t>ZC854</t>
  </si>
  <si>
    <t>Kompresa NT 7,5 x 7,5 cm/2 ks sterilní 26510</t>
  </si>
  <si>
    <t>ZA643</t>
  </si>
  <si>
    <t>Kompresa vliwasoft 10 x 20 nesterilní á 100 ks 12070</t>
  </si>
  <si>
    <t>ZK087</t>
  </si>
  <si>
    <t>Krém cavilon ochranný bariérový á 28 g bal. á 12 ks 3391E</t>
  </si>
  <si>
    <t>ZH403</t>
  </si>
  <si>
    <t>Krytí excilon 5 x 5 cm NT i.v. s nástřihem do kříže antiseptický bal. á 70 ks 7089</t>
  </si>
  <si>
    <t>ZD482</t>
  </si>
  <si>
    <t>Krytí filmové transparentní Opsite spray 240 ml bal. á 12 ks 66004980</t>
  </si>
  <si>
    <t>ZL410</t>
  </si>
  <si>
    <t>Krytí gelové Hemagel 100 g A2681147</t>
  </si>
  <si>
    <t>ZC843</t>
  </si>
  <si>
    <t>Krytí hemostatické gelitacel 5 x 7 cm GC-507 bal. á 15 ks 742532</t>
  </si>
  <si>
    <t>ZA545</t>
  </si>
  <si>
    <t>Krytí hydrogelové nu-gel s algin. 15 g bal. á 10 ks SYSMNG415EE</t>
  </si>
  <si>
    <t>ZG829</t>
  </si>
  <si>
    <t>Krytí i.v. kanyl - curagard JR 4 x 6,5 cm bal. á 100 ks 30116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</si>
  <si>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</si>
  <si>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</si>
  <si>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</si>
  <si>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</si>
  <si>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</si>
  <si>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</si>
  <si>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ZL854</t>
  </si>
  <si>
    <t>Krytí mastný tyl jelonet 10 x 10 cm á 36 ks 66007478</t>
  </si>
  <si>
    <t>ZL853</t>
  </si>
  <si>
    <t>Krytí mastný tyl jelonet 10 x 40 cm á 10 ks 7459</t>
  </si>
  <si>
    <t>ZE192</t>
  </si>
  <si>
    <t>Krytí mepiform 5 x  7,5 cm bal. á 5 ks 293200-19</t>
  </si>
  <si>
    <t>ZO864</t>
  </si>
  <si>
    <t>Krytí mepilex border flex 16 x 20 cm bal. á 5 ks 283470</t>
  </si>
  <si>
    <t>ZO865</t>
  </si>
  <si>
    <t>Krytí mepilex border flex 7,8 x 10 cm bal. á 5 ks 283570</t>
  </si>
  <si>
    <t>ZD633</t>
  </si>
  <si>
    <t>Krytí mepilex border sacrum 18 x 18 cm bal. á 5 ks 282000-01</t>
  </si>
  <si>
    <t>ZK404</t>
  </si>
  <si>
    <t>Krytí prontosan roztok 350 ml 400416</t>
  </si>
  <si>
    <t>ZA585</t>
  </si>
  <si>
    <t>Krytí suprasorb F 10 x 12 cm sterilní bal. á 10 ks 20462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</si>
  <si>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</si>
  <si>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</si>
  <si>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</si>
  <si>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</si>
  <si>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ZA507</t>
  </si>
  <si>
    <t>Krytí tegaderm 8,5 cm x 10,5 cm bal. á 50 ks s výřezem 1635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</si>
  <si>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</si>
  <si>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</si>
  <si>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</si>
  <si>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</si>
  <si>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</si>
  <si>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</si>
  <si>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</si>
  <si>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</si>
  <si>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</si>
  <si>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</si>
  <si>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</si>
  <si>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</si>
  <si>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</si>
  <si>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</si>
  <si>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</si>
  <si>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</si>
  <si>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</si>
  <si>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</si>
  <si>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ZA319</t>
  </si>
  <si>
    <t>Náplast durapore 2,50 cm x 9,14 m bal. á 12 ks 1538-1</t>
  </si>
  <si>
    <t>ZC885</t>
  </si>
  <si>
    <t>Náplast omnifix E 10 cm x 10 m 900650</t>
  </si>
  <si>
    <t>ZD111</t>
  </si>
  <si>
    <t>Náplast omnifix E 5 cm x 10 m 9006493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</si>
  <si>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</si>
  <si>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</si>
  <si>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</si>
  <si>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</si>
  <si>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</si>
  <si>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</si>
  <si>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</si>
  <si>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</si>
  <si>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</si>
  <si>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</si>
  <si>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</si>
  <si>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</si>
  <si>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</si>
  <si>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</si>
  <si>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ZL975</t>
  </si>
  <si>
    <t>Pěna renasys-F malý set (S) 66800794</t>
  </si>
  <si>
    <t>ZL973</t>
  </si>
  <si>
    <t>Pěna renasys-F střední set (M) 66800795</t>
  </si>
  <si>
    <t>ZI974</t>
  </si>
  <si>
    <t>Pěna střední V.A.C M8275052/1</t>
  </si>
  <si>
    <t>ZI975</t>
  </si>
  <si>
    <t>Pěna velká V.A.C M8275053/1</t>
  </si>
  <si>
    <t>ZA638</t>
  </si>
  <si>
    <t>Set kardio 1 bal. á 35 ks 41026</t>
  </si>
  <si>
    <t>ZA440</t>
  </si>
  <si>
    <t>Steh náplasťový Steri-strip 3 x 75 mm bal. á 50 ks R1540</t>
  </si>
  <si>
    <t>ZA593</t>
  </si>
  <si>
    <t>Tampon sterilní stáčený 20 x 20 cm / 5 ks 28003+</t>
  </si>
  <si>
    <t>ZA466</t>
  </si>
  <si>
    <t>Tyčinka vatová sterilní 14 cm bal. á 200 ks 9679501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</si>
  <si>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</si>
  <si>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</si>
  <si>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</si>
  <si>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</si>
  <si>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</si>
  <si>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</si>
  <si>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</si>
  <si>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</si>
  <si>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ZB673</t>
  </si>
  <si>
    <t>Cévka odsávací CH14 s finger. 10-14.238</t>
  </si>
  <si>
    <t>ZC751</t>
  </si>
  <si>
    <t>Čepelka skalpelová 11 BB511</t>
  </si>
  <si>
    <t>ZC498</t>
  </si>
  <si>
    <t>Držák močových sáčků UH 800800100</t>
  </si>
  <si>
    <t>ZB851</t>
  </si>
  <si>
    <t>Elektroda EKG ARBO H66 bal. á 300 ks 31.1663.21</t>
  </si>
  <si>
    <t>ZC586</t>
  </si>
  <si>
    <t>Filtr H-V kompaktní kombinovaný sterilní přímý á 25 ks 19401</t>
  </si>
  <si>
    <t>ZA738</t>
  </si>
  <si>
    <t>Filtr mini spike zelený 4550242</t>
  </si>
  <si>
    <t>ZA703</t>
  </si>
  <si>
    <t>Filtr sací AS1-úprava bal. á 50 ks P03079</t>
  </si>
  <si>
    <t>ZN298</t>
  </si>
  <si>
    <t>Hadička spojovací Gamaplus 1,8 x 1800 LL NO DOP 606304-ND</t>
  </si>
  <si>
    <t>ZN297</t>
  </si>
  <si>
    <t>Hadička spojovací Gamaplus 1,8 x 450 LL NO DOP 606301-ND</t>
  </si>
  <si>
    <t>ZB668</t>
  </si>
  <si>
    <t>Hadička spojovací tlaková unicath pr. 1,0 mm x   50 cm á 40 ks PB 3105 M</t>
  </si>
  <si>
    <t>ZB667</t>
  </si>
  <si>
    <t>Hadička spojovací tlaková unicath pr. 2,5 mm x   25 cm PB 3302 M</t>
  </si>
  <si>
    <t>ZB670</t>
  </si>
  <si>
    <t>Hadička spojovací tlaková unicath pr. 3,0 mm x 200 cm, bal 25 ks, PB 3320 M</t>
  </si>
  <si>
    <t>ZB338</t>
  </si>
  <si>
    <t>Hadička tlaková spojovací unicath 1,0 mm x 200 cm PB 3120 M</t>
  </si>
  <si>
    <t>ZB320</t>
  </si>
  <si>
    <t>Irigátor z PVC kompl</t>
  </si>
  <si>
    <t>ZB536</t>
  </si>
  <si>
    <t>Kanyla arteriální 20 G/1,1 x 45 mm bal. á 25 ks 682245</t>
  </si>
  <si>
    <t>ZH170</t>
  </si>
  <si>
    <t>Kanyla BD Insyte 20G, 1,1 x 32 mm růžová ,bal.á 50 ks,  BED:381934</t>
  </si>
  <si>
    <t>ZL717</t>
  </si>
  <si>
    <t>Kanyla introcan safety 3 modrá 22G bal. á 50 ks 4251128-01</t>
  </si>
  <si>
    <t>ZL718</t>
  </si>
  <si>
    <t>Kanyla introcan safety 3 růžová 20G bal. á 50 ks 4251130-01</t>
  </si>
  <si>
    <t>ZD808</t>
  </si>
  <si>
    <t>Kanyla vasofix 22G modrá safety 4269098S-01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</si>
  <si>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</si>
  <si>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</si>
  <si>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</si>
  <si>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</si>
  <si>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</si>
  <si>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</si>
  <si>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ZH818</t>
  </si>
  <si>
    <t>Katetr močový foley CH20 180605-000200</t>
  </si>
  <si>
    <t>ZB891</t>
  </si>
  <si>
    <t>Katetr močový tiemann 18CH s balonkem bal. á 12 ks 9818-02</t>
  </si>
  <si>
    <t>ZC743</t>
  </si>
  <si>
    <t>Katetr močový tiemann CH14 s balonkem bal. á 12 ks K02-9814-02</t>
  </si>
  <si>
    <t>ZK884</t>
  </si>
  <si>
    <t>Kohout trojcestný discofix modrý 4095111</t>
  </si>
  <si>
    <t>ZB334</t>
  </si>
  <si>
    <t>Konektor bezjehlový bionecteur á 50 ks 896.03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</si>
  <si>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</si>
  <si>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</si>
  <si>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</si>
  <si>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</si>
  <si>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ZB078</t>
  </si>
  <si>
    <t>Láhev redon drenofast 600 ml-kompletní á 30 ks 28 600</t>
  </si>
  <si>
    <t>ZL881</t>
  </si>
  <si>
    <t>Manžeta TK k tonometru Omron CW dospělá prodloužená délka 22 - 42 cm CW 101 00049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</si>
  <si>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</si>
  <si>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</si>
  <si>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</si>
  <si>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</si>
  <si>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</si>
  <si>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</si>
  <si>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ZB966</t>
  </si>
  <si>
    <t>Nůžky rovné chirurgické hrotnaté 150 mm B397113920005</t>
  </si>
  <si>
    <t>ZP470</t>
  </si>
  <si>
    <t>Pinzeta chirurgická rovná 1×2 zuby 130 mm B397114910012</t>
  </si>
  <si>
    <t>ZB949</t>
  </si>
  <si>
    <t>Pinzeta UH sterilní HAR478 165 (HAR999565)</t>
  </si>
  <si>
    <t>ZP509</t>
  </si>
  <si>
    <t>Pinzeta UH sterilní I0600</t>
  </si>
  <si>
    <t>ZL688</t>
  </si>
  <si>
    <t>Proužky Accu-Check Inform IIStrip 50 EU1 á 50 ks 05942861041</t>
  </si>
  <si>
    <t>ZB772</t>
  </si>
  <si>
    <t>Přechodka adaptér luer 450070</t>
  </si>
  <si>
    <t>ZB301</t>
  </si>
  <si>
    <t>Rampa 5 kohoutů bez PVC lipidorezistentní bal. á 20 ks RP 5000 M</t>
  </si>
  <si>
    <t>ZA883</t>
  </si>
  <si>
    <t>Rourka rektální CH18 délka 40 cm 19-18.100</t>
  </si>
  <si>
    <t>ZA884</t>
  </si>
  <si>
    <t>Rourka rektální CH22 délka 40 cm 19-22.100</t>
  </si>
  <si>
    <t>ZL689</t>
  </si>
  <si>
    <t>Roztok Accu-Check Performa Int´l Controls 1+2 level 04861736</t>
  </si>
  <si>
    <t>ZB249</t>
  </si>
  <si>
    <t>Sáček močový s křížovou výpustí 2000 ml ZAR-TNU201601</t>
  </si>
  <si>
    <t>ZB307</t>
  </si>
  <si>
    <t>Sáček náhradní 3,5 l Ureofix s posuvnou svorkou 4417543</t>
  </si>
  <si>
    <t>ZB890</t>
  </si>
  <si>
    <t>Souprava pro měření CVP délka hadičky 150 cm MP 100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</si>
  <si>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</si>
  <si>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</si>
  <si>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</si>
  <si>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</si>
  <si>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</si>
  <si>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</si>
  <si>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</si>
  <si>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</si>
  <si>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</si>
  <si>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</si>
  <si>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</si>
  <si>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</si>
  <si>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</si>
  <si>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</si>
  <si>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</si>
  <si>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</si>
  <si>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</si>
  <si>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</si>
  <si>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</si>
  <si>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</si>
  <si>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</si>
  <si>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</si>
  <si>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</si>
  <si>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EM3513576- přechodně uzavřena , cena</t>
  </si>
  <si>
    <t>ZO766</t>
  </si>
  <si>
    <t>Stříkačka injekční předplněná 0,9% NaCl 10 ml Omniflush dezinfekčním uzávěrem SwabCap bal. á 100 ks EM3513576SC (domluvená cena s Dr. Štěpán B/B)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</si>
  <si>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</si>
  <si>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</si>
  <si>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</si>
  <si>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</si>
  <si>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ZC906</t>
  </si>
  <si>
    <t>Škrtidlo se sponou pro dospělé 25 x 500 mm KVS25500</t>
  </si>
  <si>
    <t>ZP300</t>
  </si>
  <si>
    <t>Škrtidlo se sponou pro dospělé bez latexu modré délka 400 mm 09820-B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</si>
  <si>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</si>
  <si>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</si>
  <si>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</si>
  <si>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</si>
  <si>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</si>
  <si>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</si>
  <si>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</si>
  <si>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</si>
  <si>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ZK798</t>
  </si>
  <si>
    <t>Zátka combi modrá 4495152</t>
  </si>
  <si>
    <t>ZO932</t>
  </si>
  <si>
    <t>Zkumavka 13 ml PP 101/16,5 mm bílý uzávěr sterilní 60.540.012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</si>
  <si>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</si>
  <si>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</si>
  <si>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</si>
  <si>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</si>
  <si>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</si>
  <si>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</si>
  <si>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</si>
  <si>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</si>
  <si>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</si>
  <si>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</si>
  <si>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</si>
  <si>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</si>
  <si>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</si>
  <si>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</si>
  <si>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</si>
  <si>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</si>
  <si>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</si>
  <si>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</si>
  <si>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</si>
  <si>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</si>
  <si>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</si>
  <si>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</si>
  <si>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</si>
  <si>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</si>
  <si>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</si>
  <si>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</si>
  <si>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</si>
  <si>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</si>
  <si>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</si>
  <si>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</si>
  <si>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</si>
  <si>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</si>
  <si>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</si>
  <si>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</si>
  <si>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</si>
  <si>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</si>
  <si>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</si>
  <si>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</si>
  <si>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</si>
  <si>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</si>
  <si>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</si>
  <si>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</si>
  <si>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</si>
  <si>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</si>
  <si>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</si>
  <si>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</si>
  <si>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</si>
  <si>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</si>
  <si>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</si>
  <si>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</si>
  <si>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</si>
  <si>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</si>
  <si>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</si>
  <si>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</si>
  <si>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ZL425</t>
  </si>
  <si>
    <t>Rukavice operační ansell sensi - touch vel. 7,0 bal. á 40 párů 8050153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</si>
  <si>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</si>
  <si>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</si>
  <si>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</si>
  <si>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</si>
  <si>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</si>
  <si>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</si>
  <si>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ZK441</t>
  </si>
  <si>
    <t>Rukavice operační latexové s pudrem sempermed classic vel. 8,5 31285</t>
  </si>
  <si>
    <t>50115070</t>
  </si>
  <si>
    <t>ZPr - katetry ostatní (Z513)</t>
  </si>
  <si>
    <t>ZN202</t>
  </si>
  <si>
    <t>Katetr CVC 1 lumen 4 Fr x 20 cm midline ML4S20</t>
  </si>
  <si>
    <t>ZA735</t>
  </si>
  <si>
    <t>Katetr CVC 2 lumen 5 F x 60 cm PICC CT bal. á 5 ks MR17035205</t>
  </si>
  <si>
    <t>ZO026</t>
  </si>
  <si>
    <t>Katetr CVC 2 lumen 5 Fr x 55 cm PICC MSB set. EU-25552-HPMSB</t>
  </si>
  <si>
    <t>ZK434</t>
  </si>
  <si>
    <t>Katetr CVC PICC bal. á 5 ks EU-05552-HP</t>
  </si>
  <si>
    <t>50115079</t>
  </si>
  <si>
    <t>ZPr - internzivní péče (Z542)</t>
  </si>
  <si>
    <t>ZB669</t>
  </si>
  <si>
    <t>Hadice odsávací 2 kohouty 7/11, délka 180 cm Softub TA 7181</t>
  </si>
  <si>
    <t>ZB751</t>
  </si>
  <si>
    <t>Hadice PVC 8/12 á 30 m P00468</t>
  </si>
  <si>
    <t>ZC366</t>
  </si>
  <si>
    <t>Převodník tlakový PX260 150 cm 1 linka bal. á 10 ks (T100209A) T100209B</t>
  </si>
  <si>
    <t>ZD671</t>
  </si>
  <si>
    <t>Převodník tlakový PX2X2 dvojitý bal. á 8 ks T005074A</t>
  </si>
  <si>
    <t>KG691</t>
  </si>
  <si>
    <t>set pls ecmo dlouhodobé životní podpory 701027818</t>
  </si>
  <si>
    <t>Kompresa AB 10 x 10 cm/1 ks sterilní NT savá 1230114011</t>
  </si>
  <si>
    <t>ZA459</t>
  </si>
  <si>
    <t>Kompresa AB 10 x 20 cm/1 ks sterilní NT savá (1230114021) 1327114021</t>
  </si>
  <si>
    <t>Kompresa AB 10 x 20 cm/1 ks sterilní NT savá 1230114021</t>
  </si>
  <si>
    <t>ZM325</t>
  </si>
  <si>
    <t>Krytí - gel Hyiodine na chronické rány á 22 g HYIODINE22</t>
  </si>
  <si>
    <t>ZA597</t>
  </si>
  <si>
    <t>Krytí aquacel extra 5 x  5 cm á 10 ks 0081002 (177901) 420671</t>
  </si>
  <si>
    <t>ZE748</t>
  </si>
  <si>
    <t>Krytí melgisorb Ag alginátové absorpční 10 x 10 cm bal. á 10 ks 256105</t>
  </si>
  <si>
    <t>ZA064</t>
  </si>
  <si>
    <t>Krytí sorbalgon 5 x  5 cm  bal. á 10  ks 999598</t>
  </si>
  <si>
    <t>ZA492</t>
  </si>
  <si>
    <t>Krytí suprasorb H 10 x 10 cm hydrokoloidní standard bal. á 10 ks 20403</t>
  </si>
  <si>
    <t>Náplast curapor 10 x 34 cm 32918 ( náhrada za cosmopor )</t>
  </si>
  <si>
    <t>ZA525</t>
  </si>
  <si>
    <t>Normlgel 8 g bal. á 10 ks 371000-00 - již se nevyrábí</t>
  </si>
  <si>
    <t>ZB424</t>
  </si>
  <si>
    <t>Elektroda EKG H34SG 31.1946.21</t>
  </si>
  <si>
    <t>ZB755</t>
  </si>
  <si>
    <t>Zkumavka 1,0 ml K3 edta fialová 454034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</si>
  <si>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</si>
  <si>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</si>
  <si>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</si>
  <si>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</si>
  <si>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</si>
  <si>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</si>
  <si>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</si>
  <si>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</si>
  <si>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DC515</t>
  </si>
  <si>
    <t>Čistící roztok k dekontaminaci 100 ml  (HYPOCHLORID.ROZTOK,S5362)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</si>
  <si>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</si>
  <si>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</si>
  <si>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</si>
  <si>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</si>
  <si>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</si>
  <si>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</si>
  <si>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</si>
  <si>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</si>
  <si>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</si>
  <si>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</si>
  <si>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</si>
  <si>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</si>
  <si>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</si>
  <si>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</si>
  <si>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</si>
  <si>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</si>
  <si>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</si>
  <si>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</si>
  <si>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</si>
  <si>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</si>
  <si>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</si>
  <si>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</si>
  <si>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</si>
  <si>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</si>
  <si>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</si>
  <si>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</si>
  <si>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</si>
  <si>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</si>
  <si>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</si>
  <si>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</si>
  <si>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</si>
  <si>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</si>
  <si>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</si>
  <si>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</si>
  <si>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</si>
  <si>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</si>
  <si>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</si>
  <si>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</si>
  <si>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</si>
  <si>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</si>
  <si>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</si>
  <si>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</si>
  <si>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</si>
  <si>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</si>
  <si>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</si>
  <si>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</si>
  <si>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</si>
  <si>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</si>
  <si>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ZE758</t>
  </si>
  <si>
    <t>Špička pipetovací modrá bal. á 50 ks 6004</t>
  </si>
  <si>
    <t>ZM985</t>
  </si>
  <si>
    <t>Fixace atraumatická GripLock k CVC a PICC bal. á 100 ks 3601CVC</t>
  </si>
  <si>
    <t>ZA561</t>
  </si>
  <si>
    <t>Kompresa AB 20 x 40 cm/1 ks sterilní NT savá 1230114051</t>
  </si>
  <si>
    <t>ZA539</t>
  </si>
  <si>
    <t>Kompresa NT 10 x 10 cm nesterilní 06103</t>
  </si>
  <si>
    <t>ZC506</t>
  </si>
  <si>
    <t>Kompresa NT 10 x 10 cm/5 ks sterilní 1325020275</t>
  </si>
  <si>
    <t>ZA622</t>
  </si>
  <si>
    <t>Kompresa NT 5 x 5 cm nesterilní 06101</t>
  </si>
  <si>
    <t>ZA518</t>
  </si>
  <si>
    <t>Kompresa NT 7,5 x 7,5 cm nesterilní 06102</t>
  </si>
  <si>
    <t>ZC399</t>
  </si>
  <si>
    <t>Krytí hemostatické traumacel taf light 1,5 x 5 cm bal. á 10 ks síťka 10295</t>
  </si>
  <si>
    <t>ZA550</t>
  </si>
  <si>
    <t>Krytí hydrogelové nu-gel 25 g bal. á 6 ks MNG425</t>
  </si>
  <si>
    <t>ZA486</t>
  </si>
  <si>
    <t>Krytí mastný tyl jelonet   5 x 5 cm á 50 ks 7403</t>
  </si>
  <si>
    <t>ZF042</t>
  </si>
  <si>
    <t>Krytí mastný tyl jelonet 10 x 10 cm á 10 ks 7404</t>
  </si>
  <si>
    <t>ZN201</t>
  </si>
  <si>
    <t>Krytí mepilex border heel 18,5 x 24,5 cm bal. á 5 ks 283250</t>
  </si>
  <si>
    <t>ZA476</t>
  </si>
  <si>
    <t>Krytí mepilex border lite 10 x 10 cm bal. á 5 ks 281300-00</t>
  </si>
  <si>
    <t>ZD634</t>
  </si>
  <si>
    <t>Krytí mepilex border sacrum 23 x 23 cm bal. á 5 ks 282400-01</t>
  </si>
  <si>
    <t>ZA537</t>
  </si>
  <si>
    <t>Krytí mepilex heel 13 x 20 cm bal. á 5 ks 288100-01</t>
  </si>
  <si>
    <t>ZM335</t>
  </si>
  <si>
    <t>Krytí pooperační a fixační s absorpční pěnou OPSITE Post-Op Visible omyvatelné průhledné vel. 25 x 10 cm bal. á 20 ks 66800139</t>
  </si>
  <si>
    <t>ZN895</t>
  </si>
  <si>
    <t>Krytí reston nesterilní 10,0 cm x 5,0 cm x 5 m role 1563L</t>
  </si>
  <si>
    <t>ZA317</t>
  </si>
  <si>
    <t>Krytí s mastí atrauman 5 x 5 cm bal. á 10 ks 499510</t>
  </si>
  <si>
    <t>ZA526</t>
  </si>
  <si>
    <t>Krytí sorbalgon 10 x 10 cm bal. á 10 ks 999595</t>
  </si>
  <si>
    <t>ZF423</t>
  </si>
  <si>
    <t>Krytí suprasorb F 10 x 10 cm role nesterilní foliový obvaz 20468</t>
  </si>
  <si>
    <t>ZA595</t>
  </si>
  <si>
    <t>Krytí tegaderm 6,0 cm x 7,0 cm bal. á 100 ks s výřezem 1623W</t>
  </si>
  <si>
    <t>ZL667</t>
  </si>
  <si>
    <t>Krytí tegaderm i.v. advanced 6,5 cm x 7,0 cm bal. á 400 ks 1683</t>
  </si>
  <si>
    <t>ZB404</t>
  </si>
  <si>
    <t>Náplast cosmos 8 cm x 1 m 5403353</t>
  </si>
  <si>
    <t>ZA418</t>
  </si>
  <si>
    <t>Náplast metaline pod TS 8 x 9 cm 23094</t>
  </si>
  <si>
    <t>ZH012</t>
  </si>
  <si>
    <t>Náplast micropore 2,50 cm x 9,10 m 840W-1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</si>
  <si>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</si>
  <si>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</si>
  <si>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</si>
  <si>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</si>
  <si>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</si>
  <si>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</si>
  <si>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</si>
  <si>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</si>
  <si>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</si>
  <si>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</si>
  <si>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</si>
  <si>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</si>
  <si>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</si>
  <si>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</si>
  <si>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</si>
  <si>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</si>
  <si>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ZA615</t>
  </si>
  <si>
    <t>Tampón cavilon 1 ml bal. á 25 ks 3343E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</si>
  <si>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</si>
  <si>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</si>
  <si>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</si>
  <si>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</si>
  <si>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ZA618</t>
  </si>
  <si>
    <t>Tampon sterilní stáčený 30 x 30 dvouvr.(30x60) cm / 5 ks karton á 1200 ks 28020</t>
  </si>
  <si>
    <t>ZA617</t>
  </si>
  <si>
    <t>Tampon TC-OC k ošetření dutiny ústní á 250 ks 12240</t>
  </si>
  <si>
    <t>ZM000</t>
  </si>
  <si>
    <t>Vata obvazová skládaná 50g 004307667</t>
  </si>
  <si>
    <t>ZB542</t>
  </si>
  <si>
    <t>Adaptér m/m bal. á 100 ks 5206642</t>
  </si>
  <si>
    <t>ZD212</t>
  </si>
  <si>
    <t>Brýle kyslíkové pro dospělé 1,8 m standard 1161000/L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</si>
  <si>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</si>
  <si>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</si>
  <si>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</si>
  <si>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</si>
  <si>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</si>
  <si>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</si>
  <si>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</si>
  <si>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</si>
  <si>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</si>
  <si>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</si>
  <si>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ZF427</t>
  </si>
  <si>
    <t>Dlaha splint-fix 22 k znehybnění zápěstí a kotníku při kanylaci bal. á 2 ks NKS:60-11</t>
  </si>
  <si>
    <t>ZB771</t>
  </si>
  <si>
    <t>Držák jehly základní 450201</t>
  </si>
  <si>
    <t>ZP287</t>
  </si>
  <si>
    <t>Držák pro tlakové převodníky TCLIP05 bal. á 5 ks</t>
  </si>
  <si>
    <t>ZB852</t>
  </si>
  <si>
    <t>Elektroda defibrilační pro dospělé adhezivní  bal. á 10 ks 130 x 100 mm 2059145-010</t>
  </si>
  <si>
    <t>ZB844</t>
  </si>
  <si>
    <t>Esmarch 60 x 1250 KVS 06125</t>
  </si>
  <si>
    <t>ZB295</t>
  </si>
  <si>
    <t>Filtr iso-gard hepa čistý bal. á 20 ks 28012</t>
  </si>
  <si>
    <t>ZC777</t>
  </si>
  <si>
    <t>Filtr sací MSF 271-022-001</t>
  </si>
  <si>
    <t>ZL951</t>
  </si>
  <si>
    <t>Hadička prodlužovací PVC 150 cm pro světlocitlivé léky NO DOP bal. á 20  ks V686423-ND</t>
  </si>
  <si>
    <t>ZB497</t>
  </si>
  <si>
    <t>Hadička vysokotlaká combidyn 20 cm bal. á 50 ks 5204941</t>
  </si>
  <si>
    <t>ZG001</t>
  </si>
  <si>
    <t>Husí krk expandi-flex s dvojtou otočnou spojkou á 30 ks 22531</t>
  </si>
  <si>
    <t>ZB311</t>
  </si>
  <si>
    <t>Kanyla ET 8,5 s manžetou bal. á 20 ks 100/199/085</t>
  </si>
  <si>
    <t>ZC982</t>
  </si>
  <si>
    <t>Kanyla TS 8,5 s manžetou bal. á 10 ks 100/860/085</t>
  </si>
  <si>
    <t>ZD809</t>
  </si>
  <si>
    <t>Kanyla vasofix 20G růžová safety 4269110S-01</t>
  </si>
  <si>
    <t>ZC490</t>
  </si>
  <si>
    <t>Kartáček zubní s odsáváním P2220</t>
  </si>
  <si>
    <t>ZF743</t>
  </si>
  <si>
    <t>Kit pro perikardiocentézu bal. á 5 ks LMP003P8</t>
  </si>
  <si>
    <t>ZF742</t>
  </si>
  <si>
    <t>Kit pro perikardiocentézu LMP003P6</t>
  </si>
  <si>
    <t>ZE089</t>
  </si>
  <si>
    <t>Kleště na svorky manipler AZ 783102</t>
  </si>
  <si>
    <t>ZB477</t>
  </si>
  <si>
    <t>Kohout trojcestný lopez valve AA-011-M9000 S</t>
  </si>
  <si>
    <t>ZC980</t>
  </si>
  <si>
    <t>Komora nebulizační Pegasus CZ-II 200 0-80-0122 (200 011-444-320/2)</t>
  </si>
  <si>
    <t>ZD903</t>
  </si>
  <si>
    <t>Kontejner+ lopatka 30 ml nesterilní FLME25133</t>
  </si>
  <si>
    <t>ZE018</t>
  </si>
  <si>
    <t>Kyveta k hemochron bal. 45 ks JACT-LR</t>
  </si>
  <si>
    <t>ZB102</t>
  </si>
  <si>
    <t>Láhev k odsávačce flovac 1l hadice 1,8 m á 45 ks 000-036-020</t>
  </si>
  <si>
    <t>ZC994</t>
  </si>
  <si>
    <t>Láhev náhradní hi-vac 400 ml 05.000.22.802</t>
  </si>
  <si>
    <t>ZA728</t>
  </si>
  <si>
    <t>Lopatka ústní dřevěná lékařská nesterilní bal. á 100 ks 1320100655</t>
  </si>
  <si>
    <t>ZH299</t>
  </si>
  <si>
    <t>Lžíce laryngoskopická 3 bal. á 10 ks 670150-100030</t>
  </si>
  <si>
    <t>ZH300</t>
  </si>
  <si>
    <t>Lžíce laryngoskopická 4 bal. á 10 ks 670150-100040</t>
  </si>
  <si>
    <t>ZB794</t>
  </si>
  <si>
    <t>Lžíce laryngoskopická 4 bal. á 10 ks DS.2940.150.25</t>
  </si>
  <si>
    <t>ZD113</t>
  </si>
  <si>
    <t>Manžeta fixační Ute-Fix á 30 ks NKS:40-06</t>
  </si>
  <si>
    <t>ZC166</t>
  </si>
  <si>
    <t>Manžeta přetlaková   500 ml 100 ZIT-500 (100 051-018-803)</t>
  </si>
  <si>
    <t>ZB596</t>
  </si>
  <si>
    <t>Mikronebulizér MicroMist 22F 41892</t>
  </si>
  <si>
    <t>ZA904</t>
  </si>
  <si>
    <t>Mikronebulizér s maskou 41893</t>
  </si>
  <si>
    <t>ZB647</t>
  </si>
  <si>
    <t>Minitrach seldinger kit 100/461/000</t>
  </si>
  <si>
    <t>ZM987</t>
  </si>
  <si>
    <t>Nádoba dezinfekční plastová s víkem 1,5 l včetně síta a víka 285 x 150 x 65 mm X0147</t>
  </si>
  <si>
    <t>ZM988</t>
  </si>
  <si>
    <t>Nádoba dezinfekční plastová s víkem 3,0 l včetně síta a víka 300 x 155 x 100 mm X0148</t>
  </si>
  <si>
    <t>ZJ430</t>
  </si>
  <si>
    <t>Náústek pro endoskopii MB-142 028725</t>
  </si>
  <si>
    <t>ZB965</t>
  </si>
  <si>
    <t>Nůžky chirurgické rovné hrotnaté 130 mm B397113920003</t>
  </si>
  <si>
    <t>ZN947</t>
  </si>
  <si>
    <t>Nůžky převazové lister 180 mm lomené PL827-106</t>
  </si>
  <si>
    <t>ZA170</t>
  </si>
  <si>
    <t>Pásek k TS kanyle pěnový 520000</t>
  </si>
  <si>
    <t>ZB648</t>
  </si>
  <si>
    <t>Páska fixační Hand-Fix 30 bal. á 2 ks NKS:60-65</t>
  </si>
  <si>
    <t>ZB963</t>
  </si>
  <si>
    <t>Pinzeta anatomická úzká 145 mm B397114920019</t>
  </si>
  <si>
    <t>ZO010</t>
  </si>
  <si>
    <t>Pinzeta chirurgická Standard rovná 1 x 2 zuby 140 mm 1141113014</t>
  </si>
  <si>
    <t>ZC832</t>
  </si>
  <si>
    <t>Pleuracan A bal. á 10 ks 4462556</t>
  </si>
  <si>
    <t>ZB302</t>
  </si>
  <si>
    <t>Rampa 3 kohouty, bal.á 20 ks, RP 3000 M</t>
  </si>
  <si>
    <t>ZC895</t>
  </si>
  <si>
    <t>Redukce komora Pegasus 201 0-51-0521</t>
  </si>
  <si>
    <t>ZA831</t>
  </si>
  <si>
    <t>Rourka rektální CH20 délka 40 cm 19-20.100</t>
  </si>
  <si>
    <t>ZC640</t>
  </si>
  <si>
    <t>Senzor flotrac s hadicí 213 cm MHD8R</t>
  </si>
  <si>
    <t>ZL215</t>
  </si>
  <si>
    <t>Senzor fore-sight dual medium (dle domluvy p. Pecky na ks) 01-07-2005</t>
  </si>
  <si>
    <t>ZO506</t>
  </si>
  <si>
    <t>Senzor fore-sight ELITE dual velký CS 01-07-2103</t>
  </si>
  <si>
    <t>ZA967</t>
  </si>
  <si>
    <t>Set flocare 800 Pack Transition nový pro enter. vaky ( APA 3227171) 586511</t>
  </si>
  <si>
    <t>ZN906</t>
  </si>
  <si>
    <t>Set flocare infinity pack transition (APA 3227148) pro nemocniční péči 586513</t>
  </si>
  <si>
    <t>Set flocare infinity pack transition (APA 3386415) pro nemocniční péči 586514</t>
  </si>
  <si>
    <t>ZD030</t>
  </si>
  <si>
    <t>Skalpel jednorázový cutfix sterilní bal. á 10 ks 5518040</t>
  </si>
  <si>
    <t>ZP259</t>
  </si>
  <si>
    <t>Sonda nasojejunální flocare Bengmark NI TUBE CH10/145 cm 003.403.947</t>
  </si>
  <si>
    <t>ZK179</t>
  </si>
  <si>
    <t>Sonda žaludeční CH12 1200 mm s RTG linkou bal. á 50 ks 412012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</si>
  <si>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</si>
  <si>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</si>
  <si>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</si>
  <si>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</si>
  <si>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</si>
  <si>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</si>
  <si>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ZF089</t>
  </si>
  <si>
    <t>Souprava ekonokit W-ABV301 (pův.k.č.W-ABV601)</t>
  </si>
  <si>
    <t>ZE146</t>
  </si>
  <si>
    <t>Souprava nebulizační uzavřená In-Line-Neb Tee Kit  bal. á 50 ks 41745</t>
  </si>
  <si>
    <t>ZB543</t>
  </si>
  <si>
    <t>Souprava odběrová tracheální na odběr sekretu G05206</t>
  </si>
  <si>
    <t>ZB080</t>
  </si>
  <si>
    <t>Souprava tracheostomická č. 7 100/561/070</t>
  </si>
  <si>
    <t>ZB873</t>
  </si>
  <si>
    <t>Souprava tracheostomická č. 8 100/561/080</t>
  </si>
  <si>
    <t>ZB303</t>
  </si>
  <si>
    <t>Spojka asymetrická 4 x 7 mm 60.21.00 (120 420)</t>
  </si>
  <si>
    <t>ZB545</t>
  </si>
  <si>
    <t>Spojka asymetrická 7,10 mm 75111</t>
  </si>
  <si>
    <t>ZA860</t>
  </si>
  <si>
    <t>Spojka dvojitá otočná čistá á 20 ks 23412</t>
  </si>
  <si>
    <t>ZB598</t>
  </si>
  <si>
    <t>Spojka symetrická přímá 7 x 7 mm 60.23.00 (120 430)</t>
  </si>
  <si>
    <t>ZD458</t>
  </si>
  <si>
    <t>Spojka vrapovaná roztaž.rovná 15F bal. á 50 ks 038-61-311</t>
  </si>
  <si>
    <t>ZB666</t>
  </si>
  <si>
    <t>Spojka Y 9 x 9 x 9 mm symetrická bal. á 100 ks 12049</t>
  </si>
  <si>
    <t>ZO066</t>
  </si>
  <si>
    <t>Stojan na hrudní sání SINAPI – kovový - akce za 1 Kč SCDS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</si>
  <si>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</si>
  <si>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</si>
  <si>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</si>
  <si>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</si>
  <si>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ZG481</t>
  </si>
  <si>
    <t>Systém hrudní drenáže Pleur-evac 950 ml 2 cestný A-6002-08LF</t>
  </si>
  <si>
    <t>ZB988</t>
  </si>
  <si>
    <t>System hrudní drenáže Pleur-evac bal. á 6 ks pro dospělé A-6000-08LF</t>
  </si>
  <si>
    <t>ZK839</t>
  </si>
  <si>
    <t>System hrudní drenáže Sinapi 1000 ml dlouhá trubice kontrola sání + konekto a hadicová svorka XL1000SC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</si>
  <si>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</si>
  <si>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</si>
  <si>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</si>
  <si>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</si>
  <si>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ZL332</t>
  </si>
  <si>
    <t>Systém odsávací uzavřený TS Comfortsoft CH 16 30 cm 72 hod., bal 25 ks, 02-011-06</t>
  </si>
  <si>
    <t>ZH092</t>
  </si>
  <si>
    <t>Trokar hrudní Argyle Ch10/23 cm bal. á 10 ks 8888561019</t>
  </si>
  <si>
    <t>ZH093</t>
  </si>
  <si>
    <t>Trokar hrudní Argyle Ch12/23 cm bal. á 10 ks 8888561027</t>
  </si>
  <si>
    <t>ZB098</t>
  </si>
  <si>
    <t>Trokar hrudní Argyle Ch28/41 cm bal. á 10 ks 8888561068</t>
  </si>
  <si>
    <t>ZB451</t>
  </si>
  <si>
    <t>Trokar hrudní Argyle Ch32/41 cm bal. á 10 ks 8888561076</t>
  </si>
  <si>
    <t>ZL435</t>
  </si>
  <si>
    <t>Trokar hrudní CH20 délka 40 cm vnější pr. 6,6 mm bal. á 10 ks 02.000.30.020</t>
  </si>
  <si>
    <t>ZF442</t>
  </si>
  <si>
    <t>Vak dýchací 2000 ml 2820</t>
  </si>
  <si>
    <t>ZB632</t>
  </si>
  <si>
    <t>Ventil expirační jednorázový á 10 ks 8414776</t>
  </si>
  <si>
    <t>ZJ277</t>
  </si>
  <si>
    <t>Ventil jednorázový expirační V500 á 10 ks MP01060</t>
  </si>
  <si>
    <t>ZA252</t>
  </si>
  <si>
    <t>Zavaděč perkutánní intro-flex 8,5F bal. á 10 ks I350BF85</t>
  </si>
  <si>
    <t>ZB313</t>
  </si>
  <si>
    <t>Zavaděč trach. rourek pro TR velký 8.5 - 11.0 mm á 10 ks 100/120/300</t>
  </si>
  <si>
    <t>Zkumavka + aplikátor s chem.stabilizátorem UriSwab žlutá 802CE.A</t>
  </si>
  <si>
    <t>ZP077</t>
  </si>
  <si>
    <t>Zkumavka 15 ml PP 101/16,5 mm bílý šroubový uzávěr sterilní jednotlivě balená 10362/MO/SG/CS</t>
  </si>
  <si>
    <t>ZB777</t>
  </si>
  <si>
    <t>Zkumavka červená 4 ml gel 454071</t>
  </si>
  <si>
    <t>ZE420</t>
  </si>
  <si>
    <t>Set hadicový pro aquarius hemofiltr HF19 AQUASET19</t>
  </si>
  <si>
    <t>ZE079</t>
  </si>
  <si>
    <t>Set transfúzní non PVC s odvzdušněním a bakteriálním filtrem ZAR-I-TS</t>
  </si>
  <si>
    <t>ZB769</t>
  </si>
  <si>
    <t>Jehla vakuová 206/38 mm žlutá 450077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</si>
  <si>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</si>
  <si>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</si>
  <si>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</si>
  <si>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</si>
  <si>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</si>
  <si>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</si>
  <si>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</si>
  <si>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</si>
  <si>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ZO935</t>
  </si>
  <si>
    <t>Rukavice operační latexové bez pudru sempermed derma PF vel. 7,0 39473</t>
  </si>
  <si>
    <t>ZK440</t>
  </si>
  <si>
    <t>Rukavice operační latexové s pudrem sempermed classic vel. 8,0 31284</t>
  </si>
  <si>
    <t>ZC637</t>
  </si>
  <si>
    <t>Arteriofix bal. á 20 ks 20G 5206324</t>
  </si>
  <si>
    <t>ZB819</t>
  </si>
  <si>
    <t>Arteriofix bal. á 20 ks 5206332</t>
  </si>
  <si>
    <t>ZF904</t>
  </si>
  <si>
    <t>Katetr bipolární stimul. 5FR AI07155</t>
  </si>
  <si>
    <t>ZA199</t>
  </si>
  <si>
    <t>Katetr CVC 3 lumen 7 Fr x 16 cm bal. á 5 ks NM-22703</t>
  </si>
  <si>
    <t>ZA191</t>
  </si>
  <si>
    <t>Katetr CVC 3 lumen 7 Fr x 21 cm bal. á 5 ks ML-00703</t>
  </si>
  <si>
    <t>ZC218</t>
  </si>
  <si>
    <t>Katetr dialyzační 2 lumen 14,0 Fr x 15 cm CS-22142-F</t>
  </si>
  <si>
    <t>ZA254</t>
  </si>
  <si>
    <t>Katetr SG CCO, CEDV, CSvO2 7,5F 774F75</t>
  </si>
  <si>
    <t>ZC212</t>
  </si>
  <si>
    <t>Katetr term.+ sheat 7 Fr AH-05050</t>
  </si>
  <si>
    <t>ZL249</t>
  </si>
  <si>
    <t>Hadice vrapovaná bal. á 50 m 038-01-228</t>
  </si>
  <si>
    <t>ZB171</t>
  </si>
  <si>
    <t>Maska kyslíková bal. á 50 ks 1041</t>
  </si>
  <si>
    <t>ZC772</t>
  </si>
  <si>
    <t>Maska kyslíková pro dospělé uchycení gumičkou 13101</t>
  </si>
  <si>
    <t>ZB322</t>
  </si>
  <si>
    <t>Maska resuscitační nafuk. dosp. střed bal. á 20 ks 41281</t>
  </si>
  <si>
    <t>ZF295</t>
  </si>
  <si>
    <t>Okruh dýchací anesteziologický 1,6 m s nízkou poddajností 038-01-130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</si>
  <si>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</si>
  <si>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</si>
  <si>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</si>
  <si>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</si>
  <si>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</si>
  <si>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</si>
  <si>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</si>
  <si>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</si>
  <si>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ZG540</t>
  </si>
  <si>
    <t>Dlaha sternální uzamykatelná 2.4 mm pro tělo sterna 460.038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</si>
  <si>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</si>
  <si>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</si>
  <si>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</si>
  <si>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á 12 MBO70146B</t>
  </si>
  <si>
    <t>ZP705</t>
  </si>
  <si>
    <t>Drát sternální ocelový s titanovým povrchem SERANOX TI průměr 0,9 mm délka 0,45 s jehlou HRK-48 bal. 4 x 0,45 bal. á 12  MB090146B</t>
  </si>
  <si>
    <t>KC617</t>
  </si>
  <si>
    <t>graft aortální 27VAVGJ-515</t>
  </si>
  <si>
    <t>KH212</t>
  </si>
  <si>
    <t>chlopeň aortální regent 17AGFN-756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</si>
  <si>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</si>
  <si>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</si>
  <si>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</si>
  <si>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</si>
  <si>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</si>
  <si>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</si>
  <si>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</si>
  <si>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</si>
  <si>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KI328</t>
  </si>
  <si>
    <t>kroužek anuloplastický Physio Mitrální 28mm 4450M28</t>
  </si>
  <si>
    <t>KI329</t>
  </si>
  <si>
    <t>kroužek anuloplastický Physio Mitrální 30mm 4450M30</t>
  </si>
  <si>
    <t>KI330</t>
  </si>
  <si>
    <t>kroužek anuloplastický Physio Mitrální 32mm 4450M32</t>
  </si>
  <si>
    <t>KI331</t>
  </si>
  <si>
    <t>kroužek anuloplastický Physio Mitrální 34mm 4450M34</t>
  </si>
  <si>
    <t>KC621</t>
  </si>
  <si>
    <t>mhv konduit SJM 23VAVGJ-515</t>
  </si>
  <si>
    <t>KC622</t>
  </si>
  <si>
    <t>mhv konduit SJM 29CAVGJ-515</t>
  </si>
  <si>
    <t>KC613</t>
  </si>
  <si>
    <t>mhv masters SJM, 25MJ-501</t>
  </si>
  <si>
    <t>KC614</t>
  </si>
  <si>
    <t>mhv masters SJM, 27MJ-501</t>
  </si>
  <si>
    <t>KC615</t>
  </si>
  <si>
    <t>mhv masters SJM, 29MJ-501</t>
  </si>
  <si>
    <t>KC620</t>
  </si>
  <si>
    <t>mhv masters SJM, 31MJ-501</t>
  </si>
  <si>
    <t>KC606</t>
  </si>
  <si>
    <t>mhv regent SJM, 21AGFN-756</t>
  </si>
  <si>
    <t>KC607</t>
  </si>
  <si>
    <t>mhv regent SJM, 23AGFN-756</t>
  </si>
  <si>
    <t>KC609</t>
  </si>
  <si>
    <t>mhv regent SJM, 27AGFN-756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</si>
  <si>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</si>
  <si>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</si>
  <si>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</si>
  <si>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</si>
  <si>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</si>
  <si>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</si>
  <si>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</si>
  <si>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</si>
  <si>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</si>
  <si>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</si>
  <si>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KI886</t>
  </si>
  <si>
    <t>kroužek anuloplastický SÉGIUM SJM mitrální semirigidní vel. 26 SARP-26</t>
  </si>
  <si>
    <t>KI180</t>
  </si>
  <si>
    <t>kroužek anuloplastický SÉGIUM SJM mitrální semirigidní vel. 28 SARP-28</t>
  </si>
  <si>
    <t>KI181</t>
  </si>
  <si>
    <t>kroužek anuloplastický SÉGIUM SJM mitrální semirigidní vel. 30 SARP-30</t>
  </si>
  <si>
    <t>KI182</t>
  </si>
  <si>
    <t>kroužek anuloplastický SÉGIUM SJM mitrální semirigidní vel. 32 SARP-32</t>
  </si>
  <si>
    <t>KI887</t>
  </si>
  <si>
    <t>kroužek anuloplastický SÉGIUM SJM mitrální semirigidní vel. 34 SARP-34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</si>
  <si>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</si>
  <si>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</si>
  <si>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</si>
  <si>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</si>
  <si>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</si>
  <si>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</si>
  <si>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ZF382</t>
  </si>
  <si>
    <t>Protéza cévní hemashield 12/15 M00202175112P0</t>
  </si>
  <si>
    <t>ZF133</t>
  </si>
  <si>
    <t>Protéza cévní hemashield 14/15 M00202175114P0</t>
  </si>
  <si>
    <t>ZH586</t>
  </si>
  <si>
    <t>Protéza cévní hemashield 16/15 M00202175116P0</t>
  </si>
  <si>
    <t>ZC165</t>
  </si>
  <si>
    <t>Protéza cévní hemashield 18/15 M00202175118P0</t>
  </si>
  <si>
    <t>ZH838</t>
  </si>
  <si>
    <t>Protéza cévní hemashield 20/15 M00202175120P0</t>
  </si>
  <si>
    <t>ZC263</t>
  </si>
  <si>
    <t>Protéza cévní hemashield 24/15 M00202175124P0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</si>
  <si>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</si>
  <si>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</si>
  <si>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</si>
  <si>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</si>
  <si>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</si>
  <si>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</si>
  <si>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</si>
  <si>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</si>
  <si>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ZI865</t>
  </si>
  <si>
    <t>Protéza cévní hemashield 38/15 M00202175138P0</t>
  </si>
  <si>
    <t>ZH839</t>
  </si>
  <si>
    <t>Protéza cévní hemashield gold 8/20 IGK0008-20</t>
  </si>
  <si>
    <t>ZH165</t>
  </si>
  <si>
    <t>Protéza cévní InterGard knitted 6/20 IGK0006-20</t>
  </si>
  <si>
    <t>ZB153</t>
  </si>
  <si>
    <t>Vosk kostní Knochenwasch 2,5 G 1029754</t>
  </si>
  <si>
    <t>KC618</t>
  </si>
  <si>
    <t>záplata Biocor SJM B40-10 x 6 C0510</t>
  </si>
  <si>
    <t>záplata EnCap 5 x 10 cm  C0510</t>
  </si>
  <si>
    <t>ZF670</t>
  </si>
  <si>
    <t>Kádinka nízká s výlevkou skol 150 ml KAVA632417010150_U (č. n. 2602043344)</t>
  </si>
  <si>
    <t>ZO899</t>
  </si>
  <si>
    <t>Fixace katétru Securacath 5 Fr bal. á 10 ks 400110</t>
  </si>
  <si>
    <t>ZA465</t>
  </si>
  <si>
    <t>Fólie incizní raucodrape sterilní 45 x 50 cm 25445</t>
  </si>
  <si>
    <t>ZA494</t>
  </si>
  <si>
    <t>Fólie incizní rucodrape ( opraflex ) 45 x 20 cm 25443</t>
  </si>
  <si>
    <t>ZB049</t>
  </si>
  <si>
    <t>Krytí cellistyp 7 x 10 cm bal. á 15 ks (náhrada za okcel) 2080511</t>
  </si>
  <si>
    <t>ZB048</t>
  </si>
  <si>
    <t>Krytí cellistyp F (fibrilar) 2,5 x 5 cm bal. á 10 ks (náhrada za okcel) 2082025</t>
  </si>
  <si>
    <t>ZM326</t>
  </si>
  <si>
    <t>Krytí hemostatické nevstřebatelné textilní hemopatch kit. box medium 4,5 x 4,5 cm bal. á 3 ks 1505182</t>
  </si>
  <si>
    <t>ZB571</t>
  </si>
  <si>
    <t>Krytí melgisorb Ag alginátové 5 x 5 cm bal. á 10 ks 256055</t>
  </si>
  <si>
    <t>ZN676</t>
  </si>
  <si>
    <t>Krytí mepilex border post-op sterilní 10 x 25 cm bal. á 10 ks 495450</t>
  </si>
  <si>
    <t>ZE894</t>
  </si>
  <si>
    <t>Krytí mepilex transfer Ag 7,5 x 8,5 cm bal. á 10 ks 394000</t>
  </si>
  <si>
    <t>ZN465</t>
  </si>
  <si>
    <t>Krytí rudafix transparent (náhrada za hypaifix ) 10 cm x 10 m ZAR-NOB074110</t>
  </si>
  <si>
    <t>ZA337</t>
  </si>
  <si>
    <t>Náplast softpore 1,25 cm x 9,15 m bal. á 24 ks 1320103111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</si>
  <si>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</si>
  <si>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</si>
  <si>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</si>
  <si>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</si>
  <si>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</si>
  <si>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</si>
  <si>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</si>
  <si>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</si>
  <si>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</si>
  <si>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</si>
  <si>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</si>
  <si>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</si>
  <si>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</si>
  <si>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</si>
  <si>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ZD151</t>
  </si>
  <si>
    <t>Ambuvak pro dospělé vak 1,5 l 7152000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</si>
  <si>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</si>
  <si>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</si>
  <si>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</si>
  <si>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</si>
  <si>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</si>
  <si>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</si>
  <si>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</si>
  <si>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</si>
  <si>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ZE136</t>
  </si>
  <si>
    <t>Drát ocelový flexibilní 7/45 cm bal. á 48 ks KS1-745-4</t>
  </si>
  <si>
    <t>ZB866</t>
  </si>
  <si>
    <t>Drát ocelový Steel 7 bal. á 12 ks M624G</t>
  </si>
  <si>
    <t>ZA204</t>
  </si>
  <si>
    <t>Drát zaváděcí á 25 ks AW-04432</t>
  </si>
  <si>
    <t>ZA759</t>
  </si>
  <si>
    <t>Drén redon CH10 50 cm U2111000</t>
  </si>
  <si>
    <t>ZN249</t>
  </si>
  <si>
    <t>Držák skalpelových čepelek č. 3 PL87-103</t>
  </si>
  <si>
    <t>ZN250</t>
  </si>
  <si>
    <t>Držák skalpelových čepelek č. 4 PL87-104</t>
  </si>
  <si>
    <t>ZB457</t>
  </si>
  <si>
    <t>Elektroda koagulační á 12 ks 0014A</t>
  </si>
  <si>
    <t>ZA932</t>
  </si>
  <si>
    <t>Elektroda neutrální ke koagulaci bal. á 50 ks E7509</t>
  </si>
  <si>
    <t>ZD945</t>
  </si>
  <si>
    <t>Filtr bakteriální a virový 1344000S</t>
  </si>
  <si>
    <t>ZE744</t>
  </si>
  <si>
    <t>Hadice turbo SG19060 1/4 x 3/16 XS bal. á 25 m 05444</t>
  </si>
  <si>
    <t>ZE745</t>
  </si>
  <si>
    <t>Hadice turbo SG19061 3/8 x 3/32 XS bal. á 25 m 05439</t>
  </si>
  <si>
    <t>ZL514</t>
  </si>
  <si>
    <t>Hadička k měření tlaku bal. á 20 ks (st.k.č. S2589 701065874) JH10.65874</t>
  </si>
  <si>
    <t>ZA689</t>
  </si>
  <si>
    <t>Hadička spojovací tlaková unicath pr. 1,0 mm x 150 cm, bal.á 40 ks,  PB 3115 M</t>
  </si>
  <si>
    <t>ZB531</t>
  </si>
  <si>
    <t>Hadička vysokotlaká combidyn 200 cm bal. á 50 ks 5215035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</si>
  <si>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</si>
  <si>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</si>
  <si>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</si>
  <si>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</si>
  <si>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</si>
  <si>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</si>
  <si>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</si>
  <si>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</si>
  <si>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ZD261</t>
  </si>
  <si>
    <t>Kanyla ET 7,0 s manžetou bal. á 20 ks 100/199/070</t>
  </si>
  <si>
    <t>ZB309</t>
  </si>
  <si>
    <t>Kanyla ET 7,5 s manžetou bal. á 20 ks 100/199/075</t>
  </si>
  <si>
    <t>ZM232</t>
  </si>
  <si>
    <t>Kanyla femorální arteriální 15 Fr BE-PAS1515 JH104.7280</t>
  </si>
  <si>
    <t>ZM233</t>
  </si>
  <si>
    <t>Kanyla femorální arteriální 17 Fr BE-PAS1715 JH10.47281</t>
  </si>
  <si>
    <t>ZM234</t>
  </si>
  <si>
    <t>Kanyla femorální arteriální 19 Fr BE-PAS1915 JH104.7282</t>
  </si>
  <si>
    <t>ZM316</t>
  </si>
  <si>
    <t>Kanyla femorální arteriální OPTI16</t>
  </si>
  <si>
    <t>ZM317</t>
  </si>
  <si>
    <t>Kanyla femorální arteriální OPTI18</t>
  </si>
  <si>
    <t>ZE550</t>
  </si>
  <si>
    <t>Kanyla femorální arteriální s dilatátorem fem-flex 20Fr á 5 ks TFA02025</t>
  </si>
  <si>
    <t>ZE551</t>
  </si>
  <si>
    <t>Kanyla femorální arteriální s dilatátorem fem-flex 22Fr á 5 ks TFA02225</t>
  </si>
  <si>
    <t>ZE552</t>
  </si>
  <si>
    <t>Kanyla femorální arteriální s dilatátorem fem-flex 24Fr á 5 ks TFA02425</t>
  </si>
  <si>
    <t>ZM235</t>
  </si>
  <si>
    <t>Kanyla femorální venózní 21 Fr BE-PVL2155 JH104.7294</t>
  </si>
  <si>
    <t>ZM236</t>
  </si>
  <si>
    <t>Kanyla femorální venózní 23 Fr BE-PVL2355 JH10.47295</t>
  </si>
  <si>
    <t>ZM237</t>
  </si>
  <si>
    <t>Kanyla femorální venózní 25 Fr BE-PVL2555 JH104.7296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</si>
  <si>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</si>
  <si>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</si>
  <si>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</si>
  <si>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</si>
  <si>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</si>
  <si>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</si>
  <si>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ZM696</t>
  </si>
  <si>
    <t>Kanyla left vent catether 18Fr/38 1 cm PVC bal. á 20 ks 12118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</si>
  <si>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</si>
  <si>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</si>
  <si>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</si>
  <si>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</si>
  <si>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</si>
  <si>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</si>
  <si>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</si>
  <si>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</si>
  <si>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</si>
  <si>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</si>
  <si>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</si>
  <si>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</si>
  <si>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ZD980</t>
  </si>
  <si>
    <t>Kanyla vasofix 18G zelená safety 4269136S-01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</si>
  <si>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</si>
  <si>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</si>
  <si>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</si>
  <si>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</si>
  <si>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</si>
  <si>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</si>
  <si>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</si>
  <si>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</si>
  <si>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ZN699</t>
  </si>
  <si>
    <t>Kanyla venózní femorální 18F 55 cm 3/8 VFEM018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</si>
  <si>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</si>
  <si>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</si>
  <si>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</si>
  <si>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</si>
  <si>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</si>
  <si>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</si>
  <si>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ZB358</t>
  </si>
  <si>
    <t>Kanyla venózní perfuzní jednostupňová 24Fr TFM024L</t>
  </si>
  <si>
    <t>ZC655</t>
  </si>
  <si>
    <t>Kanyla venózní perfuzní jednostupňová 26Fr TFM026L</t>
  </si>
  <si>
    <t>ZB504</t>
  </si>
  <si>
    <t>Kanyla venózní perfuzní jednostupňová 28Fr TFM028L</t>
  </si>
  <si>
    <t>ZB853</t>
  </si>
  <si>
    <t>Kanyla venózní perfuzní jednostupňová 30Fr TFM030L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</si>
  <si>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</si>
  <si>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</si>
  <si>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</si>
  <si>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</si>
  <si>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ZP602</t>
  </si>
  <si>
    <t>Kanyla venózní perfuzní jednostupňová ohebná DLP 28Fr bal. á 10 ks 68128</t>
  </si>
  <si>
    <t>ZP603</t>
  </si>
  <si>
    <t>Kanyla venózní perfuzní jednostupňová ohebná DLP 30Fr bal. á 10 ks 68130</t>
  </si>
  <si>
    <t>ZA709</t>
  </si>
  <si>
    <t>Katetr močový foley 22CH bal. á 12 ks 1575-02</t>
  </si>
  <si>
    <t>ZO182</t>
  </si>
  <si>
    <t>Katetr močový foley pro měření teploty 14 Fr 2- cestný silikonový MN-0114</t>
  </si>
  <si>
    <t>ZG134</t>
  </si>
  <si>
    <t>Katetr močový nelaton CH14 pro měření teploty 179360-000140</t>
  </si>
  <si>
    <t>ZG133</t>
  </si>
  <si>
    <t>Katetr močový nelaton pro měření teploty ch12 bal. á 5 ks 179360-000120</t>
  </si>
  <si>
    <t>ZC947</t>
  </si>
  <si>
    <t>Katetr močový tiemann CH12 s balonkem bal. á 12 ks K02-9812-02</t>
  </si>
  <si>
    <t>ZA160</t>
  </si>
  <si>
    <t>Katetr multi lumen 9 Fr/10 cm SI-21142</t>
  </si>
  <si>
    <t>ZG480</t>
  </si>
  <si>
    <t>Kauter F7234/1 pálení do protéz á 10 ks F7234/1</t>
  </si>
  <si>
    <t>ZE718</t>
  </si>
  <si>
    <t>Klema MD454R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</si>
  <si>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</si>
  <si>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</si>
  <si>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</si>
  <si>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</si>
  <si>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</si>
  <si>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</si>
  <si>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</si>
  <si>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30 x 6 bal. á 180 ks červený HZ1201</t>
  </si>
  <si>
    <t>Klip HORIZON S-WIDE červený  30 x 6 bal. á 180 ks HZ1201</t>
  </si>
  <si>
    <t>ZL623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</si>
  <si>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</si>
  <si>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</si>
  <si>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</si>
  <si>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</si>
  <si>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</si>
  <si>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</si>
  <si>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</si>
  <si>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</si>
  <si>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</si>
  <si>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</si>
  <si>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</si>
  <si>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</si>
  <si>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</si>
  <si>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ZM565</t>
  </si>
  <si>
    <t>Lepidlo tkáňové 5 ml floseal 1503353</t>
  </si>
  <si>
    <t>ZB343</t>
  </si>
  <si>
    <t>List pilový pro pilu na sternum GB135R</t>
  </si>
  <si>
    <t>ZB296</t>
  </si>
  <si>
    <t>Mikroskalpel Stab Blade/Tip 22,5° Straig bal. á 6 ks 72-2202</t>
  </si>
  <si>
    <t>ZB956</t>
  </si>
  <si>
    <t>Nádoba na histologický mat. s pufrovaným formalínem HISTOFOR 125 ml bal. á 35 ks BFS-125</t>
  </si>
  <si>
    <t>ZH809</t>
  </si>
  <si>
    <t>Nádoba na histologický mat. s pufrovaným formalínem HISTOFOR 40 ml bal. á 100 ks BFS-40</t>
  </si>
  <si>
    <t>ZO265</t>
  </si>
  <si>
    <t>Nůžky Metzenbaum zahnuté primusline super cut 180 mm TK8353-18-B</t>
  </si>
  <si>
    <t>KH587</t>
  </si>
  <si>
    <t>ofuk Blow mister 22150</t>
  </si>
  <si>
    <t>KG693</t>
  </si>
  <si>
    <t>oxygenátor medos hilite 7000 rheoparin LGTME6201C001</t>
  </si>
  <si>
    <t>KI947</t>
  </si>
  <si>
    <t>oxygenátor terumo Capiox včetně hadicového setu CX-CZ091X</t>
  </si>
  <si>
    <t>ZP653</t>
  </si>
  <si>
    <t>Pás hrudní BracePlus 2611 vel. S/M 301001</t>
  </si>
  <si>
    <t>ZB357</t>
  </si>
  <si>
    <t>Pásek adapter coronary perfusion typ Y 10004</t>
  </si>
  <si>
    <t>ZB952</t>
  </si>
  <si>
    <t>Plegie cílená á 20 ks (MEDPROGRESS) 30010</t>
  </si>
  <si>
    <t>ZB324</t>
  </si>
  <si>
    <t>Plegie cílená á 20 ks (MEDPROGRESS) 30012</t>
  </si>
  <si>
    <t>ZB297</t>
  </si>
  <si>
    <t>Podložka cortex 20 12 x 160 mm bal. á 2 ks 103-0116 (pův.k.č.103011664252)</t>
  </si>
  <si>
    <t>KH586</t>
  </si>
  <si>
    <t>polohovač Starfish EVO HP3000</t>
  </si>
  <si>
    <t>ZC940</t>
  </si>
  <si>
    <t>Pumpa centrifugální 050-300-000</t>
  </si>
  <si>
    <t>ZK505</t>
  </si>
  <si>
    <t>Pumpa infuzní Infusor LV 2 5 denní á 12 ks 240 ml 2C1008KP</t>
  </si>
  <si>
    <t>ZM305</t>
  </si>
  <si>
    <t>Punch aortální jednorázový 15 cm délka 3,6 mm bal. á 6 ks DP- 36K</t>
  </si>
  <si>
    <t>ZN402</t>
  </si>
  <si>
    <t>Punch aortální jednorázový 15 cm délka 4,4 mm bal. á 6 ks DP- 44K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</si>
  <si>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</si>
  <si>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</si>
  <si>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</si>
  <si>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</si>
  <si>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</si>
  <si>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</si>
  <si>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ZB784</t>
  </si>
  <si>
    <t>Rukojeť laryngoskopická medium pro lžíce s f.optickým vláknem 3000.350.10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</si>
  <si>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</si>
  <si>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</si>
  <si>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</si>
  <si>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</si>
  <si>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ZG002</t>
  </si>
  <si>
    <t>Sání perikardiální SU 29602</t>
  </si>
  <si>
    <t>ZB240</t>
  </si>
  <si>
    <t>Sání perikardiální-dlp pericardial jumps 12010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</si>
  <si>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</si>
  <si>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</si>
  <si>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</si>
  <si>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</si>
  <si>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</si>
  <si>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</si>
  <si>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</si>
  <si>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kardioplegie LGTMEH32780</t>
  </si>
  <si>
    <t>KH585</t>
  </si>
  <si>
    <t>set Octopus AS a Starfish EVO EASE</t>
  </si>
  <si>
    <t>KI533</t>
  </si>
  <si>
    <t>Set paerfuzní kardioplegický Myotherm XP( M423002A)  M423002B</t>
  </si>
  <si>
    <t>KH443</t>
  </si>
  <si>
    <t>Sonda-cryo surgical probe 60CM1</t>
  </si>
  <si>
    <t>ZM723</t>
  </si>
  <si>
    <t>Spojka 3/8 - 3/8 - 3/8 bal. á 25 ks MEYK1H4440</t>
  </si>
  <si>
    <t>ZM727</t>
  </si>
  <si>
    <t>Spojka 3/8 - 3/8 s luerem bal. á 25 ks MEGK3H4400</t>
  </si>
  <si>
    <t>ZM600</t>
  </si>
  <si>
    <t>Spojka flovac žlutá 000-036-102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</si>
  <si>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</si>
  <si>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</si>
  <si>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</si>
  <si>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</si>
  <si>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</si>
  <si>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</si>
  <si>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</si>
  <si>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</si>
  <si>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</si>
  <si>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</si>
  <si>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</si>
  <si>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Stapler kožní bal. á 6 ks 783100</t>
  </si>
  <si>
    <t>ZF186</t>
  </si>
  <si>
    <t>Stříkačka janett 2-dílná 150 ml vyplachovací balená 08151</t>
  </si>
  <si>
    <t>ZN254</t>
  </si>
  <si>
    <t>Svorka na prádlo Backhaus tupá 115080790</t>
  </si>
  <si>
    <t>ZP385</t>
  </si>
  <si>
    <t>Svorka na roušky backhaus s kuličkou 140 mm BF464R</t>
  </si>
  <si>
    <t>ZP386</t>
  </si>
  <si>
    <t>Svorka na roušky backhaus tupý 135 mm BF466R</t>
  </si>
  <si>
    <t>ZB932</t>
  </si>
  <si>
    <t>Systém cpap valve aproximate 85006 X5 bal. á 5 ks 125-20</t>
  </si>
  <si>
    <t>ZP822</t>
  </si>
  <si>
    <t>Uzávěr dezinfekční CUROS k bezjehlovému vstupu se 70% IPA bal. á 250 ks CFF10-250R</t>
  </si>
  <si>
    <t>ZB450</t>
  </si>
  <si>
    <t>Vak na transfuzi bal. á 40 ks (TGR0592) PS111EA</t>
  </si>
  <si>
    <t>ZE503</t>
  </si>
  <si>
    <t>Videolaryngoskop Airtraq č.2 zelená ATQ-021 (A-021)</t>
  </si>
  <si>
    <t>ZE502</t>
  </si>
  <si>
    <t>Videolaryngoskop Airtraq č.3 modrá ATQ-011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</si>
  <si>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</si>
  <si>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</si>
  <si>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</si>
  <si>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</si>
  <si>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</si>
  <si>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</si>
  <si>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ZE582</t>
  </si>
  <si>
    <t>Zavaděč perkutánní set 6Fr bal. á 10 ks IK-09600</t>
  </si>
  <si>
    <t>ZB312</t>
  </si>
  <si>
    <t>Zavaděč trach. rourek pro TR střední 5.0 - 8.0 mm á 10 ks 100/120/200</t>
  </si>
  <si>
    <t>ZA870</t>
  </si>
  <si>
    <t>Set bez kontroly vakua yankauer bal. á 100 ks 34092182</t>
  </si>
  <si>
    <t>ZK340</t>
  </si>
  <si>
    <t>Set collection TX cardio 04266</t>
  </si>
  <si>
    <t>ZA244</t>
  </si>
  <si>
    <t>Set hemofiltrační incl. BC 140 plus bal. á 10 ks P-0400 JH10.05142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</si>
  <si>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</si>
  <si>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</si>
  <si>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</si>
  <si>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</si>
  <si>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</si>
  <si>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</si>
  <si>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</si>
  <si>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</si>
  <si>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ZB209</t>
  </si>
  <si>
    <t>Set transfúzní BLLP pro přetlakovou transfuzi bez vzdušného filtru hemomed 05123</t>
  </si>
  <si>
    <t>ZE557</t>
  </si>
  <si>
    <t>Set zaváděcí perkutální arteriální fem-flex á 5 ks PIKA</t>
  </si>
  <si>
    <t>ZM239</t>
  </si>
  <si>
    <t>Set zaváděcí perkutální arteriální PIK150 JH104.7385</t>
  </si>
  <si>
    <t>ZE558</t>
  </si>
  <si>
    <t>Set zaváděcí perkutální venózní fem-flex á 5 ks PIKV</t>
  </si>
  <si>
    <t>50115064</t>
  </si>
  <si>
    <t>ZPr - šicí materiál (Z529)</t>
  </si>
  <si>
    <t>ZH325</t>
  </si>
  <si>
    <t>Šití cardioflon 0 bal. á 24 ks 19R35A</t>
  </si>
  <si>
    <t>ZI869</t>
  </si>
  <si>
    <t>Šití cardioflon 2/0 bal. á 24 ks 19R30A</t>
  </si>
  <si>
    <t>ZI468</t>
  </si>
  <si>
    <t>Šití cardioflon 3/0 bal. á 24 ks 19R20A</t>
  </si>
  <si>
    <t>ZA911</t>
  </si>
  <si>
    <t>Šití dafilon modrý 2/0 (3) bal. á 36 ks C0932477</t>
  </si>
  <si>
    <t>ZB217</t>
  </si>
  <si>
    <t>Šití dafilon modrý 3/0 (2) bal. á 36 ks C0932353</t>
  </si>
  <si>
    <t>ZD222</t>
  </si>
  <si>
    <t>Šití dafilon modrý 3/0 (2) bal. á 36 ks C0932469</t>
  </si>
  <si>
    <t>ZB033</t>
  </si>
  <si>
    <t>Šití dafilon modrý 3/0 (2) bal. á 36 ks C0935468</t>
  </si>
  <si>
    <t>ZI467</t>
  </si>
  <si>
    <t>Šití monoplus fialový 1 (4) bal. á 24 ks B0024091</t>
  </si>
  <si>
    <t>ZJ183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</si>
  <si>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</si>
  <si>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</si>
  <si>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</si>
  <si>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</si>
  <si>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</si>
  <si>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ZJ181</t>
  </si>
  <si>
    <t>Šití optime 2/0 kožní bal. á 36 ks 18S30K</t>
  </si>
  <si>
    <t>ZK452</t>
  </si>
  <si>
    <t>Šití optime 3/0 bal. á 36 ks 18S20K</t>
  </si>
  <si>
    <t>ZJ662</t>
  </si>
  <si>
    <t>Šití optime 3/0 bal. á 36 ks 18S20M</t>
  </si>
  <si>
    <t>ZM718</t>
  </si>
  <si>
    <t>Šití premicron Z/B 2/0 (3) bal. á 6 ks M0027756</t>
  </si>
  <si>
    <t>Šití premicron Z/B 2/0 (3) bal. á 6 x 4 ks M0027756</t>
  </si>
  <si>
    <t>ZB150</t>
  </si>
  <si>
    <t>Šití premicron Z/B 2/0 bal. á 24 ks B0027711</t>
  </si>
  <si>
    <t>ZB149</t>
  </si>
  <si>
    <t>Šití premicron Z/B 2/0 bal. á 24 ks B0027720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</si>
  <si>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</si>
  <si>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</si>
  <si>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</si>
  <si>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</si>
  <si>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</si>
  <si>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</si>
  <si>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ZB700</t>
  </si>
  <si>
    <t>Šití premicron zelený 2/0 (3) bal. á 36 ks C0026906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</si>
  <si>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</si>
  <si>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</si>
  <si>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</si>
  <si>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</si>
  <si>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</si>
  <si>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</si>
  <si>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ZI870</t>
  </si>
  <si>
    <t>Šití premicron zelený 5/0 bal. á 36 ks C0026843</t>
  </si>
  <si>
    <t>ZB146</t>
  </si>
  <si>
    <t>Šití premicron zelený 5/0 bal. á 36 ks C0026903</t>
  </si>
  <si>
    <t>ZB280</t>
  </si>
  <si>
    <t>Šití prolene bl 2-0 bal. á 12 ks W8937</t>
  </si>
  <si>
    <t>ZB555</t>
  </si>
  <si>
    <t>Šití prolene bl 3-0 bal. á 12 ks W8522</t>
  </si>
  <si>
    <t>ZD449</t>
  </si>
  <si>
    <t>Šití prolene bl 3-0 bal. á 12 ks W8851</t>
  </si>
  <si>
    <t>ZB617</t>
  </si>
  <si>
    <t>Šití prolene bl 4-0 bal. á 12 ks W8761</t>
  </si>
  <si>
    <t>ZK841</t>
  </si>
  <si>
    <t>Šití prolene bl 4-0 bal. á 12 ks W8831</t>
  </si>
  <si>
    <t>ZB718</t>
  </si>
  <si>
    <t>Šití prolene bl 4-0 bal. á 12 ks W8840</t>
  </si>
  <si>
    <t>ZB717</t>
  </si>
  <si>
    <t>Šití prolene bl 4-0 bal. á 12 ks W8845</t>
  </si>
  <si>
    <t>ZB284</t>
  </si>
  <si>
    <t>Šití prolene bl 4-0 bal. á 12 ks W8935</t>
  </si>
  <si>
    <t>ZM716</t>
  </si>
  <si>
    <t>Šití prolene bl 4-0 s 20j VISI Black bal. á 12 ks W8340</t>
  </si>
  <si>
    <t>ZM717</t>
  </si>
  <si>
    <t>Šití prolene bl 4-0 s 26j VISI Black bal. á 12 ks W8355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</si>
  <si>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</si>
  <si>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</si>
  <si>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</si>
  <si>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</si>
  <si>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</si>
  <si>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</si>
  <si>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</si>
  <si>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</si>
  <si>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</si>
  <si>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</si>
  <si>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ZB279</t>
  </si>
  <si>
    <t>Šití prolene bl 6-0 bal. á 12 ks W8815</t>
  </si>
  <si>
    <t>ZB593</t>
  </si>
  <si>
    <t>Šití prolene bl 6-0 bal. á 36 ks 8711H</t>
  </si>
  <si>
    <t>ZB537</t>
  </si>
  <si>
    <t>Šití prolene bl 7-0 bal. á 36 ks EH8020H</t>
  </si>
  <si>
    <t>ZB287</t>
  </si>
  <si>
    <t>Šití prolene bl 8-0 bal. á 12 ks W2777</t>
  </si>
  <si>
    <t>ZA959</t>
  </si>
  <si>
    <t>Šití safil fialový 3/0 (2) bal. á 36 ks C1048241</t>
  </si>
  <si>
    <t>ZG828</t>
  </si>
  <si>
    <t>Šití sertilac 1,2mm USP, 3/8 zakřivení, jehla 26, vlákno 50 bal. á 36 ks 32300M20</t>
  </si>
  <si>
    <t>ZA262</t>
  </si>
  <si>
    <t>Šití steel 5 - ocelový drát bal. á 12 ks W995</t>
  </si>
  <si>
    <t>ZB165</t>
  </si>
  <si>
    <t>Šití steelex elec elektroda 3/0 (2) á 36 ks C0992070</t>
  </si>
  <si>
    <t>ZF434</t>
  </si>
  <si>
    <t>Šití terylene 1USP bal. á 24 ks 22006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</si>
  <si>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</si>
  <si>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</si>
  <si>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</si>
  <si>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</si>
  <si>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</si>
  <si>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</si>
  <si>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</si>
  <si>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</si>
  <si>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</si>
  <si>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</si>
  <si>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ZB479</t>
  </si>
  <si>
    <t>Jehla chirurgická B12</t>
  </si>
  <si>
    <t>ZF984</t>
  </si>
  <si>
    <t>Jehla chirurgická B7</t>
  </si>
  <si>
    <t>ZB276</t>
  </si>
  <si>
    <t>Jehla chirurgická B8</t>
  </si>
  <si>
    <t>ZB996</t>
  </si>
  <si>
    <t>Jehla chirurgická B9</t>
  </si>
  <si>
    <t>ZB205</t>
  </si>
  <si>
    <t>Jehla chirurgická G4</t>
  </si>
  <si>
    <t>ZB260</t>
  </si>
  <si>
    <t>Jehla chirurgická G5</t>
  </si>
  <si>
    <t>ZB206</t>
  </si>
  <si>
    <t>Jehla chirurgická G6</t>
  </si>
  <si>
    <t>ZB248</t>
  </si>
  <si>
    <t>Jehla chirurgická G7</t>
  </si>
  <si>
    <t>ZB490</t>
  </si>
  <si>
    <t>Jehla chirurgická PB6</t>
  </si>
  <si>
    <t>ZA360</t>
  </si>
  <si>
    <t>Jehla sterican 0,5 x 25 mm oranžová 9186158</t>
  </si>
  <si>
    <t>ZM294</t>
  </si>
  <si>
    <t>Rukavice nitril sempercare bez p. XL bal. á 180 ks 30818</t>
  </si>
  <si>
    <t>ZN130</t>
  </si>
  <si>
    <t>Rukavice operační gammex latex PF bez pudru 6,0 330048060</t>
  </si>
  <si>
    <t>ZN041</t>
  </si>
  <si>
    <t>Rukavice operační gammex latex PF bez pudru 6,5 330048065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</si>
  <si>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</si>
  <si>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</si>
  <si>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</si>
  <si>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</si>
  <si>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</si>
  <si>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</si>
  <si>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</si>
  <si>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</si>
  <si>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</si>
  <si>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</si>
  <si>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</si>
  <si>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</si>
  <si>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</si>
  <si>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</si>
  <si>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</si>
  <si>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</si>
  <si>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ZC626</t>
  </si>
  <si>
    <t>Balón kontrapulzační 30CC/7,5Fr IAB-05830-LWS</t>
  </si>
  <si>
    <t>ZC627</t>
  </si>
  <si>
    <t>Balón kontrapulzační 40CC/8,0Fr IAB-05840-LWS</t>
  </si>
  <si>
    <t>ZP291</t>
  </si>
  <si>
    <t>Katetr CVC 1 lumen 4 Fr x 20 cm midline Arrow set bal. á 5 ks EU-02041-ML</t>
  </si>
  <si>
    <t>Katetr CVC 1 lumen 4 Fr x 20 cm midline PICC Arrow set bal. á 5 ks EU-02041-ML</t>
  </si>
  <si>
    <t>ZP294</t>
  </si>
  <si>
    <t>Katetr CVC 1 lumen 4 Fr x 50 cm PICC POWERPICC SOLO Full tray set (mikro zaváděcí příslušenství a rouškování) 6194108</t>
  </si>
  <si>
    <t>ZP296</t>
  </si>
  <si>
    <t>Katetr CVC 2 lumen 5 Fr x 50 cm PICC POWERPICC SOLO Full tray set ( mikro zaváděcí příslušenství a rouškování) 6295108</t>
  </si>
  <si>
    <t>ZP290</t>
  </si>
  <si>
    <t>Katetr CVC 3 lumen 6 Fr x 50 cm PICC Arrow with Chlorag+ard Technology set bal. á 5 ks CDA-45063-HPK1A</t>
  </si>
  <si>
    <t>ZP297</t>
  </si>
  <si>
    <t>Katetr CVC 3 lumen 6 Fr x 50 cm PICC POWERPICC SOLO Full tray set ( mikro zaváděcí příslušenství a rouškování) 6396108</t>
  </si>
  <si>
    <t>ZB818</t>
  </si>
  <si>
    <t>Katetr CVC 3 lumen 7 Fr x 20 cm certofix protect trio V720 bal. á 10 ks 4163214P</t>
  </si>
  <si>
    <t>ZC630</t>
  </si>
  <si>
    <t>Katetr CVC 3 lumen 8,5 Fr x 16 cm bal. á 5 ks NM-12853</t>
  </si>
  <si>
    <t>ZA232</t>
  </si>
  <si>
    <t>Katetr fogarty okluzní 80 cm, 14F 62080814F</t>
  </si>
  <si>
    <t>ZH963</t>
  </si>
  <si>
    <t>Katetr fogarty okluzní 80 cm, 22F 62080822F</t>
  </si>
  <si>
    <t>ZM842</t>
  </si>
  <si>
    <t>Katetr hrudní bez trokaru 24/8,0 bal. á 25 ks 21024</t>
  </si>
  <si>
    <t>ZM843</t>
  </si>
  <si>
    <t>Katetr hrudní bez trokaru 28/9,3 bal. á 25 ks 21028</t>
  </si>
  <si>
    <t>ZM845</t>
  </si>
  <si>
    <t>Katetr hrudní bez trokaru 32/10,6 bal. á 25 ks 21032</t>
  </si>
  <si>
    <t>KD593</t>
  </si>
  <si>
    <t>katetr nelaton Ch12 MPI:110012</t>
  </si>
  <si>
    <t>KD594</t>
  </si>
  <si>
    <t>katetr nelaton Ch14 MPI:110014</t>
  </si>
  <si>
    <t>KD596</t>
  </si>
  <si>
    <t>katetr nelaton Ch18 MPI:110018</t>
  </si>
  <si>
    <t>ZO018</t>
  </si>
  <si>
    <t>Katetr PAINfusor 7,5, 19G, délka perforované části 7,5 cm, celková délka 42 cm bal. á 12 ks 203.06.10.07</t>
  </si>
  <si>
    <t>ZB485</t>
  </si>
  <si>
    <t>Katetr radioablační AT-OLL2</t>
  </si>
  <si>
    <t>KD600</t>
  </si>
  <si>
    <t>katetr tiemann Ch  8 MPI:120008</t>
  </si>
  <si>
    <t>KD601</t>
  </si>
  <si>
    <t>katetr tiemann CH10 MPI:120010</t>
  </si>
  <si>
    <t>KD602</t>
  </si>
  <si>
    <t>katetr tiemann Ch12 MPI:120012</t>
  </si>
  <si>
    <t>KD603</t>
  </si>
  <si>
    <t>katetr tiemann Ch14/40 MPI:120014</t>
  </si>
  <si>
    <t>KG690</t>
  </si>
  <si>
    <t>katetr vasoview hemopro, ous C-VH-3000-W</t>
  </si>
  <si>
    <t>ZE312</t>
  </si>
  <si>
    <t>Shunt intrakoronární 1,25 mm á 5 ks (MEDPROGRESS) 31125</t>
  </si>
  <si>
    <t>ZB325</t>
  </si>
  <si>
    <t>Shunt intrakoronární 1,50 mm á 5 ks (MEDPROGRESS) 31150</t>
  </si>
  <si>
    <t>ZB583</t>
  </si>
  <si>
    <t>Shunt intrakoronární 1,75 mm á 5 ks (MEDPROGRESS) 31175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</si>
  <si>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</si>
  <si>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</si>
  <si>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</si>
  <si>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</si>
  <si>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</si>
  <si>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</si>
  <si>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</si>
  <si>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</si>
  <si>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</si>
  <si>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</si>
  <si>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</si>
  <si>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</si>
  <si>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</si>
  <si>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</si>
  <si>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ZB398</t>
  </si>
  <si>
    <t>Maska supraglotická č. 4,0 8204000</t>
  </si>
  <si>
    <t>ZA992</t>
  </si>
  <si>
    <t>Maska supraglotická č. 5,0 8205000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</si>
  <si>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</si>
  <si>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</si>
  <si>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</si>
  <si>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</si>
  <si>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</si>
  <si>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</si>
  <si>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KE304</t>
  </si>
  <si>
    <t>nůžky harmonické otevřené ACE23E-X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</si>
  <si>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</si>
  <si>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</si>
  <si>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</si>
  <si>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</si>
  <si>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</si>
  <si>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</si>
  <si>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</si>
  <si>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</si>
  <si>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</si>
  <si>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</si>
  <si>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</si>
  <si>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</si>
  <si>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</si>
  <si>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</si>
  <si>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</si>
  <si>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</si>
  <si>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</si>
  <si>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</si>
  <si>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</si>
  <si>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</si>
  <si>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</si>
  <si>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</si>
  <si>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</si>
  <si>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</si>
  <si>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</si>
  <si>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pod dohl.</t>
  </si>
  <si>
    <t>všeobecné sestry bez dohl.</t>
  </si>
  <si>
    <t>všeobecné sestry bez dohl., spec.</t>
  </si>
  <si>
    <t>všeobecné sestry VŠ</t>
  </si>
  <si>
    <t>praktické sestry</t>
  </si>
  <si>
    <t>zdravotničtí asistenti</t>
  </si>
  <si>
    <t>ošetřovatelé</t>
  </si>
  <si>
    <t>sanitáři</t>
  </si>
  <si>
    <t>THP</t>
  </si>
  <si>
    <t>dohody</t>
  </si>
  <si>
    <t>Specializovaná ambulantní péče</t>
  </si>
  <si>
    <t>107 - Pracoviště kardiologie</t>
  </si>
  <si>
    <t>505 - Pracoviště kardiochirurgie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</si>
  <si>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</si>
  <si>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</si>
  <si>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</si>
  <si>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</si>
  <si>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</si>
  <si>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Fluger Ivo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</si>
  <si>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</si>
  <si>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</si>
  <si>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</si>
  <si>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</si>
  <si>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</si>
  <si>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</si>
  <si>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</si>
  <si>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</si>
  <si>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</si>
  <si>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</si>
  <si>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</si>
  <si>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</si>
  <si>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</si>
  <si>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</si>
  <si>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</si>
  <si>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</si>
  <si>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</si>
  <si>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</si>
  <si>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</si>
  <si>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</si>
  <si>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</si>
  <si>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</si>
  <si>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</si>
  <si>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</si>
  <si>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</si>
  <si>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</si>
  <si>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</si>
  <si>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</si>
  <si>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</si>
  <si>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</si>
  <si>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</si>
  <si>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</si>
  <si>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</si>
  <si>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</si>
  <si>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</si>
  <si>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</si>
  <si>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</si>
  <si>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</si>
  <si>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</si>
  <si>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</si>
  <si>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</si>
  <si>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</si>
  <si>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09219</t>
  </si>
  <si>
    <t xml:space="preserve">INTRAVENÓZNÍ INJEKCE U DOSPĚLÉHO ČI DÍTĚTE NAD 10 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</si>
  <si>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</si>
  <si>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</si>
  <si>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</si>
  <si>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</si>
  <si>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</si>
  <si>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</si>
  <si>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</si>
  <si>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</si>
  <si>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</si>
  <si>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</si>
  <si>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</si>
  <si>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</si>
  <si>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</si>
  <si>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</si>
  <si>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</si>
  <si>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</si>
  <si>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</si>
  <si>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</si>
  <si>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</si>
  <si>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</si>
  <si>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</si>
  <si>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</si>
  <si>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ABSCES NEBO HEMATOM SUBKUTANNÍ, PILONIDÁLNÍ, INTRA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</si>
  <si>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</si>
  <si>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</si>
  <si>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</si>
  <si>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</si>
  <si>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</si>
  <si>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</si>
  <si>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</si>
  <si>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</si>
  <si>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</si>
  <si>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</si>
  <si>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</si>
  <si>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</si>
  <si>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</si>
  <si>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</si>
  <si>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</si>
  <si>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</si>
  <si>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</si>
  <si>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</si>
  <si>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</si>
  <si>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</si>
  <si>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</si>
  <si>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</si>
  <si>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</si>
  <si>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</si>
  <si>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</si>
  <si>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</si>
  <si>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</si>
  <si>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</si>
  <si>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</si>
  <si>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</si>
  <si>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</si>
  <si>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5F5</t>
  </si>
  <si>
    <t>3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</si>
  <si>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</si>
  <si>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</si>
  <si>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</si>
  <si>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</si>
  <si>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</si>
  <si>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</si>
  <si>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</si>
  <si>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>(DRG) PRIMOOPERACE</t>
  </si>
  <si>
    <t>07563</t>
  </si>
  <si>
    <t>(DRG) URGENTNÍ OPERACE KVCH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</si>
  <si>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</si>
  <si>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</si>
  <si>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</si>
  <si>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</si>
  <si>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</si>
  <si>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</si>
  <si>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08</t>
  </si>
  <si>
    <t>10</t>
  </si>
  <si>
    <t>11</t>
  </si>
  <si>
    <t>12</t>
  </si>
  <si>
    <t>16</t>
  </si>
  <si>
    <t>17</t>
  </si>
  <si>
    <t>21</t>
  </si>
  <si>
    <t>26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</si>
  <si>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</si>
  <si>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</si>
  <si>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</si>
  <si>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</si>
  <si>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</si>
  <si>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</si>
  <si>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</si>
  <si>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</si>
  <si>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</si>
  <si>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</si>
  <si>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</si>
  <si>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</si>
  <si>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</si>
  <si>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</si>
  <si>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51392</t>
  </si>
  <si>
    <t>RELAPAROTOMIE PRO POOPERAČNÍ KRVÁCENÍ, PERITONITID</t>
  </si>
  <si>
    <t>51397</t>
  </si>
  <si>
    <t>OTEVŘENÁ LAVÁŽ PERITONEÁLNÍ DUTINY, SEC. LOOK, LAP</t>
  </si>
  <si>
    <t>07546</t>
  </si>
  <si>
    <t>(DRG) OTEVŘENÝ PŘÍSTUP</t>
  </si>
  <si>
    <t>07531</t>
  </si>
  <si>
    <t>(VZP) ARTERIOGRAFIE PEROPERAČNÍ</t>
  </si>
  <si>
    <t>07551</t>
  </si>
  <si>
    <t>(DRG) HYBRIDNÍ PŘÍSTUP</t>
  </si>
  <si>
    <t>07417</t>
  </si>
  <si>
    <t>(VZP) ENDARTERECTOMIE A. FEMORALIS A JEJÍCH VĚTVÍ</t>
  </si>
  <si>
    <t>07532</t>
  </si>
  <si>
    <t>(VZP) TRANSLUMINÁLNÍ ANGIOPLASTIKA PEROPERAČNÍ</t>
  </si>
  <si>
    <t>07430</t>
  </si>
  <si>
    <t>(VZP) JINÉ OPERACE TEPEN V OBLASTI STEHNA</t>
  </si>
  <si>
    <t>07197</t>
  </si>
  <si>
    <t>(DRG) ZAVEDENÍ STENTU ČI STENTGRAFTU DO DESCENDENT</t>
  </si>
  <si>
    <t>09567</t>
  </si>
  <si>
    <t>(VZP) ZÁKROK NA LEVÉ STRANĚ</t>
  </si>
  <si>
    <t>07486</t>
  </si>
  <si>
    <t>(VZP) REVIZE BÉRCOVÝCH TEPEN PRO INOPERABILNÍ NÁLE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</si>
  <si>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</si>
  <si>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</si>
  <si>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</si>
  <si>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</si>
  <si>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</si>
  <si>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</si>
  <si>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</si>
  <si>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</si>
  <si>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</si>
  <si>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</si>
  <si>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</si>
  <si>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</si>
  <si>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</si>
  <si>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</si>
  <si>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</si>
  <si>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</si>
  <si>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</si>
  <si>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</si>
  <si>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</si>
  <si>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</si>
  <si>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</si>
  <si>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</si>
  <si>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</si>
  <si>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</si>
  <si>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07284</t>
  </si>
  <si>
    <t>(VZP) ENDARTERECTOMIE A. CAROTIS INTERNA PŘÍMÁ S P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</si>
  <si>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</si>
  <si>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</si>
  <si>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</si>
  <si>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</si>
  <si>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</si>
  <si>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</si>
  <si>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</si>
  <si>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</si>
  <si>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</si>
  <si>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</si>
  <si>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</si>
  <si>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</si>
  <si>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</si>
  <si>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</si>
  <si>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</si>
  <si>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</si>
  <si>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</si>
  <si>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</si>
  <si>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</si>
  <si>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</si>
  <si>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66915</t>
  </si>
  <si>
    <t>DEKOMPRESE FASCIÁLNÍHO LOŽE</t>
  </si>
  <si>
    <t>54130</t>
  </si>
  <si>
    <t>ANEURYSMA BŘIŠNÍ AORTY  INFRARENÁLNÍ NEBO ANEURYSM</t>
  </si>
  <si>
    <t>07414</t>
  </si>
  <si>
    <t>(VZP) PLASTIKA A. FEMORALIS A JEJÍCH VĚTVÍ AUTOLOG</t>
  </si>
  <si>
    <t>90952</t>
  </si>
  <si>
    <t>(DRG) EXTRAKCE TROMBU NEBO EMBOLU ENDOVASKULÁRNÍ C</t>
  </si>
  <si>
    <t>90954</t>
  </si>
  <si>
    <t>(DRG) KRITICKÁ KONČETINOVÁ ISCHEMIE</t>
  </si>
  <si>
    <t>07324</t>
  </si>
  <si>
    <t>(VZP) STENTGRAFT VĚTVÍ OBLOUKU AORTY</t>
  </si>
  <si>
    <t>07183</t>
  </si>
  <si>
    <t>(DRG) ZAVEDENÍ STENTGRAFTU DO OBLOUKU AORTY SE SOU</t>
  </si>
  <si>
    <t>07215</t>
  </si>
  <si>
    <t>(DRG) ZAVEDENÍ STENTU ČI STENTGRAFTU DO TORAKOABDO</t>
  </si>
  <si>
    <t>07182</t>
  </si>
  <si>
    <t>(DRG) ZAVEDENÍ STENTU ČI STENTGRAFTU DO OBLOUKU AO</t>
  </si>
  <si>
    <t>07161</t>
  </si>
  <si>
    <t>(DRG) STENTING DESCENDENTNÍ AORTY PRO AKUTNÍ DISEK</t>
  </si>
  <si>
    <t>5F3</t>
  </si>
  <si>
    <t>51819</t>
  </si>
  <si>
    <t>OŠETŘENÍ A OBVAZ ROZSÁHLÉ RÁNY V CELKOVÉ ANESTEZII</t>
  </si>
  <si>
    <t>66819</t>
  </si>
  <si>
    <t>APLIKACE ZEVNÍHO FIXATÉRU</t>
  </si>
  <si>
    <t>53490</t>
  </si>
  <si>
    <t>ROZSÁHLÉ DEBRIDEMENT SLOŽITÝCH OTEVŘENÝCH ZLOMENIN</t>
  </si>
  <si>
    <t>66127</t>
  </si>
  <si>
    <t>MANIPULACE V CELKOVÉ NEBO LOKÁLNÍ ANESTÉZII</t>
  </si>
  <si>
    <t>53485</t>
  </si>
  <si>
    <t>ZLOMENINY PÁNEVNÍHO KRUHU - NESTABILNÍ - S OPERAČN</t>
  </si>
  <si>
    <t>62230</t>
  </si>
  <si>
    <t>UVOLŇUJÍCÍ NÁŘEZY NA KONČETINĚ</t>
  </si>
  <si>
    <t>0001093</t>
  </si>
  <si>
    <t>PENICILIN G 1,0 DRASELNÁ SOĹ BIOTIKA</t>
  </si>
  <si>
    <t>0003708</t>
  </si>
  <si>
    <t>0006480</t>
  </si>
  <si>
    <t>0008807</t>
  </si>
  <si>
    <t>0008808</t>
  </si>
  <si>
    <t>0011592</t>
  </si>
  <si>
    <t>METRONIDAZOL B. BRAUN</t>
  </si>
  <si>
    <t>0011706</t>
  </si>
  <si>
    <t>0011785</t>
  </si>
  <si>
    <t>AMIKIN 1 G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</si>
  <si>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</si>
  <si>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</si>
  <si>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</si>
  <si>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</si>
  <si>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</si>
  <si>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</si>
  <si>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</si>
  <si>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</si>
  <si>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</si>
  <si>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</si>
  <si>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0059830</t>
  </si>
  <si>
    <t>CIPRINOL 200 MG/100 ML</t>
  </si>
  <si>
    <t>0062464</t>
  </si>
  <si>
    <t>0062465</t>
  </si>
  <si>
    <t>0065989</t>
  </si>
  <si>
    <t>MYCOMAX INF</t>
  </si>
  <si>
    <t>0066020</t>
  </si>
  <si>
    <t>AUGMENTIN 1,2 G</t>
  </si>
  <si>
    <t>0066137</t>
  </si>
  <si>
    <t>0068998</t>
  </si>
  <si>
    <t>0068999</t>
  </si>
  <si>
    <t>AMPICILIN 0,5 BIOTIKA</t>
  </si>
  <si>
    <t>0072972</t>
  </si>
  <si>
    <t>AMOKSIKLAV 1,2 G</t>
  </si>
  <si>
    <t>0075634</t>
  </si>
  <si>
    <t>PROTHROMPLEX TOTAL NF</t>
  </si>
  <si>
    <t>0076360</t>
  </si>
  <si>
    <t>ZINACEF</t>
  </si>
  <si>
    <t>0077044</t>
  </si>
  <si>
    <t>0083417</t>
  </si>
  <si>
    <t>MERONEM</t>
  </si>
  <si>
    <t>0091148</t>
  </si>
  <si>
    <t>0092289</t>
  </si>
  <si>
    <t>EDICIN</t>
  </si>
  <si>
    <t>0092290</t>
  </si>
  <si>
    <t>0093173</t>
  </si>
  <si>
    <t>ANTITHROMBIN III IMMUNO</t>
  </si>
  <si>
    <t>0093405</t>
  </si>
  <si>
    <t>PENICILIN G 5,0 DRASELNÁ SOĹ BIOTIKA</t>
  </si>
  <si>
    <t>0093649</t>
  </si>
  <si>
    <t>ACTILYSE</t>
  </si>
  <si>
    <t>0093650</t>
  </si>
  <si>
    <t>0094155</t>
  </si>
  <si>
    <t>ABAKTAL 400 MG/5 ML</t>
  </si>
  <si>
    <t>0094176</t>
  </si>
  <si>
    <t>CEFOTAXIME LEK</t>
  </si>
  <si>
    <t>0096414</t>
  </si>
  <si>
    <t>GENTAMICIN LEK</t>
  </si>
  <si>
    <t>0097000</t>
  </si>
  <si>
    <t>0104051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</si>
  <si>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</si>
  <si>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</si>
  <si>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</si>
  <si>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</si>
  <si>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</si>
  <si>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</si>
  <si>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</si>
  <si>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</si>
  <si>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</si>
  <si>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0142077</t>
  </si>
  <si>
    <t>TIENAM 500 MG/500 MG I.V.</t>
  </si>
  <si>
    <t>0151458</t>
  </si>
  <si>
    <t>CEFUROXIM KABI</t>
  </si>
  <si>
    <t>0156258</t>
  </si>
  <si>
    <t>VANCOMYCIN KABI</t>
  </si>
  <si>
    <t>0156259</t>
  </si>
  <si>
    <t>0162180</t>
  </si>
  <si>
    <t>0162187</t>
  </si>
  <si>
    <t>0164350</t>
  </si>
  <si>
    <t>TAZOCIN 4 G/0,5 G</t>
  </si>
  <si>
    <t>0164401</t>
  </si>
  <si>
    <t>0166269</t>
  </si>
  <si>
    <t>0129056</t>
  </si>
  <si>
    <t>0164407</t>
  </si>
  <si>
    <t>0136083</t>
  </si>
  <si>
    <t>AMPICILLIN AND SULBACTAM IBI 1 G + 500 MG PRÁŠEK P</t>
  </si>
  <si>
    <t>0126905</t>
  </si>
  <si>
    <t>FLUCONAZOLE B.BRAUN</t>
  </si>
  <si>
    <t>0201030</t>
  </si>
  <si>
    <t>0092359</t>
  </si>
  <si>
    <t>PROSTAPHLIN</t>
  </si>
  <si>
    <t>0141836</t>
  </si>
  <si>
    <t>AMIKACIN B. BRAUN</t>
  </si>
  <si>
    <t>0113453</t>
  </si>
  <si>
    <t>0149384</t>
  </si>
  <si>
    <t>ECALTA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</si>
  <si>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</si>
  <si>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</si>
  <si>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</si>
  <si>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</si>
  <si>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</si>
  <si>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</si>
  <si>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</si>
  <si>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</si>
  <si>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MEROPENEM HOSPIRA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</si>
  <si>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</si>
  <si>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</si>
  <si>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</si>
  <si>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</si>
  <si>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</si>
  <si>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</si>
  <si>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</si>
  <si>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PIPERACILLIN/TAZOBACTAM MYLAN</t>
  </si>
  <si>
    <t>0203285</t>
  </si>
  <si>
    <t>MEROPENEM ZENTIVA</t>
  </si>
  <si>
    <t>0186672</t>
  </si>
  <si>
    <t>LINEZOLID SANDOZ</t>
  </si>
  <si>
    <t>0201961</t>
  </si>
  <si>
    <t>0201967</t>
  </si>
  <si>
    <t>0201977</t>
  </si>
  <si>
    <t>0087200</t>
  </si>
  <si>
    <t>MAXIPIME</t>
  </si>
  <si>
    <t>0173172</t>
  </si>
  <si>
    <t>ANTITHROMBIN III BAXALTA</t>
  </si>
  <si>
    <t>0049842</t>
  </si>
  <si>
    <t>BITAMMON 1 G/0,5 G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</si>
  <si>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</si>
  <si>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</si>
  <si>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</si>
  <si>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</si>
  <si>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</si>
  <si>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</si>
  <si>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</si>
  <si>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0012985</t>
  </si>
  <si>
    <t>STAPLER LINEÁRNÍ - TL30.TLH30.TLV30.TX30(B/G/V) (P</t>
  </si>
  <si>
    <t>0026096</t>
  </si>
  <si>
    <t>ROURKA ENDOBRONCHIÁLNÍ DOUBLE LUMEN LEVÝ BRONCHUS</t>
  </si>
  <si>
    <t>0030647</t>
  </si>
  <si>
    <t>SÍŤKA SURGIPRO MESH</t>
  </si>
  <si>
    <t>0037139</t>
  </si>
  <si>
    <t>PROTÉZA GORE-TEX CÉVNÍ - PRUŽNÁ TENKOSTĚNNÁ</t>
  </si>
  <si>
    <t>0043082</t>
  </si>
  <si>
    <t>CHLOPEŇ SRDEČNÍ BIOL. AORTÁLNÍ BOVINNÍ CARPENTIER-</t>
  </si>
  <si>
    <t>0043119</t>
  </si>
  <si>
    <t>ŠTĚP ALLOGENNÍ KOSTNÍ ZMRAZENÝ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</si>
  <si>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</si>
  <si>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</si>
  <si>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</si>
  <si>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</si>
  <si>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</si>
  <si>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</si>
  <si>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</si>
  <si>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</si>
  <si>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</si>
  <si>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</si>
  <si>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</si>
  <si>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</si>
  <si>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</si>
  <si>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</si>
  <si>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</si>
  <si>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</si>
  <si>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</si>
  <si>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</si>
  <si>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</si>
  <si>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</si>
  <si>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</si>
  <si>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</si>
  <si>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</si>
  <si>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</si>
  <si>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</si>
  <si>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</si>
  <si>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</si>
  <si>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</si>
  <si>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</si>
  <si>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</si>
  <si>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</si>
  <si>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</si>
  <si>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</si>
  <si>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</si>
  <si>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</si>
  <si>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</si>
  <si>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</si>
  <si>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</si>
  <si>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</si>
  <si>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</si>
  <si>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</si>
  <si>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</si>
  <si>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</si>
  <si>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</si>
  <si>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</si>
  <si>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</si>
  <si>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</si>
  <si>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</si>
  <si>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</si>
  <si>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</si>
  <si>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</si>
  <si>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</si>
  <si>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0053197</t>
  </si>
  <si>
    <t>SENSOR K MĚŘENÍ EXTRAKORP.PARC.TLAKU KYSLÍKU</t>
  </si>
  <si>
    <t>0053464</t>
  </si>
  <si>
    <t>STAPLER ENDOLINEÁRNÍ - ENDO GIA; BEZ ZÁSOB.; UNIVE</t>
  </si>
  <si>
    <t>0056268</t>
  </si>
  <si>
    <t>KROUŽEK ANULOPLASTICKÝ 4450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</si>
  <si>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</si>
  <si>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</si>
  <si>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</si>
  <si>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</si>
  <si>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</si>
  <si>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</si>
  <si>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</si>
  <si>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</si>
  <si>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</si>
  <si>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</si>
  <si>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</si>
  <si>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</si>
  <si>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</si>
  <si>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</si>
  <si>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</si>
  <si>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</si>
  <si>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</si>
  <si>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</si>
  <si>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</si>
  <si>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</si>
  <si>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0059006</t>
  </si>
  <si>
    <t>ZÁSOBNÍK ENDO GIA ROTICUL.;45-2,0;2,5;3,5;4,8;DUET</t>
  </si>
  <si>
    <t>0059007</t>
  </si>
  <si>
    <t>ZÁSOBNÍK ENDO GIA - 60MM - UNIVERSAL,DUET TRI-STAP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</si>
  <si>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</si>
  <si>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</si>
  <si>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</si>
  <si>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</si>
  <si>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</si>
  <si>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</si>
  <si>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</si>
  <si>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</si>
  <si>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</si>
  <si>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</si>
  <si>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</si>
  <si>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</si>
  <si>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</si>
  <si>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</si>
  <si>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</si>
  <si>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</si>
  <si>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0081999</t>
  </si>
  <si>
    <t>NPWT-V.A.C. GRANUFOAM (PU PĚNA) VELIKOST S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</si>
  <si>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</si>
  <si>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</si>
  <si>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</si>
  <si>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</si>
  <si>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</si>
  <si>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</si>
  <si>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</si>
  <si>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</si>
  <si>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</si>
  <si>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</si>
  <si>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</si>
  <si>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</si>
  <si>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</si>
  <si>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</si>
  <si>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</si>
  <si>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</si>
  <si>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</si>
  <si>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</si>
  <si>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</si>
  <si>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</si>
  <si>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</si>
  <si>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</si>
  <si>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</si>
  <si>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</si>
  <si>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</si>
  <si>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</si>
  <si>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</si>
  <si>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</si>
  <si>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</si>
  <si>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</si>
  <si>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0111744</t>
  </si>
  <si>
    <t>KARDIOSTIMULÁTOR DVOUDUTINOVÝ EFFECTA DR KOMPLET</t>
  </si>
  <si>
    <t>0048652</t>
  </si>
  <si>
    <t>PROSTŘEDEK HEMOSTATICKÝ - SURGICEL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</si>
  <si>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</si>
  <si>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</si>
  <si>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</si>
  <si>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</si>
  <si>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</si>
  <si>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</si>
  <si>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</si>
  <si>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</si>
  <si>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</si>
  <si>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</si>
  <si>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</si>
  <si>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</si>
  <si>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</si>
  <si>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</si>
  <si>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</si>
  <si>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</si>
  <si>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</si>
  <si>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</si>
  <si>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</si>
  <si>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</si>
  <si>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</si>
  <si>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</si>
  <si>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</si>
  <si>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</si>
  <si>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</si>
  <si>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</si>
  <si>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</si>
  <si>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</si>
  <si>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</si>
  <si>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0111740</t>
  </si>
  <si>
    <t>KARDIOSTIMULÁTOR JEDNODUTINOVÝ EFFECTA SR KOMPLET</t>
  </si>
  <si>
    <t>0082141</t>
  </si>
  <si>
    <t>NPWT-RENASYS F PŘEVAZOVÝ SET MALÝ S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</si>
  <si>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</si>
  <si>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</si>
  <si>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</si>
  <si>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</si>
  <si>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</si>
  <si>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</si>
  <si>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</si>
  <si>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</si>
  <si>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</si>
  <si>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</si>
  <si>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0051397</t>
  </si>
  <si>
    <t>KATETR NEFROSTOMICKÝ,10F,MALECOT U-082210</t>
  </si>
  <si>
    <t>0194000</t>
  </si>
  <si>
    <t>KARDIOSTIMULÁTOR DVOUDUTINOVÝ ETRINSA 8 DR-T KOMPL</t>
  </si>
  <si>
    <t>0046926</t>
  </si>
  <si>
    <t>PROTÉZA CÉVNÍ GELWEAVE VALSALVA 15/2,15/3CM</t>
  </si>
  <si>
    <t>0047459</t>
  </si>
  <si>
    <t>KATETR TROMBOLYTICKÝ 125XXXXX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</si>
  <si>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</si>
  <si>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</si>
  <si>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</si>
  <si>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</si>
  <si>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</si>
  <si>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</si>
  <si>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</si>
  <si>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SRD.BIOL.MITRÁLNÍ Z BOVIN.PERIKAR.CARPENTI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</si>
  <si>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</si>
  <si>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</si>
  <si>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</si>
  <si>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</si>
  <si>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</si>
  <si>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</si>
  <si>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</si>
  <si>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</si>
  <si>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0192489</t>
  </si>
  <si>
    <t xml:space="preserve">SONDA ABLAČNÍ (KARDIOCHIR) - CARDIOBLADE CRYOFLEX </t>
  </si>
  <si>
    <t>0194411</t>
  </si>
  <si>
    <t>DEFIBRILÁTOR BIVENTRIKULÁRNÍ INLEXA 3 HF-T, FF-T Q</t>
  </si>
  <si>
    <t>0043155</t>
  </si>
  <si>
    <t>0046602</t>
  </si>
  <si>
    <t>OXYGENÁTOR CX SX, RX, RX R, PŘÍSLUŠENSTVÍ 4885</t>
  </si>
  <si>
    <t>0152118</t>
  </si>
  <si>
    <t>STENTGRAFT AORTÁLNÍ HRUDNÍ - DJUMBODIS 4/9/14; BAL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</si>
  <si>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</si>
  <si>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</si>
  <si>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</si>
  <si>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</si>
  <si>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</si>
  <si>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</si>
  <si>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</si>
  <si>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</si>
  <si>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</si>
  <si>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</si>
  <si>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</si>
  <si>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</si>
  <si>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</si>
  <si>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</si>
  <si>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</si>
  <si>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</si>
  <si>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</si>
  <si>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</si>
  <si>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</si>
  <si>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</si>
  <si>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</si>
  <si>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</si>
  <si>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</si>
  <si>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</si>
  <si>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</si>
  <si>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</si>
  <si>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</si>
  <si>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</si>
  <si>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</si>
  <si>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</si>
  <si>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</si>
  <si>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</si>
  <si>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</si>
  <si>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</si>
  <si>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</si>
  <si>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</si>
  <si>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</si>
  <si>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</si>
  <si>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</si>
  <si>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</si>
  <si>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</si>
  <si>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</si>
  <si>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</si>
  <si>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</si>
  <si>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</si>
  <si>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</si>
  <si>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</si>
  <si>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</si>
  <si>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</si>
  <si>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</si>
  <si>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</si>
  <si>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</si>
  <si>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</si>
  <si>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</si>
  <si>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</si>
  <si>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</si>
  <si>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</si>
  <si>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</si>
  <si>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</si>
  <si>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</si>
  <si>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</si>
  <si>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</si>
  <si>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</si>
  <si>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</si>
  <si>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</si>
  <si>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</si>
  <si>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</si>
  <si>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</si>
  <si>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</si>
  <si>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</si>
  <si>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</si>
  <si>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</si>
  <si>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</si>
  <si>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</si>
  <si>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</si>
  <si>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</si>
  <si>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</si>
  <si>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</si>
  <si>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</si>
  <si>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</si>
  <si>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</si>
  <si>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</si>
  <si>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</si>
  <si>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</si>
  <si>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</si>
  <si>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</si>
  <si>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</si>
  <si>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</si>
  <si>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09225</t>
  </si>
  <si>
    <t>KANYLACE CENTRÁLNÍ ŽÍLY ZA KONTROLY CELKOVÉHO STAV</t>
  </si>
  <si>
    <t>78140</t>
  </si>
  <si>
    <t>ANESTÉZIE U PACIENTA S ASA 3E A VÍCE Á 20 MINUT, P</t>
  </si>
  <si>
    <t>54990</t>
  </si>
  <si>
    <t>ODBĚR ŽILNÍHO ŠTĚPU</t>
  </si>
  <si>
    <t>54930</t>
  </si>
  <si>
    <t xml:space="preserve">VYSOKÁ LIGATURA VENAE SAPHENAE MAGNAE + STRIPPING 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</si>
  <si>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</si>
  <si>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</si>
  <si>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</si>
  <si>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</si>
  <si>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</si>
  <si>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</si>
  <si>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</si>
  <si>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</si>
  <si>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</si>
  <si>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</si>
  <si>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55220</t>
  </si>
  <si>
    <t>JEDNODUCHÝ VÝKON NA SRDCI - PRIMOOPERACE</t>
  </si>
  <si>
    <t>78117</t>
  </si>
  <si>
    <t>ANESTÉZIE S ŘÍZENOU VENTILACÍ Á 20 MIN.</t>
  </si>
  <si>
    <t>00698</t>
  </si>
  <si>
    <t>OD TYPU 98 - PRO NEMOCNICE TYPU 3, (KATEGORIE 6) -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</si>
  <si>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</si>
  <si>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</si>
  <si>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</si>
  <si>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</si>
  <si>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</si>
  <si>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</si>
  <si>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</si>
  <si>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</si>
  <si>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</si>
  <si>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</si>
  <si>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</si>
  <si>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</si>
  <si>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</si>
  <si>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</si>
  <si>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</si>
  <si>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</si>
  <si>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</si>
  <si>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</si>
  <si>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</si>
  <si>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</si>
  <si>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</si>
  <si>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</si>
  <si>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</si>
  <si>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</si>
  <si>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</si>
  <si>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</si>
  <si>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</si>
  <si>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</si>
  <si>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</si>
  <si>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</si>
  <si>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</si>
  <si>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</si>
  <si>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</si>
  <si>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</si>
  <si>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</si>
  <si>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</si>
  <si>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</si>
  <si>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</si>
  <si>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</si>
  <si>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</si>
  <si>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</si>
  <si>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</si>
  <si>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</si>
  <si>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</si>
  <si>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</si>
  <si>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</si>
  <si>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</si>
  <si>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</si>
  <si>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</si>
  <si>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</si>
  <si>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</si>
  <si>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</si>
  <si>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</si>
  <si>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</si>
  <si>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</si>
  <si>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</si>
  <si>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</si>
  <si>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</si>
  <si>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</si>
  <si>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</si>
  <si>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</si>
  <si>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</si>
  <si>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</si>
  <si>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</si>
  <si>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</si>
  <si>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</si>
  <si>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</si>
  <si>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</si>
  <si>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</si>
  <si>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</si>
  <si>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</si>
  <si>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</si>
  <si>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</si>
  <si>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</si>
  <si>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</si>
  <si>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</si>
  <si>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</si>
  <si>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</si>
  <si>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</si>
  <si>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</si>
  <si>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</si>
  <si>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</si>
  <si>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</si>
  <si>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</si>
  <si>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</si>
  <si>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</si>
  <si>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</si>
  <si>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</si>
  <si>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</si>
  <si>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</si>
  <si>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</si>
  <si>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</si>
  <si>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</si>
  <si>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</si>
  <si>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</si>
  <si>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</si>
  <si>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</si>
  <si>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</si>
  <si>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</si>
  <si>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</si>
  <si>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</si>
  <si>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</si>
  <si>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</si>
  <si>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</si>
  <si>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</si>
  <si>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</si>
  <si>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</si>
  <si>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</si>
  <si>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>(DRG) RESEKCE HYPERTROFICKÉHO SEPTA KOMOR</t>
  </si>
  <si>
    <t>07517</t>
  </si>
  <si>
    <t>(VZP) REVIZE ŽILNÍHO SYSTÉMU PRO  KRVÁCENÍ</t>
  </si>
  <si>
    <t>07238</t>
  </si>
  <si>
    <t>(DRG) CHIRURGICKÁ EXTRAKCE TRVALÉHO STIMULAČNÍHO N</t>
  </si>
  <si>
    <t>07169</t>
  </si>
  <si>
    <t>(DRG) OPERACE PRO PORANĚNÍ ASCENDENTNÍ AORTY</t>
  </si>
  <si>
    <t>07174</t>
  </si>
  <si>
    <t>(DRG) NÁHRADA OBLOUKU AORTY PROTÉZOU - KOMPLETNÍ</t>
  </si>
  <si>
    <t>07237</t>
  </si>
  <si>
    <t>(DRG) CHIRURGICKÁ EXTRAKCE TRVALÝCH EPIKARDIÁLNÍCH</t>
  </si>
  <si>
    <t>07166</t>
  </si>
  <si>
    <t>(DRG) PLASTIKA ASCENDENTNÍ AORTY ZÁPLATOU</t>
  </si>
  <si>
    <t>55227</t>
  </si>
  <si>
    <t>IMPLANTACE ECMO (EXTRAKORPORÁLNÍ MEMBRÁNOVÁ OXYGEN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</si>
  <si>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</si>
  <si>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</si>
  <si>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</si>
  <si>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</si>
  <si>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</si>
  <si>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</si>
  <si>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07242</t>
  </si>
  <si>
    <t>(DRG) PERIKARDEKTOMIE PARCIÁLNÍ PRO KONSTRIKCI NEB</t>
  </si>
  <si>
    <t>07008</t>
  </si>
  <si>
    <t>(DRG) OPERACE PRO PORANĚNÍ KORONÁRNÍCH TEPEN</t>
  </si>
  <si>
    <t>07236</t>
  </si>
  <si>
    <t>(DRG) CHIRURGICKÁ EXTRAKCE INTRAKARDIÁLNÍCH ELEKTR</t>
  </si>
  <si>
    <t>07240</t>
  </si>
  <si>
    <t>(DRG) CHRIRUGICKÁ DRENÁŽ PERIKARDU SUBXYPHOIDEÁLNĚ</t>
  </si>
  <si>
    <t>07167</t>
  </si>
  <si>
    <t>(DRG) PLASTIKA ASCENDENTNÍ AORTY BEZ POUŽITÍ ZÁPLA</t>
  </si>
  <si>
    <t>07173</t>
  </si>
  <si>
    <t>(DRG) REVIZE ASCENDENTNÍ AORTY PRO INOPERABILNÍ NÁ</t>
  </si>
  <si>
    <t>07047</t>
  </si>
  <si>
    <t>(DRG) PLASTIKA TRIKUSPIDÁLNÍ CHLOPNĚ BEZ IMPLANTAC</t>
  </si>
  <si>
    <t>07088</t>
  </si>
  <si>
    <t xml:space="preserve">(DRG) UZÁVĚR DEFEKTU SEPTA SÍNÍ ZÁPLATOU Z CIZÍHO </t>
  </si>
  <si>
    <t>07035</t>
  </si>
  <si>
    <t>(DRG) TRANSAPIKÁLNÍ TRANSKATETROVÁ IMPLANTACE AORT</t>
  </si>
  <si>
    <t>5T5</t>
  </si>
  <si>
    <t>0003952</t>
  </si>
  <si>
    <t>AMIKIN 500 MG</t>
  </si>
  <si>
    <t>0026902</t>
  </si>
  <si>
    <t>VFEND</t>
  </si>
  <si>
    <t>0083487</t>
  </si>
  <si>
    <t>0096413</t>
  </si>
  <si>
    <t>GENTAMICIN LEK 40 MG/2 ML</t>
  </si>
  <si>
    <t>0141838</t>
  </si>
  <si>
    <t>AMIKACIN B.BRAUN</t>
  </si>
  <si>
    <t>0500720</t>
  </si>
  <si>
    <t>MYCAMINE</t>
  </si>
  <si>
    <t>0029448</t>
  </si>
  <si>
    <t>0029449</t>
  </si>
  <si>
    <t>0183817</t>
  </si>
  <si>
    <t>0193688</t>
  </si>
  <si>
    <t>0192559</t>
  </si>
  <si>
    <t>0060381</t>
  </si>
  <si>
    <t>HAEMOCTIN SDH 1000</t>
  </si>
  <si>
    <t>0183821</t>
  </si>
  <si>
    <t>ACEFA</t>
  </si>
  <si>
    <t>0002425</t>
  </si>
  <si>
    <t>FIXÁTOR ZEVNÍ JEDNOROVINNÝ/DVOUROVINNÝ TRUBKOVÝ, S</t>
  </si>
  <si>
    <t>0026139</t>
  </si>
  <si>
    <t>KANYLA TRACHEOSTOMICKÁ VOCALAID S NÍZKOTLAKOU MANŽ</t>
  </si>
  <si>
    <t>0030617</t>
  </si>
  <si>
    <t>STAPLER KOŽNÍ ROYAL - 35W</t>
  </si>
  <si>
    <t>0037145</t>
  </si>
  <si>
    <t>0046475</t>
  </si>
  <si>
    <t>PROTÉZA CÉVNÍ INTERVASCULAR TKANÁ</t>
  </si>
  <si>
    <t>0048302</t>
  </si>
  <si>
    <t>ZAVADĚČ STIMULAČNÍCH ELEKTROD DVOJITÝ 5212537</t>
  </si>
  <si>
    <t>0048623</t>
  </si>
  <si>
    <t>KARDIOSTIMULÁTOR DVOUDUTINOVÝ VERITY ADX XL DR 535</t>
  </si>
  <si>
    <t>0056289</t>
  </si>
  <si>
    <t>KATETR BALÓNKOVÝ FOGARTY EMBOLEKTOMICKÝ - 120803F</t>
  </si>
  <si>
    <t>0056303</t>
  </si>
  <si>
    <t>0069500</t>
  </si>
  <si>
    <t>KANYLA TRACHEOSTOMICKÁ  S NÍZKOTLAKOU  MANŽETOU</t>
  </si>
  <si>
    <t>0071602</t>
  </si>
  <si>
    <t>FIXÁTOR ZEVNÍ JEDNOROVINNÝ/DVOUROVINNÝ TRUBKOVÝ SY</t>
  </si>
  <si>
    <t>0073679</t>
  </si>
  <si>
    <t>0099752</t>
  </si>
  <si>
    <t>ŠROUB SAMOŘEZNÝ STERNÁLNÍ TITAN</t>
  </si>
  <si>
    <t>0193662</t>
  </si>
  <si>
    <t>KARDIOSTIMULÁTOR DVOUDUTINOVÝ EOS DR</t>
  </si>
  <si>
    <t>0046464</t>
  </si>
  <si>
    <t>PROTÉZA CÉVNÍ INTERVASCULAR PLETENÁ,HEPARIN</t>
  </si>
  <si>
    <t>0002263</t>
  </si>
  <si>
    <t>FIXÁTOR ZEVNÍ JEDNOROVINNÝ TUBULÁRNÍ,SYNTHES</t>
  </si>
  <si>
    <t>0194332</t>
  </si>
  <si>
    <t>DEFIBRILÁTOR BIVENTRIKULÁRNÍ VIVA S CRT-D</t>
  </si>
  <si>
    <t>0112969</t>
  </si>
  <si>
    <t>0050252</t>
  </si>
  <si>
    <t>SET AUTOTRANSFÚZNÍ-VAK REINFUZNÍ</t>
  </si>
  <si>
    <t>0050251</t>
  </si>
  <si>
    <t>SET AUTOTRANSFÚZNÍ-HADICE SACÍ 9108481</t>
  </si>
  <si>
    <t>0050249</t>
  </si>
  <si>
    <t>SET AUTOTRANSFÚZNÍ AT 1 9005101</t>
  </si>
  <si>
    <t>0047676</t>
  </si>
  <si>
    <t>SPLINT NOSNÍ PLÁT 7354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</si>
  <si>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</si>
  <si>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</si>
  <si>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</si>
  <si>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</si>
  <si>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</si>
  <si>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</si>
  <si>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</si>
  <si>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</si>
  <si>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</si>
  <si>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</si>
  <si>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</si>
  <si>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</si>
  <si>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</si>
  <si>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</si>
  <si>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</si>
  <si>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</si>
  <si>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</si>
  <si>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</si>
  <si>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</si>
  <si>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(VZP) PACIENT S DIAGNOSTIKOVANÝM POLYTRAUMATEM S I</t>
  </si>
  <si>
    <t>90905</t>
  </si>
  <si>
    <t>6F1</t>
  </si>
  <si>
    <t>62710</t>
  </si>
  <si>
    <t>SÍŤOVÁNÍ (MESHOVÁNÍ) ŠTĚPU DO ROZSAHU 5 % Z POVRCH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</si>
  <si>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</si>
  <si>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</si>
  <si>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</si>
  <si>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</si>
  <si>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</si>
  <si>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</si>
  <si>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</si>
  <si>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>ROZPROSTŘENÍ NEBO MODELACE LALOKU</t>
  </si>
  <si>
    <t>62320</t>
  </si>
  <si>
    <t>NEKREKTOMIE DO 5 % POVRCHU TĚLA - TANGENCIÁLNÍ NEB</t>
  </si>
  <si>
    <t>62640</t>
  </si>
  <si>
    <t>ODBĚR DERMOEPIDERMÁLNÍHO ŠTĚPU: 1 - 5 % Z PLOCHY P</t>
  </si>
  <si>
    <t>61135</t>
  </si>
  <si>
    <t>AUTOTRANSPLANTACE KOŽNÍM ŠTĚPEM V PLNÉ TLOUŠTCE DO</t>
  </si>
  <si>
    <t>62440</t>
  </si>
  <si>
    <t>ŠTĚP PŘI POPÁLENÍ (A OSTATNÍCH KOŽNÍCH ZTRÁTÁCH) D</t>
  </si>
  <si>
    <t>61169</t>
  </si>
  <si>
    <t>TRANSPOZICE MUSKULÁRNÍHO LALOKU</t>
  </si>
  <si>
    <t>708</t>
  </si>
  <si>
    <t>78812</t>
  </si>
  <si>
    <t>ISOVOLEMICKÁ HEMODILUCE</t>
  </si>
  <si>
    <t>78111</t>
  </si>
  <si>
    <t>ANESTÉZIE INTRAVENOZNÍ Á 20 MIN.</t>
  </si>
  <si>
    <t>78210</t>
  </si>
  <si>
    <t>ANALGOSEDACE INTRAVENÓZNÍ</t>
  </si>
  <si>
    <t>78810</t>
  </si>
  <si>
    <t>ZAVEDENÁ HYPOTENZE</t>
  </si>
  <si>
    <t>78116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</si>
  <si>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</si>
  <si>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</si>
  <si>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</si>
  <si>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</si>
  <si>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</si>
  <si>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</si>
  <si>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</si>
  <si>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</si>
  <si>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</si>
  <si>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</si>
  <si>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</si>
  <si>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</si>
  <si>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</si>
  <si>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</si>
  <si>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</si>
  <si>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</si>
  <si>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</si>
  <si>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</si>
  <si>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</si>
  <si>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</si>
  <si>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</si>
  <si>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</si>
  <si>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</si>
  <si>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</si>
  <si>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</si>
  <si>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</si>
  <si>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</si>
  <si>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</si>
  <si>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</si>
  <si>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</si>
  <si>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</si>
  <si>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</si>
  <si>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</si>
  <si>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</si>
  <si>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</si>
  <si>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</si>
  <si>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</si>
  <si>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</si>
  <si>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</si>
  <si>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</si>
  <si>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</si>
  <si>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</si>
  <si>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</si>
  <si>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</si>
  <si>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</si>
  <si>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</si>
  <si>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</si>
  <si>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</si>
  <si>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</si>
  <si>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</si>
  <si>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</si>
  <si>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</si>
  <si>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</si>
  <si>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</si>
  <si>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</si>
  <si>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</si>
  <si>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</si>
  <si>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05111</t>
  </si>
  <si>
    <t xml:space="preserve">IMPLANTACE TRVALÉHO KARDIOSTIMULÁTORU BEZ AKUTNÍHO INFARKTU M                                       </t>
  </si>
  <si>
    <t>05113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</si>
  <si>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</si>
  <si>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</si>
  <si>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</si>
  <si>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</si>
  <si>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</si>
  <si>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</si>
  <si>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</si>
  <si>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                                      </t>
  </si>
  <si>
    <t>05182</t>
  </si>
  <si>
    <t xml:space="preserve">KONTROLA KARDIOSTIMULÁTORU A DEFIBRILÁTORU, KROMĚ VÝMĚNY ZAŘÍ                                       </t>
  </si>
  <si>
    <t>05231</t>
  </si>
  <si>
    <t xml:space="preserve">PERKUTÁNNÍ KORONÁRNÍ ANGIOPLASTIKA, &lt;=2 POTAHOVANÉ STENTY PŘI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</si>
  <si>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</si>
  <si>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</si>
  <si>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</si>
  <si>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</si>
  <si>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</si>
  <si>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</si>
  <si>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</si>
  <si>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</si>
  <si>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</si>
  <si>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</si>
  <si>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</si>
  <si>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</si>
  <si>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</si>
  <si>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</si>
  <si>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</si>
  <si>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</si>
  <si>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</si>
  <si>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</si>
  <si>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05343</t>
  </si>
  <si>
    <t xml:space="preserve">AKUTNÍ A SUBAKUTNÍ ENDOKARDITIDA S MCC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</si>
  <si>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</si>
  <si>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</si>
  <si>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</si>
  <si>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</si>
  <si>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</si>
  <si>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</si>
  <si>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</si>
  <si>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</si>
  <si>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</si>
  <si>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</si>
  <si>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</si>
  <si>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</si>
  <si>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</si>
  <si>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</si>
  <si>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</si>
  <si>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</si>
  <si>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</si>
  <si>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</si>
  <si>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</si>
  <si>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</si>
  <si>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</si>
  <si>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</si>
  <si>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</si>
  <si>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</si>
  <si>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</si>
  <si>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</si>
  <si>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</si>
  <si>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</si>
  <si>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</si>
  <si>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</si>
  <si>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</si>
  <si>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</si>
  <si>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</si>
  <si>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</si>
  <si>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</si>
  <si>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BEZ CC                                         </t>
  </si>
  <si>
    <t>08091</t>
  </si>
  <si>
    <t xml:space="preserve">TRANSPLANTACE KŮŽE NEBO TKÁNĚ PRO PORUCHY MUSKULOSKELETÁLNÍHO                                       </t>
  </si>
  <si>
    <t>08093</t>
  </si>
  <si>
    <t>08171</t>
  </si>
  <si>
    <t xml:space="preserve">JINÉ VÝKONY PŘI PORUCHÁCH A ONEMOCNĚNÍCH MUSKULOSKELETÁLNÍHO                                        </t>
  </si>
  <si>
    <t>08343</t>
  </si>
  <si>
    <t xml:space="preserve">OSTEOMYELITIDA S MCC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</si>
  <si>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</si>
  <si>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</si>
  <si>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</si>
  <si>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</si>
  <si>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</si>
  <si>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</si>
  <si>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</si>
  <si>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</si>
  <si>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</si>
  <si>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</si>
  <si>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</si>
  <si>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</si>
  <si>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</si>
  <si>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</si>
  <si>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</si>
  <si>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</si>
  <si>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</si>
  <si>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</si>
  <si>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</si>
  <si>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</si>
  <si>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</si>
  <si>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</si>
  <si>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</si>
  <si>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</si>
  <si>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</si>
  <si>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</si>
  <si>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</si>
  <si>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Klinika nukleární medicíny</t>
  </si>
  <si>
    <t>28 - Ústav lékařské genetiky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</si>
  <si>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</si>
  <si>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</si>
  <si>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</si>
  <si>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</si>
  <si>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</si>
  <si>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</si>
  <si>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</si>
  <si>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</si>
  <si>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</si>
  <si>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0093626</t>
  </si>
  <si>
    <t>ULTRAVIST 370</t>
  </si>
  <si>
    <t>0095609</t>
  </si>
  <si>
    <t>MICROPAQUE CT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</si>
  <si>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</si>
  <si>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</si>
  <si>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</si>
  <si>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</si>
  <si>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</si>
  <si>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</si>
  <si>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</si>
  <si>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</si>
  <si>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</si>
  <si>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</si>
  <si>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28</t>
  </si>
  <si>
    <t>816</t>
  </si>
  <si>
    <t>94119</t>
  </si>
  <si>
    <t>IZOLACE A UCHOVÁNÍ LIDSKÉ DNA (RNA)</t>
  </si>
  <si>
    <t>94191</t>
  </si>
  <si>
    <t>FOTOGRAFIE GELU</t>
  </si>
  <si>
    <t>94199</t>
  </si>
  <si>
    <t>AMPLIFIKACE METODOU PCR</t>
  </si>
  <si>
    <t>94123</t>
  </si>
  <si>
    <t>PCR ANALÝZA LIDSKÉ DNA</t>
  </si>
  <si>
    <t>94973</t>
  </si>
  <si>
    <t>(VZP) VYŠETŘENÍ DVOU TROMBOFILNÍCH MUTACÍ SPOLEČNĚ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</si>
  <si>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</si>
  <si>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</si>
  <si>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</si>
  <si>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</si>
  <si>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</si>
  <si>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</si>
  <si>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</si>
  <si>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</si>
  <si>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</si>
  <si>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</si>
  <si>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</si>
  <si>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</si>
  <si>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</si>
  <si>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</si>
  <si>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</si>
  <si>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</si>
  <si>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</si>
  <si>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</si>
  <si>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</si>
  <si>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</si>
  <si>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</si>
  <si>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</si>
  <si>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</si>
  <si>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</si>
  <si>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</si>
  <si>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</si>
  <si>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</si>
  <si>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</si>
  <si>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</si>
  <si>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</si>
  <si>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</si>
  <si>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</si>
  <si>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</si>
  <si>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</si>
  <si>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</si>
  <si>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</si>
  <si>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</si>
  <si>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</si>
  <si>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</si>
  <si>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</si>
  <si>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</si>
  <si>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</si>
  <si>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</si>
  <si>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</si>
  <si>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</si>
  <si>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</si>
  <si>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</si>
  <si>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</si>
  <si>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</si>
  <si>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</si>
  <si>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</si>
  <si>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</si>
  <si>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</si>
  <si>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</si>
  <si>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</si>
  <si>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96885</t>
  </si>
  <si>
    <t>MOLEKULÁRNÍ MARKERY AKTIVACE HEMOSTÁZY</t>
  </si>
  <si>
    <t>96143</t>
  </si>
  <si>
    <t>T - PA AG</t>
  </si>
  <si>
    <t>96149</t>
  </si>
  <si>
    <t>PAI  ANTIGEN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</si>
  <si>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</si>
  <si>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</si>
  <si>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</si>
  <si>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</si>
  <si>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</si>
  <si>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</si>
  <si>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</si>
  <si>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</si>
  <si>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</si>
  <si>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</si>
  <si>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</si>
  <si>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</si>
  <si>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</si>
  <si>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</si>
  <si>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</si>
  <si>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</si>
  <si>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</si>
  <si>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</si>
  <si>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</si>
  <si>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</si>
  <si>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</si>
  <si>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</si>
  <si>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</si>
  <si>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</si>
  <si>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</si>
  <si>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</si>
  <si>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</si>
  <si>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</si>
  <si>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</si>
  <si>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</si>
  <si>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</si>
  <si>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</si>
  <si>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</si>
  <si>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</si>
  <si>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</si>
  <si>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</si>
  <si>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</si>
  <si>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</si>
  <si>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</si>
  <si>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</si>
  <si>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</si>
  <si>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</si>
  <si>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</si>
  <si>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</si>
  <si>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</si>
  <si>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</si>
  <si>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</si>
  <si>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</si>
  <si>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</si>
  <si>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</si>
  <si>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</si>
  <si>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</si>
  <si>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</si>
  <si>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</si>
  <si>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</si>
  <si>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</si>
  <si>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</si>
  <si>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</si>
  <si>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</si>
  <si>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</si>
  <si>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</si>
  <si>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</si>
  <si>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</si>
  <si>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</si>
  <si>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</si>
  <si>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</si>
  <si>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</si>
  <si>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</si>
  <si>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</si>
  <si>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</si>
  <si>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</si>
  <si>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</si>
  <si>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</si>
  <si>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</si>
  <si>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</si>
  <si>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</si>
  <si>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</si>
  <si>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</si>
  <si>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</si>
  <si>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</si>
  <si>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</si>
  <si>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</si>
  <si>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</si>
  <si>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</si>
  <si>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</si>
  <si>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</si>
  <si>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</si>
  <si>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</si>
  <si>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</si>
  <si>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</si>
  <si>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</si>
  <si>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</si>
  <si>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</si>
  <si>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</si>
  <si>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</si>
  <si>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</si>
  <si>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</si>
  <si>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</si>
  <si>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</si>
  <si>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</si>
  <si>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</si>
  <si>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</si>
  <si>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</si>
  <si>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</si>
  <si>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</si>
  <si>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</si>
  <si>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</si>
  <si>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</si>
  <si>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</si>
  <si>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</si>
  <si>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</si>
  <si>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</si>
  <si>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</si>
  <si>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</si>
  <si>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</si>
  <si>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</si>
  <si>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</si>
  <si>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</si>
  <si>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</si>
  <si>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</si>
  <si>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</si>
  <si>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</si>
  <si>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</si>
  <si>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</si>
  <si>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</si>
  <si>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</si>
  <si>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</si>
  <si>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</si>
  <si>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</si>
  <si>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</si>
  <si>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</si>
  <si>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</si>
  <si>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</si>
  <si>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</si>
  <si>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</si>
  <si>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</si>
  <si>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</si>
  <si>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</si>
  <si>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</si>
  <si>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</si>
  <si>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</si>
  <si>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</si>
  <si>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</si>
  <si>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</si>
  <si>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</si>
  <si>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</si>
  <si>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</si>
  <si>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</si>
  <si>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</si>
  <si>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</si>
  <si>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</si>
  <si>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</si>
  <si>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</si>
  <si>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</si>
  <si>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</si>
  <si>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</si>
  <si>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</si>
  <si>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</si>
  <si>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</si>
  <si>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</si>
  <si>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</si>
  <si>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</si>
  <si>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</si>
  <si>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</si>
  <si>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</si>
  <si>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</si>
  <si>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</si>
  <si>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</si>
  <si>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</si>
  <si>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</si>
  <si>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</si>
  <si>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</si>
  <si>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</si>
  <si>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</si>
  <si>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</si>
  <si>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</si>
  <si>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</si>
  <si>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</si>
  <si>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</si>
  <si>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</si>
  <si>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</si>
  <si>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</si>
  <si>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</si>
  <si>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</si>
  <si>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</si>
  <si>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</si>
  <si>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81245</t>
  </si>
  <si>
    <t>POČÍTÁNÍ LEUKOCYTŮ A ERYTROCYTŮ V PERITONEÁLNÍM DI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</si>
  <si>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</si>
  <si>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</si>
  <si>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</si>
  <si>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</si>
  <si>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</si>
  <si>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</si>
  <si>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</si>
  <si>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</si>
  <si>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</si>
  <si>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</si>
  <si>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</si>
  <si>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</si>
  <si>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</si>
  <si>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</si>
  <si>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</si>
  <si>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</si>
  <si>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</si>
  <si>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</si>
  <si>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</si>
  <si>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</si>
  <si>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</si>
  <si>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0017039</t>
  </si>
  <si>
    <t>0022075</t>
  </si>
  <si>
    <t>IOMERON 400</t>
  </si>
  <si>
    <t>0042433</t>
  </si>
  <si>
    <t>0065978</t>
  </si>
  <si>
    <t>DOTAREM</t>
  </si>
  <si>
    <t>0065980</t>
  </si>
  <si>
    <t>0077018</t>
  </si>
  <si>
    <t>0077019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</si>
  <si>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</si>
  <si>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</si>
  <si>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</si>
  <si>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</si>
  <si>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</si>
  <si>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</si>
  <si>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</si>
  <si>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</si>
  <si>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</si>
  <si>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</si>
  <si>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</si>
  <si>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</si>
  <si>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</si>
  <si>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</si>
  <si>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</si>
  <si>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</si>
  <si>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0048668</t>
  </si>
  <si>
    <t>DRÁT VODÍCÍ NITINOL</t>
  </si>
  <si>
    <t>0049439</t>
  </si>
  <si>
    <t>STENTGRAFT - ZENITH TX2 ZTEG-2P - PROXIMÁLNÍ ČÁST</t>
  </si>
  <si>
    <t>STENTGRAFT AORTÁLNÍ HRUDNÍ - ZENITH TX2 ZTEG-2P; T</t>
  </si>
  <si>
    <t>0052140</t>
  </si>
  <si>
    <t>KATETR BALÓNKOVÝ PTA - WANDA; SMASH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</si>
  <si>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</si>
  <si>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</si>
  <si>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</si>
  <si>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</si>
  <si>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</si>
  <si>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</si>
  <si>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</si>
  <si>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</si>
  <si>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</si>
  <si>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</si>
  <si>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</si>
  <si>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</si>
  <si>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</si>
  <si>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</si>
  <si>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</si>
  <si>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</si>
  <si>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</si>
  <si>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</si>
  <si>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</si>
  <si>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</si>
  <si>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</si>
  <si>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0057999</t>
  </si>
  <si>
    <t>SPIRÁLA GDC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</si>
  <si>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</si>
  <si>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</si>
  <si>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</si>
  <si>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</si>
  <si>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</si>
  <si>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</si>
  <si>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</si>
  <si>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</si>
  <si>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</si>
  <si>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</si>
  <si>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</si>
  <si>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</si>
  <si>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</si>
  <si>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</si>
  <si>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</si>
  <si>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</si>
  <si>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</si>
  <si>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- ZENITH - NOHA SPIRÁLNÍ</t>
  </si>
  <si>
    <t>0051244</t>
  </si>
  <si>
    <t>KATETR VODÍCÍ GUIDER</t>
  </si>
  <si>
    <t>0049441</t>
  </si>
  <si>
    <t>STENTGRAFT - ZENITH TX2 ZTEG-2PT - PROXIMÁLNÍ ZÚŽE</t>
  </si>
  <si>
    <t>0151037</t>
  </si>
  <si>
    <t>EXTRAKTOR PRO FILTR VENAKAVÁLNÍ</t>
  </si>
  <si>
    <t>0054477</t>
  </si>
  <si>
    <t xml:space="preserve">STENTGRAFT AORTÁLNÍ - ZENITH AAA AOUNI EMERGENCY; </t>
  </si>
  <si>
    <t>0048344</t>
  </si>
  <si>
    <t>VODIČ SPIDER RX FX EMBOLIC PROTECTION SPD 030..070</t>
  </si>
  <si>
    <t>0049201</t>
  </si>
  <si>
    <t>STENT PERIFERNÍ VASKULÁRNÍ - ADVANTA V12; KRYTÝ ST</t>
  </si>
  <si>
    <t>0038476</t>
  </si>
  <si>
    <t>0059590</t>
  </si>
  <si>
    <t>STENTGRAFT - ZENITH SPIRAL-Z766 - HLAVNÍ ČÁST</t>
  </si>
  <si>
    <t>0152785</t>
  </si>
  <si>
    <t>STENTGRAFT AORTÁLNÍ HRUDNÍ - ZENITH TX2 DISSECTION</t>
  </si>
  <si>
    <t>0057825</t>
  </si>
  <si>
    <t>KATETR ANGIOGRAFICKÝ ROYAL FLUSH, PRŮMĚR 4 FRENCH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</si>
  <si>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</si>
  <si>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</si>
  <si>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</si>
  <si>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</si>
  <si>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</si>
  <si>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</si>
  <si>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</si>
  <si>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</si>
  <si>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</si>
  <si>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</si>
  <si>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</si>
  <si>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</si>
  <si>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</si>
  <si>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</si>
  <si>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</si>
  <si>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</si>
  <si>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</si>
  <si>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</si>
  <si>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</si>
  <si>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</si>
  <si>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</si>
  <si>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</si>
  <si>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</si>
  <si>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</si>
  <si>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</si>
  <si>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</si>
  <si>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</si>
  <si>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</si>
  <si>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</si>
  <si>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</si>
  <si>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</si>
  <si>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</si>
  <si>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</si>
  <si>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</si>
  <si>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</si>
  <si>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</si>
  <si>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</si>
  <si>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</si>
  <si>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</si>
  <si>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</si>
  <si>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</si>
  <si>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</si>
  <si>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</si>
  <si>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</si>
  <si>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</si>
  <si>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</si>
  <si>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</si>
  <si>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</si>
  <si>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</si>
  <si>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</si>
  <si>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</si>
  <si>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</si>
  <si>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</si>
  <si>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</si>
  <si>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</si>
  <si>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</si>
  <si>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</si>
  <si>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</si>
  <si>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</si>
  <si>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</si>
  <si>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</si>
  <si>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</si>
  <si>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</si>
  <si>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</si>
  <si>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</si>
  <si>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</si>
  <si>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</si>
  <si>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</si>
  <si>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</si>
  <si>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</si>
  <si>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</si>
  <si>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</si>
  <si>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</si>
  <si>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</si>
  <si>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</si>
  <si>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</si>
  <si>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</si>
  <si>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</si>
  <si>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</si>
  <si>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</si>
  <si>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</si>
  <si>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</si>
  <si>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</si>
  <si>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</si>
  <si>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</si>
  <si>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</si>
  <si>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</si>
  <si>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</si>
  <si>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</si>
  <si>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</si>
  <si>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</si>
  <si>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</si>
  <si>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</si>
  <si>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</si>
  <si>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</si>
  <si>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</si>
  <si>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</si>
  <si>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</si>
  <si>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</si>
  <si>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</si>
  <si>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</si>
  <si>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</si>
  <si>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</si>
  <si>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</si>
  <si>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</si>
  <si>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</si>
  <si>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</si>
  <si>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</si>
  <si>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</si>
  <si>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</si>
  <si>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</si>
  <si>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</si>
  <si>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</si>
  <si>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</si>
  <si>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</si>
  <si>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</si>
  <si>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</si>
  <si>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</si>
  <si>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</si>
  <si>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</si>
  <si>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</si>
  <si>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</si>
  <si>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</si>
  <si>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</si>
  <si>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</si>
  <si>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</si>
  <si>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</si>
  <si>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</si>
  <si>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</si>
  <si>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</si>
  <si>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</si>
  <si>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</si>
  <si>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</si>
  <si>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</si>
  <si>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</si>
  <si>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</si>
  <si>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</si>
  <si>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</si>
  <si>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</si>
  <si>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</si>
  <si>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</si>
  <si>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</si>
  <si>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</si>
  <si>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</si>
  <si>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</si>
  <si>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</si>
  <si>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</si>
  <si>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</si>
  <si>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</si>
  <si>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</si>
  <si>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</si>
  <si>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</si>
  <si>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</si>
  <si>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</si>
  <si>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</si>
  <si>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</si>
  <si>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</si>
  <si>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</si>
  <si>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</si>
  <si>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</si>
  <si>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</si>
  <si>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</si>
  <si>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</si>
  <si>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</si>
  <si>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</si>
  <si>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</si>
  <si>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</si>
  <si>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</si>
  <si>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</si>
  <si>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</si>
  <si>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</si>
  <si>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</si>
  <si>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</si>
  <si>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</si>
  <si>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</si>
  <si>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</si>
  <si>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</si>
  <si>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</si>
  <si>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</si>
  <si>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</si>
  <si>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</si>
  <si>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</si>
  <si>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</si>
  <si>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</si>
  <si>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</si>
  <si>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</si>
  <si>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</si>
  <si>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</si>
  <si>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</si>
  <si>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</si>
  <si>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</si>
  <si>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</si>
  <si>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</si>
  <si>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</si>
  <si>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</si>
  <si>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</si>
  <si>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</si>
  <si>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</si>
  <si>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</si>
  <si>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</si>
  <si>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</si>
  <si>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</si>
  <si>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</si>
  <si>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</si>
  <si>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</si>
  <si>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</si>
  <si>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</si>
  <si>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</si>
  <si>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</si>
  <si>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</si>
  <si>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</si>
  <si>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</si>
  <si>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</si>
  <si>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</si>
  <si>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</si>
  <si>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</si>
  <si>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</si>
  <si>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</si>
  <si>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</si>
  <si>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82060</t>
  </si>
  <si>
    <t>ANALÝZA HMOTOVÉHO SPEKTRA</t>
  </si>
  <si>
    <t>82066</t>
  </si>
  <si>
    <t>STANOVENÍ CITLIVOSTI NA ATB E-TESTEM</t>
  </si>
  <si>
    <t>41</t>
  </si>
  <si>
    <t>82241</t>
  </si>
  <si>
    <t>DETEKCE IN VITRO STIMULACE T LYMFOCYTŮ SPECIFICKÝM</t>
  </si>
  <si>
    <t>86413</t>
  </si>
  <si>
    <t>SCREENING PROTILÁTEK NA PANELU 30TI DÁRCŮ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</si>
  <si>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</si>
  <si>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</si>
  <si>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</si>
  <si>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</si>
  <si>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</si>
  <si>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</si>
  <si>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</si>
  <si>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</si>
  <si>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91439</t>
  </si>
  <si>
    <t>IMUNOFENOTYPIZACE BUNĚČNÝCH SUBPOPULACÍ DLE POVRCH</t>
  </si>
  <si>
    <t>22321</t>
  </si>
  <si>
    <t>URČENÍ SPECIFITY TROMBOCYTÁRNÍ PROTILÁTKY</t>
  </si>
  <si>
    <t>91289</t>
  </si>
  <si>
    <t>STANOVENÍ REVMATOIDNÍHO FAKTORU IgA ELISA</t>
  </si>
  <si>
    <t>44</t>
  </si>
  <si>
    <t>94201</t>
  </si>
  <si>
    <t>(VZP) FLUORESCENČNÍ IN SITU HYBRIDIZACE LIDSKÉ DNA</t>
  </si>
  <si>
    <t>94115</t>
  </si>
  <si>
    <t>IN SITU HYBRIDIZACE LIDSKÉ DNA SE ZNAČENOU SONDOU</t>
  </si>
  <si>
    <t>94215</t>
  </si>
  <si>
    <t>DOT BLOTTING DNA</t>
  </si>
  <si>
    <t>99793</t>
  </si>
  <si>
    <t>(VZP) PŘESTAVBA ALK-ISH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</si>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</sst>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16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0" fontId="34" fillId="2" borderId="111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49" fontId="40" fillId="2" borderId="99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08" xfId="26" applyNumberFormat="1" applyFont="1" applyFill="1" applyBorder="1"/>
    <xf numFmtId="167" fontId="32" fillId="7" borderId="115" xfId="26" applyNumberFormat="1" applyFont="1" applyFill="1" applyBorder="1"/>
    <xf numFmtId="0" fontId="28" fillId="4" borderId="9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98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2" fillId="0" borderId="0" xfId="0" applyFont="1" applyFill="1" applyAlignment="1">
      <alignment horizontal="left" indent="2"/>
    </xf>
    <xf numFmtId="176" fontId="42" fillId="0" borderId="18" xfId="0" applyNumberFormat="1" applyFont="1" applyBorder="1" applyAlignment="1">
      <alignment vertical="center"/>
    </xf>
    <xf numFmtId="173" fontId="42" fillId="0" borderId="34" xfId="0" applyNumberFormat="1" applyFont="1" applyBorder="1" applyAlignment="1">
      <alignment vertical="center"/>
    </xf>
    <xf numFmtId="173" fontId="35" fillId="0" borderId="19" xfId="0" applyNumberFormat="1" applyFont="1" applyBorder="1" applyAlignment="1">
      <alignment vertical="center"/>
    </xf>
    <xf numFmtId="173" fontId="35" fillId="0" borderId="0" xfId="0" applyNumberFormat="1" applyFont="1" applyBorder="1" applyAlignment="1">
      <alignment vertical="center"/>
    </xf>
    <xf numFmtId="173" fontId="35" fillId="0" borderId="18" xfId="0" applyNumberFormat="1" applyFont="1" applyBorder="1" applyAlignment="1">
      <alignment vertical="center"/>
    </xf>
    <xf numFmtId="174" fontId="35" fillId="0" borderId="0" xfId="0" applyNumberFormat="1" applyFont="1" applyBorder="1" applyAlignment="1">
      <alignment vertical="center"/>
    </xf>
    <xf numFmtId="0" fontId="62" fillId="0" borderId="19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173" fontId="35" fillId="0" borderId="0" xfId="0" applyNumberFormat="1" applyFont="1" applyBorder="1" applyAlignment="1">
      <alignment horizontal="right" vertical="center"/>
    </xf>
    <xf numFmtId="175" fontId="35" fillId="0" borderId="0" xfId="0" applyNumberFormat="1" applyFont="1" applyBorder="1" applyAlignment="1">
      <alignment horizontal="right" vertical="center"/>
    </xf>
    <xf numFmtId="3" fontId="42" fillId="0" borderId="73" xfId="0" applyNumberFormat="1" applyFont="1" applyBorder="1" applyAlignment="1">
      <alignment horizontal="right" vertical="center"/>
    </xf>
    <xf numFmtId="9" fontId="42" fillId="0" borderId="119" xfId="0" applyNumberFormat="1" applyFont="1" applyBorder="1" applyAlignment="1">
      <alignment horizontal="right" vertical="center"/>
    </xf>
    <xf numFmtId="173" fontId="42" fillId="0" borderId="119" xfId="0" applyNumberFormat="1" applyFont="1" applyBorder="1" applyAlignment="1">
      <alignment horizontal="right" vertical="center"/>
    </xf>
    <xf numFmtId="173" fontId="42" fillId="0" borderId="86" xfId="0" applyNumberFormat="1" applyFont="1" applyBorder="1" applyAlignment="1">
      <alignment horizontal="right" vertical="center"/>
    </xf>
    <xf numFmtId="173" fontId="42" fillId="0" borderId="88" xfId="0" applyNumberFormat="1" applyFont="1" applyBorder="1" applyAlignment="1">
      <alignment vertical="center"/>
    </xf>
    <xf numFmtId="173" fontId="42" fillId="0" borderId="120" xfId="0" applyNumberFormat="1" applyFont="1" applyBorder="1" applyAlignment="1">
      <alignment vertical="center"/>
    </xf>
    <xf numFmtId="173" fontId="42" fillId="0" borderId="119" xfId="0" applyNumberFormat="1" applyFont="1" applyBorder="1" applyAlignment="1">
      <alignment vertical="center"/>
    </xf>
    <xf numFmtId="173" fontId="42" fillId="0" borderId="86" xfId="0" applyNumberFormat="1" applyFont="1" applyBorder="1" applyAlignment="1">
      <alignment vertical="center"/>
    </xf>
    <xf numFmtId="173" fontId="42" fillId="0" borderId="121" xfId="0" applyNumberFormat="1" applyFont="1" applyBorder="1" applyAlignment="1">
      <alignment vertical="center"/>
    </xf>
    <xf numFmtId="174" fontId="42" fillId="0" borderId="122" xfId="0" applyNumberFormat="1" applyFont="1" applyBorder="1" applyAlignment="1">
      <alignment vertical="center"/>
    </xf>
    <xf numFmtId="174" fontId="42" fillId="0" borderId="119" xfId="0" applyNumberFormat="1" applyFont="1" applyBorder="1" applyAlignment="1">
      <alignment vertical="center"/>
    </xf>
    <xf numFmtId="174" fontId="42" fillId="0" borderId="86" xfId="0" applyNumberFormat="1" applyFont="1" applyBorder="1" applyAlignment="1">
      <alignment vertical="center"/>
    </xf>
    <xf numFmtId="168" fontId="42" fillId="0" borderId="112" xfId="0" applyNumberFormat="1" applyFont="1" applyBorder="1" applyAlignment="1">
      <alignment vertical="center"/>
    </xf>
    <xf numFmtId="0" fontId="35" fillId="0" borderId="120" xfId="0" applyFont="1" applyBorder="1" applyAlignment="1">
      <alignment horizontal="center" vertical="center"/>
    </xf>
    <xf numFmtId="166" fontId="42" fillId="2" borderId="86" xfId="0" applyNumberFormat="1" applyFont="1" applyFill="1" applyBorder="1" applyAlignment="1">
      <alignment horizontal="center" vertical="center"/>
    </xf>
    <xf numFmtId="173" fontId="42" fillId="0" borderId="95" xfId="0" applyNumberFormat="1" applyFont="1" applyBorder="1" applyAlignment="1">
      <alignment horizontal="right" vertical="center"/>
    </xf>
    <xf numFmtId="175" fontId="42" fillId="0" borderId="94" xfId="0" applyNumberFormat="1" applyFont="1" applyBorder="1" applyAlignment="1">
      <alignment horizontal="right" vertical="center"/>
    </xf>
    <xf numFmtId="173" fontId="42" fillId="0" borderId="94" xfId="0" applyNumberFormat="1" applyFont="1" applyBorder="1" applyAlignment="1">
      <alignment horizontal="right" vertical="center"/>
    </xf>
    <xf numFmtId="173" fontId="42" fillId="0" borderId="95" xfId="0" applyNumberFormat="1" applyFont="1" applyBorder="1" applyAlignment="1">
      <alignment vertical="center"/>
    </xf>
    <xf numFmtId="173" fontId="42" fillId="0" borderId="94" xfId="0" applyNumberFormat="1" applyFont="1" applyBorder="1" applyAlignment="1">
      <alignment vertical="center"/>
    </xf>
    <xf numFmtId="173" fontId="42" fillId="0" borderId="93" xfId="0" applyNumberFormat="1" applyFont="1" applyBorder="1" applyAlignment="1">
      <alignment vertical="center"/>
    </xf>
    <xf numFmtId="176" fontId="42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2" fillId="11" borderId="99" xfId="0" quotePrefix="1" applyFont="1" applyFill="1" applyBorder="1" applyAlignment="1">
      <alignment horizontal="center" vertical="center" wrapText="1"/>
    </xf>
    <xf numFmtId="0" fontId="43" fillId="11" borderId="99" xfId="0" quotePrefix="1" applyFont="1" applyFill="1" applyBorder="1" applyAlignment="1">
      <alignment horizontal="center" vertical="center" wrapText="1"/>
    </xf>
    <xf numFmtId="0" fontId="43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60" fillId="9" borderId="129" xfId="0" applyNumberFormat="1" applyFont="1" applyFill="1" applyBorder="1"/>
    <xf numFmtId="3" fontId="60" fillId="9" borderId="130" xfId="0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9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2" fillId="4" borderId="102" xfId="0" applyNumberFormat="1" applyFont="1" applyFill="1" applyBorder="1" applyAlignment="1">
      <alignment horizontal="center" vertical="center"/>
    </xf>
    <xf numFmtId="3" fontId="62" fillId="4" borderId="117" xfId="0" applyNumberFormat="1" applyFont="1" applyFill="1" applyBorder="1" applyAlignment="1">
      <alignment horizontal="center" vertical="center"/>
    </xf>
    <xf numFmtId="9" fontId="62" fillId="4" borderId="102" xfId="0" applyNumberFormat="1" applyFont="1" applyFill="1" applyBorder="1" applyAlignment="1">
      <alignment horizontal="center" vertical="center"/>
    </xf>
    <xf numFmtId="9" fontId="62" fillId="4" borderId="117" xfId="0" applyNumberFormat="1" applyFont="1" applyFill="1" applyBorder="1" applyAlignment="1">
      <alignment horizontal="center" vertical="center"/>
    </xf>
    <xf numFmtId="3" fontId="62" fillId="4" borderId="103" xfId="0" applyNumberFormat="1" applyFont="1" applyFill="1" applyBorder="1" applyAlignment="1">
      <alignment horizontal="center" vertical="center" wrapText="1"/>
    </xf>
    <xf numFmtId="3" fontId="62" fillId="4" borderId="118" xfId="0" applyNumberFormat="1" applyFont="1" applyFill="1" applyBorder="1" applyAlignment="1">
      <alignment horizontal="center" vertical="center" wrapText="1"/>
    </xf>
    <xf numFmtId="0" fontId="42" fillId="2" borderId="125" xfId="0" applyFont="1" applyFill="1" applyBorder="1" applyAlignment="1">
      <alignment horizontal="center" vertical="center" wrapText="1"/>
    </xf>
    <xf numFmtId="0" fontId="42" fillId="2" borderId="106" xfId="0" applyFont="1" applyFill="1" applyBorder="1" applyAlignment="1">
      <alignment horizontal="center" vertical="center" wrapText="1"/>
    </xf>
    <xf numFmtId="0" fontId="62" fillId="11" borderId="127" xfId="0" applyFont="1" applyFill="1" applyBorder="1" applyAlignment="1">
      <alignment horizontal="center"/>
    </xf>
    <xf numFmtId="0" fontId="62" fillId="11" borderId="126" xfId="0" applyFont="1" applyFill="1" applyBorder="1" applyAlignment="1">
      <alignment horizontal="center"/>
    </xf>
    <xf numFmtId="0" fontId="62" fillId="11" borderId="101" xfId="0" applyFont="1" applyFill="1" applyBorder="1" applyAlignment="1">
      <alignment horizontal="center"/>
    </xf>
    <xf numFmtId="0" fontId="62" fillId="2" borderId="103" xfId="0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horizontal="center" vertical="center" wrapText="1"/>
    </xf>
    <xf numFmtId="166" fontId="42" fillId="2" borderId="93" xfId="0" applyNumberFormat="1" applyFont="1" applyFill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62" fillId="4" borderId="116" xfId="0" applyFont="1" applyFill="1" applyBorder="1" applyAlignment="1">
      <alignment horizontal="center" vertical="center" wrapText="1"/>
    </xf>
    <xf numFmtId="0" fontId="62" fillId="4" borderId="124" xfId="0" applyFont="1" applyFill="1" applyBorder="1" applyAlignment="1">
      <alignment horizontal="center" vertical="center" wrapText="1"/>
    </xf>
    <xf numFmtId="0" fontId="62" fillId="4" borderId="102" xfId="0" applyFont="1" applyFill="1" applyBorder="1" applyAlignment="1">
      <alignment horizontal="center" vertical="center" wrapText="1"/>
    </xf>
    <xf numFmtId="0" fontId="62" fillId="4" borderId="117" xfId="0" applyFont="1" applyFill="1" applyBorder="1" applyAlignment="1">
      <alignment horizontal="center" vertical="center" wrapText="1"/>
    </xf>
    <xf numFmtId="0" fontId="62" fillId="4" borderId="103" xfId="0" applyFont="1" applyFill="1" applyBorder="1" applyAlignment="1">
      <alignment horizontal="center" vertical="center" wrapText="1"/>
    </xf>
    <xf numFmtId="0" fontId="62" fillId="4" borderId="118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168" fontId="62" fillId="2" borderId="116" xfId="0" applyNumberFormat="1" applyFont="1" applyFill="1" applyBorder="1" applyAlignment="1">
      <alignment horizontal="center" vertical="center" wrapText="1"/>
    </xf>
    <xf numFmtId="168" fontId="62" fillId="2" borderId="124" xfId="0" applyNumberFormat="1" applyFont="1" applyFill="1" applyBorder="1" applyAlignment="1">
      <alignment horizontal="center" vertical="center" wrapText="1"/>
    </xf>
    <xf numFmtId="0" fontId="62" fillId="2" borderId="102" xfId="0" applyFont="1" applyFill="1" applyBorder="1" applyAlignment="1">
      <alignment horizontal="center" vertical="center" wrapText="1"/>
    </xf>
    <xf numFmtId="0" fontId="62" fillId="2" borderId="117" xfId="0" applyFont="1" applyFill="1" applyBorder="1" applyAlignment="1">
      <alignment horizontal="center" vertical="center" wrapText="1"/>
    </xf>
    <xf numFmtId="0" fontId="42" fillId="4" borderId="112" xfId="0" applyFont="1" applyFill="1" applyBorder="1" applyAlignment="1">
      <alignment horizontal="center" vertical="center" wrapText="1"/>
    </xf>
    <xf numFmtId="0" fontId="42" fillId="4" borderId="89" xfId="0" applyFont="1" applyFill="1" applyBorder="1" applyAlignment="1">
      <alignment horizontal="center" vertical="center" wrapText="1"/>
    </xf>
    <xf numFmtId="0" fontId="67" fillId="2" borderId="51" xfId="0" applyFont="1" applyFill="1" applyBorder="1" applyAlignment="1">
      <alignment horizontal="center"/>
    </xf>
    <xf numFmtId="0" fontId="67" fillId="2" borderId="109" xfId="0" applyFont="1" applyFill="1" applyBorder="1" applyAlignment="1">
      <alignment horizontal="center"/>
    </xf>
    <xf numFmtId="0" fontId="67" fillId="2" borderId="96" xfId="0" applyFont="1" applyFill="1" applyBorder="1" applyAlignment="1">
      <alignment horizontal="center"/>
    </xf>
    <xf numFmtId="0" fontId="67" fillId="4" borderId="27" xfId="0" applyFont="1" applyFill="1" applyBorder="1" applyAlignment="1">
      <alignment horizontal="center"/>
    </xf>
    <xf numFmtId="0" fontId="67" fillId="4" borderId="91" xfId="0" applyFont="1" applyFill="1" applyBorder="1" applyAlignment="1">
      <alignment horizontal="center"/>
    </xf>
    <xf numFmtId="0" fontId="67" fillId="4" borderId="92" xfId="0" applyFont="1" applyFill="1" applyBorder="1" applyAlignment="1">
      <alignment horizontal="center"/>
    </xf>
    <xf numFmtId="0" fontId="67" fillId="2" borderId="27" xfId="0" applyFont="1" applyFill="1" applyBorder="1" applyAlignment="1">
      <alignment horizontal="center"/>
    </xf>
    <xf numFmtId="0" fontId="67" fillId="2" borderId="91" xfId="0" applyFont="1" applyFill="1" applyBorder="1" applyAlignment="1">
      <alignment horizontal="center"/>
    </xf>
    <xf numFmtId="0" fontId="67" fillId="2" borderId="92" xfId="0" applyFont="1" applyFill="1" applyBorder="1" applyAlignment="1">
      <alignment horizont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07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07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07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07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07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07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2" borderId="132" xfId="0" applyNumberFormat="1" applyFont="1" applyFill="1" applyBorder="1" applyAlignment="1">
      <alignment horizontal="right" vertical="top"/>
    </xf>
    <xf numFmtId="3" fontId="36" fillId="12" borderId="133" xfId="0" applyNumberFormat="1" applyFont="1" applyFill="1" applyBorder="1" applyAlignment="1">
      <alignment horizontal="right" vertical="top"/>
    </xf>
    <xf numFmtId="177" fontId="36" fillId="12" borderId="134" xfId="0" applyNumberFormat="1" applyFont="1" applyFill="1" applyBorder="1" applyAlignment="1">
      <alignment horizontal="right" vertical="top"/>
    </xf>
    <xf numFmtId="3" fontId="36" fillId="0" borderId="132" xfId="0" applyNumberFormat="1" applyFont="1" applyBorder="1" applyAlignment="1">
      <alignment horizontal="right" vertical="top"/>
    </xf>
    <xf numFmtId="177" fontId="36" fillId="12" borderId="135" xfId="0" applyNumberFormat="1" applyFont="1" applyFill="1" applyBorder="1" applyAlignment="1">
      <alignment horizontal="right" vertical="top"/>
    </xf>
    <xf numFmtId="3" fontId="38" fillId="12" borderId="137" xfId="0" applyNumberFormat="1" applyFont="1" applyFill="1" applyBorder="1" applyAlignment="1">
      <alignment horizontal="right" vertical="top"/>
    </xf>
    <xf numFmtId="3" fontId="38" fillId="12" borderId="138" xfId="0" applyNumberFormat="1" applyFont="1" applyFill="1" applyBorder="1" applyAlignment="1">
      <alignment horizontal="right" vertical="top"/>
    </xf>
    <xf numFmtId="0" fontId="38" fillId="12" borderId="139" xfId="0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12" borderId="140" xfId="0" applyFont="1" applyFill="1" applyBorder="1" applyAlignment="1">
      <alignment horizontal="right" vertical="top"/>
    </xf>
    <xf numFmtId="0" fontId="36" fillId="12" borderId="134" xfId="0" applyFont="1" applyFill="1" applyBorder="1" applyAlignment="1">
      <alignment horizontal="right" vertical="top"/>
    </xf>
    <xf numFmtId="0" fontId="36" fillId="12" borderId="135" xfId="0" applyFont="1" applyFill="1" applyBorder="1" applyAlignment="1">
      <alignment horizontal="right" vertical="top"/>
    </xf>
    <xf numFmtId="177" fontId="38" fillId="12" borderId="139" xfId="0" applyNumberFormat="1" applyFont="1" applyFill="1" applyBorder="1" applyAlignment="1">
      <alignment horizontal="right" vertical="top"/>
    </xf>
    <xf numFmtId="177" fontId="38" fillId="12" borderId="140" xfId="0" applyNumberFormat="1" applyFont="1" applyFill="1" applyBorder="1" applyAlignment="1">
      <alignment horizontal="right" vertical="top"/>
    </xf>
    <xf numFmtId="3" fontId="38" fillId="0" borderId="141" xfId="0" applyNumberFormat="1" applyFont="1" applyBorder="1" applyAlignment="1">
      <alignment horizontal="right" vertical="top"/>
    </xf>
    <xf numFmtId="3" fontId="38" fillId="0" borderId="142" xfId="0" applyNumberFormat="1" applyFont="1" applyBorder="1" applyAlignment="1">
      <alignment horizontal="right" vertical="top"/>
    </xf>
    <xf numFmtId="0" fontId="38" fillId="0" borderId="143" xfId="0" applyFont="1" applyBorder="1" applyAlignment="1">
      <alignment horizontal="right" vertical="top"/>
    </xf>
    <xf numFmtId="177" fontId="38" fillId="12" borderId="144" xfId="0" applyNumberFormat="1" applyFont="1" applyFill="1" applyBorder="1" applyAlignment="1">
      <alignment horizontal="right" vertical="top"/>
    </xf>
    <xf numFmtId="0" fontId="40" fillId="13" borderId="131" xfId="0" applyFont="1" applyFill="1" applyBorder="1" applyAlignment="1">
      <alignment vertical="top"/>
    </xf>
    <xf numFmtId="0" fontId="40" fillId="13" borderId="131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4"/>
    </xf>
    <xf numFmtId="0" fontId="41" fillId="13" borderId="136" xfId="0" applyFont="1" applyFill="1" applyBorder="1" applyAlignment="1">
      <alignment vertical="top" indent="6"/>
    </xf>
    <xf numFmtId="0" fontId="40" fillId="13" borderId="131" xfId="0" applyFont="1" applyFill="1" applyBorder="1" applyAlignment="1">
      <alignment vertical="top" indent="8"/>
    </xf>
    <xf numFmtId="0" fontId="41" fillId="13" borderId="136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6"/>
    </xf>
    <xf numFmtId="0" fontId="41" fillId="13" borderId="136" xfId="0" applyFont="1" applyFill="1" applyBorder="1" applyAlignment="1">
      <alignment vertical="top" indent="4"/>
    </xf>
    <xf numFmtId="0" fontId="35" fillId="13" borderId="131" xfId="0" applyFont="1" applyFill="1" applyBorder="1"/>
    <xf numFmtId="0" fontId="41" fillId="13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1" xfId="53" applyNumberFormat="1" applyFont="1" applyFill="1" applyBorder="1" applyAlignment="1">
      <alignment horizontal="left"/>
    </xf>
    <xf numFmtId="164" fontId="34" fillId="2" borderId="145" xfId="53" applyNumberFormat="1" applyFont="1" applyFill="1" applyBorder="1" applyAlignment="1">
      <alignment horizontal="left"/>
    </xf>
    <xf numFmtId="0" fontId="34" fillId="2" borderId="145" xfId="53" applyNumberFormat="1" applyFont="1" applyFill="1" applyBorder="1" applyAlignment="1">
      <alignment horizontal="left"/>
    </xf>
    <xf numFmtId="164" fontId="34" fillId="2" borderId="119" xfId="53" applyNumberFormat="1" applyFont="1" applyFill="1" applyBorder="1" applyAlignment="1">
      <alignment horizontal="left"/>
    </xf>
    <xf numFmtId="3" fontId="34" fillId="2" borderId="119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0" fontId="35" fillId="0" borderId="99" xfId="0" applyNumberFormat="1" applyFont="1" applyFill="1" applyBorder="1"/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21" xfId="0" applyFont="1" applyFill="1" applyBorder="1"/>
    <xf numFmtId="3" fontId="42" fillId="2" borderId="122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1" xfId="0" applyNumberFormat="1" applyFont="1" applyFill="1" applyBorder="1"/>
    <xf numFmtId="9" fontId="35" fillId="0" borderId="99" xfId="0" applyNumberFormat="1" applyFont="1" applyFill="1" applyBorder="1"/>
    <xf numFmtId="9" fontId="35" fillId="0" borderId="94" xfId="0" applyNumberFormat="1" applyFont="1" applyFill="1" applyBorder="1"/>
    <xf numFmtId="3" fontId="35" fillId="0" borderId="102" xfId="0" applyNumberFormat="1" applyFont="1" applyFill="1" applyBorder="1"/>
    <xf numFmtId="9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42" fillId="13" borderId="22" xfId="0" applyFont="1" applyFill="1" applyBorder="1"/>
    <xf numFmtId="3" fontId="42" fillId="13" borderId="30" xfId="0" applyNumberFormat="1" applyFont="1" applyFill="1" applyBorder="1"/>
    <xf numFmtId="9" fontId="42" fillId="13" borderId="30" xfId="0" applyNumberFormat="1" applyFont="1" applyFill="1" applyBorder="1"/>
    <xf numFmtId="3" fontId="42" fillId="13" borderId="23" xfId="0" applyNumberFormat="1" applyFont="1" applyFill="1" applyBorder="1"/>
    <xf numFmtId="0" fontId="42" fillId="0" borderId="90" xfId="0" applyFont="1" applyFill="1" applyBorder="1"/>
    <xf numFmtId="0" fontId="42" fillId="0" borderId="98" xfId="0" applyFont="1" applyFill="1" applyBorder="1"/>
    <xf numFmtId="0" fontId="42" fillId="0" borderId="11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5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5" fillId="0" borderId="92" xfId="0" applyNumberFormat="1" applyFont="1" applyFill="1" applyBorder="1"/>
    <xf numFmtId="9" fontId="35" fillId="0" borderId="100" xfId="0" applyNumberFormat="1" applyFont="1" applyFill="1" applyBorder="1"/>
    <xf numFmtId="9" fontId="35" fillId="0" borderId="95" xfId="0" applyNumberFormat="1" applyFont="1" applyFill="1" applyBorder="1"/>
    <xf numFmtId="0" fontId="42" fillId="0" borderId="111" xfId="0" applyFont="1" applyFill="1" applyBorder="1"/>
    <xf numFmtId="0" fontId="42" fillId="0" borderId="127" xfId="0" applyFont="1" applyFill="1" applyBorder="1" applyAlignment="1">
      <alignment horizontal="left" indent="1"/>
    </xf>
    <xf numFmtId="0" fontId="42" fillId="0" borderId="110" xfId="0" applyFont="1" applyFill="1" applyBorder="1" applyAlignment="1">
      <alignment horizontal="left" indent="1"/>
    </xf>
    <xf numFmtId="9" fontId="35" fillId="0" borderId="147" xfId="0" applyNumberFormat="1" applyFont="1" applyFill="1" applyBorder="1"/>
    <xf numFmtId="9" fontId="35" fillId="0" borderId="101" xfId="0" applyNumberFormat="1" applyFont="1" applyFill="1" applyBorder="1"/>
    <xf numFmtId="9" fontId="35" fillId="0" borderId="105" xfId="0" applyNumberFormat="1" applyFont="1" applyFill="1" applyBorder="1"/>
    <xf numFmtId="3" fontId="35" fillId="0" borderId="90" xfId="0" applyNumberFormat="1" applyFont="1" applyFill="1" applyBorder="1"/>
    <xf numFmtId="3" fontId="35" fillId="0" borderId="98" xfId="0" applyNumberFormat="1" applyFont="1" applyFill="1" applyBorder="1"/>
    <xf numFmtId="3" fontId="35" fillId="0" borderId="93" xfId="0" applyNumberFormat="1" applyFont="1" applyFill="1" applyBorder="1"/>
    <xf numFmtId="9" fontId="35" fillId="0" borderId="148" xfId="0" applyNumberFormat="1" applyFont="1" applyFill="1" applyBorder="1"/>
    <xf numFmtId="9" fontId="35" fillId="0" borderId="108" xfId="0" applyNumberFormat="1" applyFont="1" applyFill="1" applyBorder="1"/>
    <xf numFmtId="9" fontId="35" fillId="0" borderId="123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3" borderId="111" xfId="0" applyFont="1" applyFill="1" applyBorder="1"/>
    <xf numFmtId="0" fontId="42" fillId="13" borderId="127" xfId="0" applyFont="1" applyFill="1" applyBorder="1"/>
    <xf numFmtId="0" fontId="42" fillId="13" borderId="110" xfId="0" applyFont="1" applyFill="1" applyBorder="1"/>
    <xf numFmtId="0" fontId="3" fillId="2" borderId="102" xfId="80" applyFont="1" applyFill="1" applyBorder="1"/>
    <xf numFmtId="3" fontId="35" fillId="0" borderId="148" xfId="0" applyNumberFormat="1" applyFont="1" applyFill="1" applyBorder="1"/>
    <xf numFmtId="3" fontId="35" fillId="0" borderId="108" xfId="0" applyNumberFormat="1" applyFont="1" applyFill="1" applyBorder="1"/>
    <xf numFmtId="3" fontId="35" fillId="0" borderId="123" xfId="0" applyNumberFormat="1" applyFont="1" applyFill="1" applyBorder="1"/>
    <xf numFmtId="0" fontId="35" fillId="0" borderId="111" xfId="0" applyFont="1" applyFill="1" applyBorder="1"/>
    <xf numFmtId="0" fontId="35" fillId="0" borderId="127" xfId="0" applyFont="1" applyFill="1" applyBorder="1"/>
    <xf numFmtId="0" fontId="35" fillId="0" borderId="110" xfId="0" applyFont="1" applyFill="1" applyBorder="1"/>
    <xf numFmtId="3" fontId="35" fillId="0" borderId="147" xfId="0" applyNumberFormat="1" applyFont="1" applyFill="1" applyBorder="1"/>
    <xf numFmtId="3" fontId="35" fillId="0" borderId="101" xfId="0" applyNumberFormat="1" applyFont="1" applyFill="1" applyBorder="1"/>
    <xf numFmtId="3" fontId="35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53" xfId="0" applyFont="1" applyFill="1" applyBorder="1"/>
    <xf numFmtId="0" fontId="35" fillId="0" borderId="154" xfId="0" applyFont="1" applyFill="1" applyBorder="1"/>
    <xf numFmtId="0" fontId="35" fillId="0" borderId="154" xfId="0" applyFont="1" applyFill="1" applyBorder="1" applyAlignment="1">
      <alignment horizontal="right"/>
    </xf>
    <xf numFmtId="0" fontId="35" fillId="0" borderId="154" xfId="0" applyFont="1" applyFill="1" applyBorder="1" applyAlignment="1">
      <alignment horizontal="left"/>
    </xf>
    <xf numFmtId="164" fontId="35" fillId="0" borderId="154" xfId="0" applyNumberFormat="1" applyFont="1" applyFill="1" applyBorder="1"/>
    <xf numFmtId="165" fontId="35" fillId="0" borderId="154" xfId="0" applyNumberFormat="1" applyFont="1" applyFill="1" applyBorder="1"/>
    <xf numFmtId="9" fontId="35" fillId="0" borderId="154" xfId="0" applyNumberFormat="1" applyFont="1" applyFill="1" applyBorder="1"/>
    <xf numFmtId="9" fontId="35" fillId="0" borderId="155" xfId="0" applyNumberFormat="1" applyFont="1" applyFill="1" applyBorder="1"/>
    <xf numFmtId="0" fontId="35" fillId="0" borderId="156" xfId="0" applyFont="1" applyFill="1" applyBorder="1"/>
    <xf numFmtId="0" fontId="35" fillId="0" borderId="157" xfId="0" applyFont="1" applyFill="1" applyBorder="1"/>
    <xf numFmtId="0" fontId="35" fillId="0" borderId="157" xfId="0" applyFont="1" applyFill="1" applyBorder="1" applyAlignment="1">
      <alignment horizontal="right"/>
    </xf>
    <xf numFmtId="0" fontId="35" fillId="0" borderId="157" xfId="0" applyFont="1" applyFill="1" applyBorder="1" applyAlignment="1">
      <alignment horizontal="left"/>
    </xf>
    <xf numFmtId="164" fontId="35" fillId="0" borderId="157" xfId="0" applyNumberFormat="1" applyFont="1" applyFill="1" applyBorder="1"/>
    <xf numFmtId="165" fontId="35" fillId="0" borderId="157" xfId="0" applyNumberFormat="1" applyFont="1" applyFill="1" applyBorder="1"/>
    <xf numFmtId="9" fontId="35" fillId="0" borderId="157" xfId="0" applyNumberFormat="1" applyFont="1" applyFill="1" applyBorder="1"/>
    <xf numFmtId="9" fontId="35" fillId="0" borderId="158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54" xfId="0" applyNumberFormat="1" applyFont="1" applyFill="1" applyBorder="1"/>
    <xf numFmtId="3" fontId="35" fillId="0" borderId="155" xfId="0" applyNumberFormat="1" applyFont="1" applyFill="1" applyBorder="1"/>
    <xf numFmtId="3" fontId="35" fillId="0" borderId="157" xfId="0" applyNumberFormat="1" applyFont="1" applyFill="1" applyBorder="1"/>
    <xf numFmtId="3" fontId="35" fillId="0" borderId="158" xfId="0" applyNumberFormat="1" applyFont="1" applyFill="1" applyBorder="1"/>
    <xf numFmtId="3" fontId="35" fillId="0" borderId="160" xfId="0" applyNumberFormat="1" applyFont="1" applyFill="1" applyBorder="1"/>
    <xf numFmtId="9" fontId="35" fillId="0" borderId="160" xfId="0" applyNumberFormat="1" applyFont="1" applyFill="1" applyBorder="1"/>
    <xf numFmtId="3" fontId="35" fillId="0" borderId="161" xfId="0" applyNumberFormat="1" applyFont="1" applyFill="1" applyBorder="1"/>
    <xf numFmtId="0" fontId="42" fillId="0" borderId="27" xfId="0" applyFont="1" applyFill="1" applyBorder="1"/>
    <xf numFmtId="0" fontId="42" fillId="0" borderId="153" xfId="0" applyFont="1" applyFill="1" applyBorder="1"/>
    <xf numFmtId="0" fontId="42" fillId="0" borderId="159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54" xfId="0" applyNumberFormat="1" applyFont="1" applyFill="1" applyBorder="1" applyAlignment="1">
      <alignment horizontal="right"/>
    </xf>
    <xf numFmtId="164" fontId="35" fillId="0" borderId="157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7" fillId="0" borderId="153" xfId="0" applyFont="1" applyBorder="1" applyAlignment="1">
      <alignment horizontal="left" indent="1"/>
    </xf>
    <xf numFmtId="0" fontId="67" fillId="0" borderId="156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54" xfId="0" applyNumberFormat="1" applyFont="1" applyFill="1" applyBorder="1"/>
    <xf numFmtId="169" fontId="35" fillId="0" borderId="155" xfId="0" applyNumberFormat="1" applyFont="1" applyFill="1" applyBorder="1"/>
    <xf numFmtId="169" fontId="35" fillId="0" borderId="157" xfId="0" applyNumberFormat="1" applyFont="1" applyFill="1" applyBorder="1"/>
    <xf numFmtId="169" fontId="35" fillId="0" borderId="158" xfId="0" applyNumberFormat="1" applyFont="1" applyFill="1" applyBorder="1"/>
    <xf numFmtId="0" fontId="42" fillId="0" borderId="156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63" xfId="0" applyNumberFormat="1" applyFont="1" applyBorder="1" applyAlignment="1">
      <alignment horizontal="right"/>
    </xf>
    <xf numFmtId="166" fontId="12" fillId="0" borderId="163" xfId="0" applyNumberFormat="1" applyFont="1" applyBorder="1" applyAlignment="1">
      <alignment horizontal="right"/>
    </xf>
    <xf numFmtId="166" fontId="12" fillId="0" borderId="164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12" fillId="0" borderId="163" xfId="0" applyNumberFormat="1" applyFont="1" applyBorder="1"/>
    <xf numFmtId="166" fontId="12" fillId="0" borderId="163" xfId="0" applyNumberFormat="1" applyFont="1" applyBorder="1"/>
    <xf numFmtId="166" fontId="12" fillId="0" borderId="164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1" fillId="0" borderId="164" xfId="0" applyNumberFormat="1" applyFont="1" applyBorder="1" applyAlignment="1">
      <alignment horizontal="right"/>
    </xf>
    <xf numFmtId="3" fontId="35" fillId="0" borderId="163" xfId="0" applyNumberFormat="1" applyFont="1" applyBorder="1"/>
    <xf numFmtId="166" fontId="35" fillId="0" borderId="163" xfId="0" applyNumberFormat="1" applyFont="1" applyBorder="1"/>
    <xf numFmtId="166" fontId="35" fillId="0" borderId="164" xfId="0" applyNumberFormat="1" applyFont="1" applyBorder="1"/>
    <xf numFmtId="0" fontId="5" fillId="0" borderId="163" xfId="0" applyFont="1" applyBorder="1"/>
    <xf numFmtId="3" fontId="35" fillId="0" borderId="163" xfId="0" applyNumberFormat="1" applyFont="1" applyBorder="1" applyAlignment="1">
      <alignment horizontal="right"/>
    </xf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63" xfId="0" applyNumberFormat="1" applyFont="1" applyBorder="1"/>
    <xf numFmtId="9" fontId="35" fillId="0" borderId="0" xfId="0" applyNumberFormat="1" applyFont="1" applyBorder="1"/>
    <xf numFmtId="3" fontId="35" fillId="0" borderId="162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119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53" xfId="76" applyFont="1" applyFill="1" applyBorder="1"/>
    <xf numFmtId="0" fontId="32" fillId="0" borderId="156" xfId="76" applyFont="1" applyFill="1" applyBorder="1"/>
    <xf numFmtId="0" fontId="32" fillId="0" borderId="63" xfId="76" applyFont="1" applyFill="1" applyBorder="1"/>
    <xf numFmtId="0" fontId="32" fillId="0" borderId="167" xfId="76" applyFont="1" applyFill="1" applyBorder="1"/>
    <xf numFmtId="0" fontId="32" fillId="0" borderId="168" xfId="76" applyFont="1" applyFill="1" applyBorder="1"/>
    <xf numFmtId="0" fontId="34" fillId="2" borderId="160" xfId="76" applyNumberFormat="1" applyFont="1" applyFill="1" applyBorder="1" applyAlignment="1">
      <alignment horizontal="left"/>
    </xf>
    <xf numFmtId="0" fontId="34" fillId="2" borderId="169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53" xfId="76" applyNumberFormat="1" applyFont="1" applyFill="1" applyBorder="1"/>
    <xf numFmtId="3" fontId="32" fillId="0" borderId="154" xfId="76" applyNumberFormat="1" applyFont="1" applyFill="1" applyBorder="1"/>
    <xf numFmtId="3" fontId="32" fillId="0" borderId="156" xfId="76" applyNumberFormat="1" applyFont="1" applyFill="1" applyBorder="1"/>
    <xf numFmtId="3" fontId="32" fillId="0" borderId="157" xfId="76" applyNumberFormat="1" applyFont="1" applyFill="1" applyBorder="1"/>
    <xf numFmtId="9" fontId="32" fillId="0" borderId="63" xfId="76" applyNumberFormat="1" applyFont="1" applyFill="1" applyBorder="1"/>
    <xf numFmtId="9" fontId="32" fillId="0" borderId="167" xfId="76" applyNumberFormat="1" applyFont="1" applyFill="1" applyBorder="1"/>
    <xf numFmtId="9" fontId="32" fillId="0" borderId="168" xfId="76" applyNumberFormat="1" applyFont="1" applyFill="1" applyBorder="1"/>
    <xf numFmtId="0" fontId="34" fillId="2" borderId="166" xfId="76" applyNumberFormat="1" applyFont="1" applyFill="1" applyBorder="1" applyAlignment="1">
      <alignment horizontal="left"/>
    </xf>
    <xf numFmtId="0" fontId="34" fillId="2" borderId="161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55" xfId="76" applyNumberFormat="1" applyFont="1" applyFill="1" applyBorder="1"/>
    <xf numFmtId="3" fontId="32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0.67457745354827436</c:v>
                </c:pt>
                <c:pt idx="1">
                  <c:v>1.0201885510981732</c:v>
                </c:pt>
                <c:pt idx="2">
                  <c:v>1.0830862813845914</c:v>
                </c:pt>
                <c:pt idx="3">
                  <c:v>1.1770513355300507</c:v>
                </c:pt>
                <c:pt idx="4">
                  <c:v>1.203140390151088</c:v>
                </c:pt>
                <c:pt idx="5">
                  <c:v>1.2067164528015304</c:v>
                </c:pt>
                <c:pt idx="6">
                  <c:v>1.159388371202122</c:v>
                </c:pt>
                <c:pt idx="7">
                  <c:v>1.1760004534876416</c:v>
                </c:pt>
                <c:pt idx="8">
                  <c:v>1.2086524491833264</c:v>
                </c:pt>
                <c:pt idx="9">
                  <c:v>1.189697369053369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49424"/>
        <c:axId val="9391532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1.2936458768697698</c:v>
                </c:pt>
                <c:pt idx="1">
                  <c:v>1.2936458768697698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50512"/>
        <c:axId val="939146160"/>
      </c:scatterChart>
      <c:catAx>
        <c:axId val="93914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5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53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49424"/>
        <c:crosses val="autoZero"/>
        <c:crossBetween val="between"/>
      </c:valAx>
      <c:valAx>
        <c:axId val="939150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6160"/>
        <c:crosses val="max"/>
        <c:crossBetween val="midCat"/>
      </c:valAx>
      <c:valAx>
        <c:axId val="939146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50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0.95261845386533661</c:v>
                </c:pt>
                <c:pt idx="1">
                  <c:v>0.95379537953795379</c:v>
                </c:pt>
                <c:pt idx="2">
                  <c:v>0.97031729785056298</c:v>
                </c:pt>
                <c:pt idx="3">
                  <c:v>0.98785280457306179</c:v>
                </c:pt>
                <c:pt idx="4">
                  <c:v>1.0339030540767722</c:v>
                </c:pt>
                <c:pt idx="5">
                  <c:v>1.0075308078502967</c:v>
                </c:pt>
                <c:pt idx="6">
                  <c:v>0.99613506916192029</c:v>
                </c:pt>
                <c:pt idx="7">
                  <c:v>0.97848716169326855</c:v>
                </c:pt>
                <c:pt idx="8">
                  <c:v>0.97659063625450182</c:v>
                </c:pt>
                <c:pt idx="9">
                  <c:v>0.97636731937879806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38544"/>
        <c:axId val="9391390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306736"/>
        <c:axId val="1189313808"/>
      </c:scatterChart>
      <c:catAx>
        <c:axId val="93913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39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39138544"/>
        <c:crosses val="autoZero"/>
        <c:crossBetween val="between"/>
      </c:valAx>
      <c:valAx>
        <c:axId val="1189306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9313808"/>
        <c:crosses val="max"/>
        <c:crossBetween val="midCat"/>
      </c:valAx>
      <c:valAx>
        <c:axId val="11893138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893067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7" totalsRowShown="0" headerRowDxfId="112" tableBorderDxfId="111">
  <autoFilter ref="A7:S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6" totalsRowShown="0">
  <autoFilter ref="C3:S17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329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331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2321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3874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3875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3941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5413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5447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5453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5524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5525</v>
      </c>
      <c r="C29" s="51" t="s">
        <v>286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6427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6581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7232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2321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524</v>
      </c>
      <c r="G3" s="47">
        <f>SUBTOTAL(9,G6:G1048576)</f>
        <v>64177.400173758273</v>
      </c>
      <c r="H3" s="48">
        <f>IF(M3=0,0,G3/M3)</f>
        <v>5.0229178246990393E-2</v>
      </c>
      <c r="I3" s="47">
        <f>SUBTOTAL(9,I6:I1048576)</f>
        <v>4683.1000000000004</v>
      </c>
      <c r="J3" s="47">
        <f>SUBTOTAL(9,J6:J1048576)</f>
        <v>1213514.2207837005</v>
      </c>
      <c r="K3" s="48">
        <f>IF(M3=0,0,J3/M3)</f>
        <v>0.94977082175300975</v>
      </c>
      <c r="L3" s="47">
        <f>SUBTOTAL(9,L6:L1048576)</f>
        <v>5207.1000000000004</v>
      </c>
      <c r="M3" s="49">
        <f>SUBTOTAL(9,M6:M1048576)</f>
        <v>1277691.6209574586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589</v>
      </c>
      <c r="B6" s="741" t="s">
        <v>1810</v>
      </c>
      <c r="C6" s="741" t="s">
        <v>1811</v>
      </c>
      <c r="D6" s="741" t="s">
        <v>744</v>
      </c>
      <c r="E6" s="741" t="s">
        <v>1812</v>
      </c>
      <c r="F6" s="745"/>
      <c r="G6" s="745"/>
      <c r="H6" s="765">
        <v>0</v>
      </c>
      <c r="I6" s="745">
        <v>62</v>
      </c>
      <c r="J6" s="745">
        <v>3764.7400000000007</v>
      </c>
      <c r="K6" s="765">
        <v>1</v>
      </c>
      <c r="L6" s="745">
        <v>62</v>
      </c>
      <c r="M6" s="746">
        <v>3764.7400000000007</v>
      </c>
    </row>
    <row r="7" spans="1:13" ht="14.4" customHeight="1" x14ac:dyDescent="0.3">
      <c r="A7" s="747" t="s">
        <v>589</v>
      </c>
      <c r="B7" s="748" t="s">
        <v>1810</v>
      </c>
      <c r="C7" s="748" t="s">
        <v>1813</v>
      </c>
      <c r="D7" s="748" t="s">
        <v>1814</v>
      </c>
      <c r="E7" s="748" t="s">
        <v>1815</v>
      </c>
      <c r="F7" s="752"/>
      <c r="G7" s="752"/>
      <c r="H7" s="766">
        <v>0</v>
      </c>
      <c r="I7" s="752">
        <v>5</v>
      </c>
      <c r="J7" s="752">
        <v>121.57964354143675</v>
      </c>
      <c r="K7" s="766">
        <v>1</v>
      </c>
      <c r="L7" s="752">
        <v>5</v>
      </c>
      <c r="M7" s="753">
        <v>121.57964354143675</v>
      </c>
    </row>
    <row r="8" spans="1:13" ht="14.4" customHeight="1" x14ac:dyDescent="0.3">
      <c r="A8" s="747" t="s">
        <v>589</v>
      </c>
      <c r="B8" s="748" t="s">
        <v>1810</v>
      </c>
      <c r="C8" s="748" t="s">
        <v>1816</v>
      </c>
      <c r="D8" s="748" t="s">
        <v>1814</v>
      </c>
      <c r="E8" s="748" t="s">
        <v>1817</v>
      </c>
      <c r="F8" s="752"/>
      <c r="G8" s="752"/>
      <c r="H8" s="766">
        <v>0</v>
      </c>
      <c r="I8" s="752">
        <v>13</v>
      </c>
      <c r="J8" s="752">
        <v>1214.28</v>
      </c>
      <c r="K8" s="766">
        <v>1</v>
      </c>
      <c r="L8" s="752">
        <v>13</v>
      </c>
      <c r="M8" s="753">
        <v>1214.28</v>
      </c>
    </row>
    <row r="9" spans="1:13" ht="14.4" customHeight="1" x14ac:dyDescent="0.3">
      <c r="A9" s="747" t="s">
        <v>589</v>
      </c>
      <c r="B9" s="748" t="s">
        <v>1810</v>
      </c>
      <c r="C9" s="748" t="s">
        <v>1818</v>
      </c>
      <c r="D9" s="748" t="s">
        <v>1814</v>
      </c>
      <c r="E9" s="748" t="s">
        <v>1819</v>
      </c>
      <c r="F9" s="752"/>
      <c r="G9" s="752"/>
      <c r="H9" s="766">
        <v>0</v>
      </c>
      <c r="I9" s="752">
        <v>2</v>
      </c>
      <c r="J9" s="752">
        <v>86.42</v>
      </c>
      <c r="K9" s="766">
        <v>1</v>
      </c>
      <c r="L9" s="752">
        <v>2</v>
      </c>
      <c r="M9" s="753">
        <v>86.42</v>
      </c>
    </row>
    <row r="10" spans="1:13" ht="14.4" customHeight="1" x14ac:dyDescent="0.3">
      <c r="A10" s="747" t="s">
        <v>589</v>
      </c>
      <c r="B10" s="748" t="s">
        <v>1810</v>
      </c>
      <c r="C10" s="748" t="s">
        <v>1820</v>
      </c>
      <c r="D10" s="748" t="s">
        <v>1814</v>
      </c>
      <c r="E10" s="748" t="s">
        <v>1821</v>
      </c>
      <c r="F10" s="752"/>
      <c r="G10" s="752"/>
      <c r="H10" s="766">
        <v>0</v>
      </c>
      <c r="I10" s="752">
        <v>27</v>
      </c>
      <c r="J10" s="752">
        <v>4466.8</v>
      </c>
      <c r="K10" s="766">
        <v>1</v>
      </c>
      <c r="L10" s="752">
        <v>27</v>
      </c>
      <c r="M10" s="753">
        <v>4466.8</v>
      </c>
    </row>
    <row r="11" spans="1:13" ht="14.4" customHeight="1" x14ac:dyDescent="0.3">
      <c r="A11" s="747" t="s">
        <v>589</v>
      </c>
      <c r="B11" s="748" t="s">
        <v>1822</v>
      </c>
      <c r="C11" s="748" t="s">
        <v>1823</v>
      </c>
      <c r="D11" s="748" t="s">
        <v>1824</v>
      </c>
      <c r="E11" s="748" t="s">
        <v>1825</v>
      </c>
      <c r="F11" s="752"/>
      <c r="G11" s="752"/>
      <c r="H11" s="766">
        <v>0</v>
      </c>
      <c r="I11" s="752">
        <v>2</v>
      </c>
      <c r="J11" s="752">
        <v>297.25014143590397</v>
      </c>
      <c r="K11" s="766">
        <v>1</v>
      </c>
      <c r="L11" s="752">
        <v>2</v>
      </c>
      <c r="M11" s="753">
        <v>297.25014143590397</v>
      </c>
    </row>
    <row r="12" spans="1:13" ht="14.4" customHeight="1" x14ac:dyDescent="0.3">
      <c r="A12" s="747" t="s">
        <v>589</v>
      </c>
      <c r="B12" s="748" t="s">
        <v>1826</v>
      </c>
      <c r="C12" s="748" t="s">
        <v>1827</v>
      </c>
      <c r="D12" s="748" t="s">
        <v>794</v>
      </c>
      <c r="E12" s="748" t="s">
        <v>1828</v>
      </c>
      <c r="F12" s="752"/>
      <c r="G12" s="752"/>
      <c r="H12" s="766">
        <v>0</v>
      </c>
      <c r="I12" s="752">
        <v>8</v>
      </c>
      <c r="J12" s="752">
        <v>415.68</v>
      </c>
      <c r="K12" s="766">
        <v>1</v>
      </c>
      <c r="L12" s="752">
        <v>8</v>
      </c>
      <c r="M12" s="753">
        <v>415.68</v>
      </c>
    </row>
    <row r="13" spans="1:13" ht="14.4" customHeight="1" x14ac:dyDescent="0.3">
      <c r="A13" s="747" t="s">
        <v>589</v>
      </c>
      <c r="B13" s="748" t="s">
        <v>1826</v>
      </c>
      <c r="C13" s="748" t="s">
        <v>1829</v>
      </c>
      <c r="D13" s="748" t="s">
        <v>794</v>
      </c>
      <c r="E13" s="748" t="s">
        <v>1830</v>
      </c>
      <c r="F13" s="752"/>
      <c r="G13" s="752"/>
      <c r="H13" s="766">
        <v>0</v>
      </c>
      <c r="I13" s="752">
        <v>7</v>
      </c>
      <c r="J13" s="752">
        <v>531.50000000000011</v>
      </c>
      <c r="K13" s="766">
        <v>1</v>
      </c>
      <c r="L13" s="752">
        <v>7</v>
      </c>
      <c r="M13" s="753">
        <v>531.50000000000011</v>
      </c>
    </row>
    <row r="14" spans="1:13" ht="14.4" customHeight="1" x14ac:dyDescent="0.3">
      <c r="A14" s="747" t="s">
        <v>589</v>
      </c>
      <c r="B14" s="748" t="s">
        <v>1831</v>
      </c>
      <c r="C14" s="748" t="s">
        <v>1832</v>
      </c>
      <c r="D14" s="748" t="s">
        <v>1117</v>
      </c>
      <c r="E14" s="748" t="s">
        <v>1833</v>
      </c>
      <c r="F14" s="752"/>
      <c r="G14" s="752"/>
      <c r="H14" s="766">
        <v>0</v>
      </c>
      <c r="I14" s="752">
        <v>1</v>
      </c>
      <c r="J14" s="752">
        <v>104.5</v>
      </c>
      <c r="K14" s="766">
        <v>1</v>
      </c>
      <c r="L14" s="752">
        <v>1</v>
      </c>
      <c r="M14" s="753">
        <v>104.5</v>
      </c>
    </row>
    <row r="15" spans="1:13" ht="14.4" customHeight="1" x14ac:dyDescent="0.3">
      <c r="A15" s="747" t="s">
        <v>589</v>
      </c>
      <c r="B15" s="748" t="s">
        <v>1834</v>
      </c>
      <c r="C15" s="748" t="s">
        <v>1835</v>
      </c>
      <c r="D15" s="748" t="s">
        <v>1836</v>
      </c>
      <c r="E15" s="748" t="s">
        <v>1837</v>
      </c>
      <c r="F15" s="752"/>
      <c r="G15" s="752"/>
      <c r="H15" s="766">
        <v>0</v>
      </c>
      <c r="I15" s="752">
        <v>1</v>
      </c>
      <c r="J15" s="752">
        <v>629.65999999999985</v>
      </c>
      <c r="K15" s="766">
        <v>1</v>
      </c>
      <c r="L15" s="752">
        <v>1</v>
      </c>
      <c r="M15" s="753">
        <v>629.65999999999985</v>
      </c>
    </row>
    <row r="16" spans="1:13" ht="14.4" customHeight="1" x14ac:dyDescent="0.3">
      <c r="A16" s="747" t="s">
        <v>589</v>
      </c>
      <c r="B16" s="748" t="s">
        <v>1838</v>
      </c>
      <c r="C16" s="748" t="s">
        <v>1839</v>
      </c>
      <c r="D16" s="748" t="s">
        <v>1840</v>
      </c>
      <c r="E16" s="748" t="s">
        <v>1841</v>
      </c>
      <c r="F16" s="752"/>
      <c r="G16" s="752"/>
      <c r="H16" s="766">
        <v>0</v>
      </c>
      <c r="I16" s="752">
        <v>8</v>
      </c>
      <c r="J16" s="752">
        <v>3262.4000000000005</v>
      </c>
      <c r="K16" s="766">
        <v>1</v>
      </c>
      <c r="L16" s="752">
        <v>8</v>
      </c>
      <c r="M16" s="753">
        <v>3262.4000000000005</v>
      </c>
    </row>
    <row r="17" spans="1:13" ht="14.4" customHeight="1" x14ac:dyDescent="0.3">
      <c r="A17" s="747" t="s">
        <v>589</v>
      </c>
      <c r="B17" s="748" t="s">
        <v>1842</v>
      </c>
      <c r="C17" s="748" t="s">
        <v>1843</v>
      </c>
      <c r="D17" s="748" t="s">
        <v>1140</v>
      </c>
      <c r="E17" s="748" t="s">
        <v>1844</v>
      </c>
      <c r="F17" s="752"/>
      <c r="G17" s="752"/>
      <c r="H17" s="766">
        <v>0</v>
      </c>
      <c r="I17" s="752">
        <v>6</v>
      </c>
      <c r="J17" s="752">
        <v>554.36</v>
      </c>
      <c r="K17" s="766">
        <v>1</v>
      </c>
      <c r="L17" s="752">
        <v>6</v>
      </c>
      <c r="M17" s="753">
        <v>554.36</v>
      </c>
    </row>
    <row r="18" spans="1:13" ht="14.4" customHeight="1" x14ac:dyDescent="0.3">
      <c r="A18" s="747" t="s">
        <v>589</v>
      </c>
      <c r="B18" s="748" t="s">
        <v>1842</v>
      </c>
      <c r="C18" s="748" t="s">
        <v>1845</v>
      </c>
      <c r="D18" s="748" t="s">
        <v>1142</v>
      </c>
      <c r="E18" s="748" t="s">
        <v>1846</v>
      </c>
      <c r="F18" s="752"/>
      <c r="G18" s="752"/>
      <c r="H18" s="766">
        <v>0</v>
      </c>
      <c r="I18" s="752">
        <v>1</v>
      </c>
      <c r="J18" s="752">
        <v>49.32</v>
      </c>
      <c r="K18" s="766">
        <v>1</v>
      </c>
      <c r="L18" s="752">
        <v>1</v>
      </c>
      <c r="M18" s="753">
        <v>49.32</v>
      </c>
    </row>
    <row r="19" spans="1:13" ht="14.4" customHeight="1" x14ac:dyDescent="0.3">
      <c r="A19" s="747" t="s">
        <v>589</v>
      </c>
      <c r="B19" s="748" t="s">
        <v>1847</v>
      </c>
      <c r="C19" s="748" t="s">
        <v>1848</v>
      </c>
      <c r="D19" s="748" t="s">
        <v>1849</v>
      </c>
      <c r="E19" s="748" t="s">
        <v>1850</v>
      </c>
      <c r="F19" s="752"/>
      <c r="G19" s="752"/>
      <c r="H19" s="766">
        <v>0</v>
      </c>
      <c r="I19" s="752">
        <v>6</v>
      </c>
      <c r="J19" s="752">
        <v>82.749999999999986</v>
      </c>
      <c r="K19" s="766">
        <v>1</v>
      </c>
      <c r="L19" s="752">
        <v>6</v>
      </c>
      <c r="M19" s="753">
        <v>82.749999999999986</v>
      </c>
    </row>
    <row r="20" spans="1:13" ht="14.4" customHeight="1" x14ac:dyDescent="0.3">
      <c r="A20" s="747" t="s">
        <v>589</v>
      </c>
      <c r="B20" s="748" t="s">
        <v>1847</v>
      </c>
      <c r="C20" s="748" t="s">
        <v>1851</v>
      </c>
      <c r="D20" s="748" t="s">
        <v>1849</v>
      </c>
      <c r="E20" s="748" t="s">
        <v>1852</v>
      </c>
      <c r="F20" s="752"/>
      <c r="G20" s="752"/>
      <c r="H20" s="766">
        <v>0</v>
      </c>
      <c r="I20" s="752">
        <v>4</v>
      </c>
      <c r="J20" s="752">
        <v>66.079725559911708</v>
      </c>
      <c r="K20" s="766">
        <v>1</v>
      </c>
      <c r="L20" s="752">
        <v>4</v>
      </c>
      <c r="M20" s="753">
        <v>66.079725559911708</v>
      </c>
    </row>
    <row r="21" spans="1:13" ht="14.4" customHeight="1" x14ac:dyDescent="0.3">
      <c r="A21" s="747" t="s">
        <v>589</v>
      </c>
      <c r="B21" s="748" t="s">
        <v>1853</v>
      </c>
      <c r="C21" s="748" t="s">
        <v>1854</v>
      </c>
      <c r="D21" s="748" t="s">
        <v>1855</v>
      </c>
      <c r="E21" s="748" t="s">
        <v>1856</v>
      </c>
      <c r="F21" s="752"/>
      <c r="G21" s="752"/>
      <c r="H21" s="766">
        <v>0</v>
      </c>
      <c r="I21" s="752">
        <v>1</v>
      </c>
      <c r="J21" s="752">
        <v>79.919999999999987</v>
      </c>
      <c r="K21" s="766">
        <v>1</v>
      </c>
      <c r="L21" s="752">
        <v>1</v>
      </c>
      <c r="M21" s="753">
        <v>79.919999999999987</v>
      </c>
    </row>
    <row r="22" spans="1:13" ht="14.4" customHeight="1" x14ac:dyDescent="0.3">
      <c r="A22" s="747" t="s">
        <v>589</v>
      </c>
      <c r="B22" s="748" t="s">
        <v>1853</v>
      </c>
      <c r="C22" s="748" t="s">
        <v>1857</v>
      </c>
      <c r="D22" s="748" t="s">
        <v>1858</v>
      </c>
      <c r="E22" s="748" t="s">
        <v>1859</v>
      </c>
      <c r="F22" s="752"/>
      <c r="G22" s="752"/>
      <c r="H22" s="766">
        <v>0</v>
      </c>
      <c r="I22" s="752">
        <v>10</v>
      </c>
      <c r="J22" s="752">
        <v>1378.15</v>
      </c>
      <c r="K22" s="766">
        <v>1</v>
      </c>
      <c r="L22" s="752">
        <v>10</v>
      </c>
      <c r="M22" s="753">
        <v>1378.15</v>
      </c>
    </row>
    <row r="23" spans="1:13" ht="14.4" customHeight="1" x14ac:dyDescent="0.3">
      <c r="A23" s="747" t="s">
        <v>589</v>
      </c>
      <c r="B23" s="748" t="s">
        <v>1860</v>
      </c>
      <c r="C23" s="748" t="s">
        <v>1861</v>
      </c>
      <c r="D23" s="748" t="s">
        <v>869</v>
      </c>
      <c r="E23" s="748" t="s">
        <v>1862</v>
      </c>
      <c r="F23" s="752"/>
      <c r="G23" s="752"/>
      <c r="H23" s="766">
        <v>0</v>
      </c>
      <c r="I23" s="752">
        <v>9</v>
      </c>
      <c r="J23" s="752">
        <v>9956.34</v>
      </c>
      <c r="K23" s="766">
        <v>1</v>
      </c>
      <c r="L23" s="752">
        <v>9</v>
      </c>
      <c r="M23" s="753">
        <v>9956.34</v>
      </c>
    </row>
    <row r="24" spans="1:13" ht="14.4" customHeight="1" x14ac:dyDescent="0.3">
      <c r="A24" s="747" t="s">
        <v>589</v>
      </c>
      <c r="B24" s="748" t="s">
        <v>1860</v>
      </c>
      <c r="C24" s="748" t="s">
        <v>1863</v>
      </c>
      <c r="D24" s="748" t="s">
        <v>869</v>
      </c>
      <c r="E24" s="748" t="s">
        <v>1864</v>
      </c>
      <c r="F24" s="752">
        <v>1</v>
      </c>
      <c r="G24" s="752">
        <v>1501.0199999999998</v>
      </c>
      <c r="H24" s="766">
        <v>1</v>
      </c>
      <c r="I24" s="752"/>
      <c r="J24" s="752"/>
      <c r="K24" s="766">
        <v>0</v>
      </c>
      <c r="L24" s="752">
        <v>1</v>
      </c>
      <c r="M24" s="753">
        <v>1501.0199999999998</v>
      </c>
    </row>
    <row r="25" spans="1:13" ht="14.4" customHeight="1" x14ac:dyDescent="0.3">
      <c r="A25" s="747" t="s">
        <v>589</v>
      </c>
      <c r="B25" s="748" t="s">
        <v>1860</v>
      </c>
      <c r="C25" s="748" t="s">
        <v>1865</v>
      </c>
      <c r="D25" s="748" t="s">
        <v>869</v>
      </c>
      <c r="E25" s="748" t="s">
        <v>1866</v>
      </c>
      <c r="F25" s="752"/>
      <c r="G25" s="752"/>
      <c r="H25" s="766">
        <v>0</v>
      </c>
      <c r="I25" s="752">
        <v>3</v>
      </c>
      <c r="J25" s="752">
        <v>5687.3099999999995</v>
      </c>
      <c r="K25" s="766">
        <v>1</v>
      </c>
      <c r="L25" s="752">
        <v>3</v>
      </c>
      <c r="M25" s="753">
        <v>5687.3099999999995</v>
      </c>
    </row>
    <row r="26" spans="1:13" ht="14.4" customHeight="1" x14ac:dyDescent="0.3">
      <c r="A26" s="747" t="s">
        <v>589</v>
      </c>
      <c r="B26" s="748" t="s">
        <v>1860</v>
      </c>
      <c r="C26" s="748" t="s">
        <v>1867</v>
      </c>
      <c r="D26" s="748" t="s">
        <v>863</v>
      </c>
      <c r="E26" s="748" t="s">
        <v>1868</v>
      </c>
      <c r="F26" s="752">
        <v>17</v>
      </c>
      <c r="G26" s="752">
        <v>12260.400000000001</v>
      </c>
      <c r="H26" s="766">
        <v>1</v>
      </c>
      <c r="I26" s="752"/>
      <c r="J26" s="752"/>
      <c r="K26" s="766">
        <v>0</v>
      </c>
      <c r="L26" s="752">
        <v>17</v>
      </c>
      <c r="M26" s="753">
        <v>12260.400000000001</v>
      </c>
    </row>
    <row r="27" spans="1:13" ht="14.4" customHeight="1" x14ac:dyDescent="0.3">
      <c r="A27" s="747" t="s">
        <v>589</v>
      </c>
      <c r="B27" s="748" t="s">
        <v>1860</v>
      </c>
      <c r="C27" s="748" t="s">
        <v>1869</v>
      </c>
      <c r="D27" s="748" t="s">
        <v>863</v>
      </c>
      <c r="E27" s="748" t="s">
        <v>1870</v>
      </c>
      <c r="F27" s="752"/>
      <c r="G27" s="752"/>
      <c r="H27" s="766">
        <v>0</v>
      </c>
      <c r="I27" s="752">
        <v>99</v>
      </c>
      <c r="J27" s="752">
        <v>28246.048498609685</v>
      </c>
      <c r="K27" s="766">
        <v>1</v>
      </c>
      <c r="L27" s="752">
        <v>99</v>
      </c>
      <c r="M27" s="753">
        <v>28246.048498609685</v>
      </c>
    </row>
    <row r="28" spans="1:13" ht="14.4" customHeight="1" x14ac:dyDescent="0.3">
      <c r="A28" s="747" t="s">
        <v>589</v>
      </c>
      <c r="B28" s="748" t="s">
        <v>1860</v>
      </c>
      <c r="C28" s="748" t="s">
        <v>1871</v>
      </c>
      <c r="D28" s="748" t="s">
        <v>863</v>
      </c>
      <c r="E28" s="748" t="s">
        <v>1872</v>
      </c>
      <c r="F28" s="752"/>
      <c r="G28" s="752"/>
      <c r="H28" s="766">
        <v>0</v>
      </c>
      <c r="I28" s="752">
        <v>105</v>
      </c>
      <c r="J28" s="752">
        <v>66219.302999999985</v>
      </c>
      <c r="K28" s="766">
        <v>1</v>
      </c>
      <c r="L28" s="752">
        <v>105</v>
      </c>
      <c r="M28" s="753">
        <v>66219.302999999985</v>
      </c>
    </row>
    <row r="29" spans="1:13" ht="14.4" customHeight="1" x14ac:dyDescent="0.3">
      <c r="A29" s="747" t="s">
        <v>589</v>
      </c>
      <c r="B29" s="748" t="s">
        <v>1860</v>
      </c>
      <c r="C29" s="748" t="s">
        <v>1873</v>
      </c>
      <c r="D29" s="748" t="s">
        <v>863</v>
      </c>
      <c r="E29" s="748" t="s">
        <v>1874</v>
      </c>
      <c r="F29" s="752"/>
      <c r="G29" s="752"/>
      <c r="H29" s="766">
        <v>0</v>
      </c>
      <c r="I29" s="752">
        <v>27</v>
      </c>
      <c r="J29" s="752">
        <v>24668.55</v>
      </c>
      <c r="K29" s="766">
        <v>1</v>
      </c>
      <c r="L29" s="752">
        <v>27</v>
      </c>
      <c r="M29" s="753">
        <v>24668.55</v>
      </c>
    </row>
    <row r="30" spans="1:13" ht="14.4" customHeight="1" x14ac:dyDescent="0.3">
      <c r="A30" s="747" t="s">
        <v>589</v>
      </c>
      <c r="B30" s="748" t="s">
        <v>1860</v>
      </c>
      <c r="C30" s="748" t="s">
        <v>1875</v>
      </c>
      <c r="D30" s="748" t="s">
        <v>863</v>
      </c>
      <c r="E30" s="748" t="s">
        <v>1876</v>
      </c>
      <c r="F30" s="752"/>
      <c r="G30" s="752"/>
      <c r="H30" s="766">
        <v>0</v>
      </c>
      <c r="I30" s="752">
        <v>66</v>
      </c>
      <c r="J30" s="752">
        <v>26990.7</v>
      </c>
      <c r="K30" s="766">
        <v>1</v>
      </c>
      <c r="L30" s="752">
        <v>66</v>
      </c>
      <c r="M30" s="753">
        <v>26990.7</v>
      </c>
    </row>
    <row r="31" spans="1:13" ht="14.4" customHeight="1" x14ac:dyDescent="0.3">
      <c r="A31" s="747" t="s">
        <v>589</v>
      </c>
      <c r="B31" s="748" t="s">
        <v>1860</v>
      </c>
      <c r="C31" s="748" t="s">
        <v>1877</v>
      </c>
      <c r="D31" s="748" t="s">
        <v>863</v>
      </c>
      <c r="E31" s="748" t="s">
        <v>1868</v>
      </c>
      <c r="F31" s="752"/>
      <c r="G31" s="752"/>
      <c r="H31" s="766">
        <v>0</v>
      </c>
      <c r="I31" s="752">
        <v>71</v>
      </c>
      <c r="J31" s="752">
        <v>51205.2</v>
      </c>
      <c r="K31" s="766">
        <v>1</v>
      </c>
      <c r="L31" s="752">
        <v>71</v>
      </c>
      <c r="M31" s="753">
        <v>51205.2</v>
      </c>
    </row>
    <row r="32" spans="1:13" ht="14.4" customHeight="1" x14ac:dyDescent="0.3">
      <c r="A32" s="747" t="s">
        <v>589</v>
      </c>
      <c r="B32" s="748" t="s">
        <v>1860</v>
      </c>
      <c r="C32" s="748" t="s">
        <v>1878</v>
      </c>
      <c r="D32" s="748" t="s">
        <v>869</v>
      </c>
      <c r="E32" s="748" t="s">
        <v>1864</v>
      </c>
      <c r="F32" s="752"/>
      <c r="G32" s="752"/>
      <c r="H32" s="766">
        <v>0</v>
      </c>
      <c r="I32" s="752">
        <v>4</v>
      </c>
      <c r="J32" s="752">
        <v>6004.08</v>
      </c>
      <c r="K32" s="766">
        <v>1</v>
      </c>
      <c r="L32" s="752">
        <v>4</v>
      </c>
      <c r="M32" s="753">
        <v>6004.08</v>
      </c>
    </row>
    <row r="33" spans="1:13" ht="14.4" customHeight="1" x14ac:dyDescent="0.3">
      <c r="A33" s="747" t="s">
        <v>589</v>
      </c>
      <c r="B33" s="748" t="s">
        <v>1879</v>
      </c>
      <c r="C33" s="748" t="s">
        <v>1880</v>
      </c>
      <c r="D33" s="748" t="s">
        <v>1881</v>
      </c>
      <c r="E33" s="748" t="s">
        <v>1882</v>
      </c>
      <c r="F33" s="752"/>
      <c r="G33" s="752"/>
      <c r="H33" s="766">
        <v>0</v>
      </c>
      <c r="I33" s="752">
        <v>16</v>
      </c>
      <c r="J33" s="752">
        <v>1116.1198500428206</v>
      </c>
      <c r="K33" s="766">
        <v>1</v>
      </c>
      <c r="L33" s="752">
        <v>16</v>
      </c>
      <c r="M33" s="753">
        <v>1116.1198500428206</v>
      </c>
    </row>
    <row r="34" spans="1:13" ht="14.4" customHeight="1" x14ac:dyDescent="0.3">
      <c r="A34" s="747" t="s">
        <v>589</v>
      </c>
      <c r="B34" s="748" t="s">
        <v>1879</v>
      </c>
      <c r="C34" s="748" t="s">
        <v>1883</v>
      </c>
      <c r="D34" s="748" t="s">
        <v>1881</v>
      </c>
      <c r="E34" s="748" t="s">
        <v>1884</v>
      </c>
      <c r="F34" s="752"/>
      <c r="G34" s="752"/>
      <c r="H34" s="766">
        <v>0</v>
      </c>
      <c r="I34" s="752">
        <v>9</v>
      </c>
      <c r="J34" s="752">
        <v>1255.19</v>
      </c>
      <c r="K34" s="766">
        <v>1</v>
      </c>
      <c r="L34" s="752">
        <v>9</v>
      </c>
      <c r="M34" s="753">
        <v>1255.19</v>
      </c>
    </row>
    <row r="35" spans="1:13" ht="14.4" customHeight="1" x14ac:dyDescent="0.3">
      <c r="A35" s="747" t="s">
        <v>589</v>
      </c>
      <c r="B35" s="748" t="s">
        <v>1885</v>
      </c>
      <c r="C35" s="748" t="s">
        <v>1886</v>
      </c>
      <c r="D35" s="748" t="s">
        <v>1887</v>
      </c>
      <c r="E35" s="748" t="s">
        <v>1888</v>
      </c>
      <c r="F35" s="752"/>
      <c r="G35" s="752"/>
      <c r="H35" s="766">
        <v>0</v>
      </c>
      <c r="I35" s="752">
        <v>1</v>
      </c>
      <c r="J35" s="752">
        <v>350.76999999999992</v>
      </c>
      <c r="K35" s="766">
        <v>1</v>
      </c>
      <c r="L35" s="752">
        <v>1</v>
      </c>
      <c r="M35" s="753">
        <v>350.76999999999992</v>
      </c>
    </row>
    <row r="36" spans="1:13" ht="14.4" customHeight="1" x14ac:dyDescent="0.3">
      <c r="A36" s="747" t="s">
        <v>589</v>
      </c>
      <c r="B36" s="748" t="s">
        <v>1885</v>
      </c>
      <c r="C36" s="748" t="s">
        <v>1889</v>
      </c>
      <c r="D36" s="748" t="s">
        <v>1887</v>
      </c>
      <c r="E36" s="748" t="s">
        <v>1890</v>
      </c>
      <c r="F36" s="752"/>
      <c r="G36" s="752"/>
      <c r="H36" s="766">
        <v>0</v>
      </c>
      <c r="I36" s="752">
        <v>2</v>
      </c>
      <c r="J36" s="752">
        <v>2535.88</v>
      </c>
      <c r="K36" s="766">
        <v>1</v>
      </c>
      <c r="L36" s="752">
        <v>2</v>
      </c>
      <c r="M36" s="753">
        <v>2535.88</v>
      </c>
    </row>
    <row r="37" spans="1:13" ht="14.4" customHeight="1" x14ac:dyDescent="0.3">
      <c r="A37" s="747" t="s">
        <v>589</v>
      </c>
      <c r="B37" s="748" t="s">
        <v>1885</v>
      </c>
      <c r="C37" s="748" t="s">
        <v>1891</v>
      </c>
      <c r="D37" s="748" t="s">
        <v>1887</v>
      </c>
      <c r="E37" s="748" t="s">
        <v>1892</v>
      </c>
      <c r="F37" s="752"/>
      <c r="G37" s="752"/>
      <c r="H37" s="766">
        <v>0</v>
      </c>
      <c r="I37" s="752">
        <v>1</v>
      </c>
      <c r="J37" s="752">
        <v>1567.79</v>
      </c>
      <c r="K37" s="766">
        <v>1</v>
      </c>
      <c r="L37" s="752">
        <v>1</v>
      </c>
      <c r="M37" s="753">
        <v>1567.79</v>
      </c>
    </row>
    <row r="38" spans="1:13" ht="14.4" customHeight="1" x14ac:dyDescent="0.3">
      <c r="A38" s="747" t="s">
        <v>589</v>
      </c>
      <c r="B38" s="748" t="s">
        <v>1893</v>
      </c>
      <c r="C38" s="748" t="s">
        <v>1894</v>
      </c>
      <c r="D38" s="748" t="s">
        <v>746</v>
      </c>
      <c r="E38" s="748" t="s">
        <v>1895</v>
      </c>
      <c r="F38" s="752"/>
      <c r="G38" s="752"/>
      <c r="H38" s="766">
        <v>0</v>
      </c>
      <c r="I38" s="752">
        <v>166</v>
      </c>
      <c r="J38" s="752">
        <v>21386.93448676369</v>
      </c>
      <c r="K38" s="766">
        <v>1</v>
      </c>
      <c r="L38" s="752">
        <v>166</v>
      </c>
      <c r="M38" s="753">
        <v>21386.93448676369</v>
      </c>
    </row>
    <row r="39" spans="1:13" ht="14.4" customHeight="1" x14ac:dyDescent="0.3">
      <c r="A39" s="747" t="s">
        <v>589</v>
      </c>
      <c r="B39" s="748" t="s">
        <v>1893</v>
      </c>
      <c r="C39" s="748" t="s">
        <v>1896</v>
      </c>
      <c r="D39" s="748" t="s">
        <v>746</v>
      </c>
      <c r="E39" s="748" t="s">
        <v>1897</v>
      </c>
      <c r="F39" s="752"/>
      <c r="G39" s="752"/>
      <c r="H39" s="766">
        <v>0</v>
      </c>
      <c r="I39" s="752">
        <v>69</v>
      </c>
      <c r="J39" s="752">
        <v>3102.9300000000003</v>
      </c>
      <c r="K39" s="766">
        <v>1</v>
      </c>
      <c r="L39" s="752">
        <v>69</v>
      </c>
      <c r="M39" s="753">
        <v>3102.9300000000003</v>
      </c>
    </row>
    <row r="40" spans="1:13" ht="14.4" customHeight="1" x14ac:dyDescent="0.3">
      <c r="A40" s="747" t="s">
        <v>589</v>
      </c>
      <c r="B40" s="748" t="s">
        <v>1893</v>
      </c>
      <c r="C40" s="748" t="s">
        <v>1898</v>
      </c>
      <c r="D40" s="748" t="s">
        <v>746</v>
      </c>
      <c r="E40" s="748" t="s">
        <v>1899</v>
      </c>
      <c r="F40" s="752"/>
      <c r="G40" s="752"/>
      <c r="H40" s="766">
        <v>0</v>
      </c>
      <c r="I40" s="752">
        <v>5</v>
      </c>
      <c r="J40" s="752">
        <v>446.6</v>
      </c>
      <c r="K40" s="766">
        <v>1</v>
      </c>
      <c r="L40" s="752">
        <v>5</v>
      </c>
      <c r="M40" s="753">
        <v>446.6</v>
      </c>
    </row>
    <row r="41" spans="1:13" ht="14.4" customHeight="1" x14ac:dyDescent="0.3">
      <c r="A41" s="747" t="s">
        <v>589</v>
      </c>
      <c r="B41" s="748" t="s">
        <v>1900</v>
      </c>
      <c r="C41" s="748" t="s">
        <v>1901</v>
      </c>
      <c r="D41" s="748" t="s">
        <v>1902</v>
      </c>
      <c r="E41" s="748" t="s">
        <v>1903</v>
      </c>
      <c r="F41" s="752"/>
      <c r="G41" s="752"/>
      <c r="H41" s="766">
        <v>0</v>
      </c>
      <c r="I41" s="752">
        <v>1</v>
      </c>
      <c r="J41" s="752">
        <v>97.77</v>
      </c>
      <c r="K41" s="766">
        <v>1</v>
      </c>
      <c r="L41" s="752">
        <v>1</v>
      </c>
      <c r="M41" s="753">
        <v>97.77</v>
      </c>
    </row>
    <row r="42" spans="1:13" ht="14.4" customHeight="1" x14ac:dyDescent="0.3">
      <c r="A42" s="747" t="s">
        <v>589</v>
      </c>
      <c r="B42" s="748" t="s">
        <v>1904</v>
      </c>
      <c r="C42" s="748" t="s">
        <v>1905</v>
      </c>
      <c r="D42" s="748" t="s">
        <v>1906</v>
      </c>
      <c r="E42" s="748" t="s">
        <v>1907</v>
      </c>
      <c r="F42" s="752"/>
      <c r="G42" s="752"/>
      <c r="H42" s="766">
        <v>0</v>
      </c>
      <c r="I42" s="752">
        <v>2</v>
      </c>
      <c r="J42" s="752">
        <v>1028.22</v>
      </c>
      <c r="K42" s="766">
        <v>1</v>
      </c>
      <c r="L42" s="752">
        <v>2</v>
      </c>
      <c r="M42" s="753">
        <v>1028.22</v>
      </c>
    </row>
    <row r="43" spans="1:13" ht="14.4" customHeight="1" x14ac:dyDescent="0.3">
      <c r="A43" s="747" t="s">
        <v>589</v>
      </c>
      <c r="B43" s="748" t="s">
        <v>1908</v>
      </c>
      <c r="C43" s="748" t="s">
        <v>1909</v>
      </c>
      <c r="D43" s="748" t="s">
        <v>1267</v>
      </c>
      <c r="E43" s="748" t="s">
        <v>1850</v>
      </c>
      <c r="F43" s="752"/>
      <c r="G43" s="752"/>
      <c r="H43" s="766">
        <v>0</v>
      </c>
      <c r="I43" s="752">
        <v>1</v>
      </c>
      <c r="J43" s="752">
        <v>62.54</v>
      </c>
      <c r="K43" s="766">
        <v>1</v>
      </c>
      <c r="L43" s="752">
        <v>1</v>
      </c>
      <c r="M43" s="753">
        <v>62.54</v>
      </c>
    </row>
    <row r="44" spans="1:13" ht="14.4" customHeight="1" x14ac:dyDescent="0.3">
      <c r="A44" s="747" t="s">
        <v>589</v>
      </c>
      <c r="B44" s="748" t="s">
        <v>1910</v>
      </c>
      <c r="C44" s="748" t="s">
        <v>1911</v>
      </c>
      <c r="D44" s="748" t="s">
        <v>875</v>
      </c>
      <c r="E44" s="748" t="s">
        <v>1912</v>
      </c>
      <c r="F44" s="752"/>
      <c r="G44" s="752"/>
      <c r="H44" s="766">
        <v>0</v>
      </c>
      <c r="I44" s="752">
        <v>6</v>
      </c>
      <c r="J44" s="752">
        <v>188.97000000000003</v>
      </c>
      <c r="K44" s="766">
        <v>1</v>
      </c>
      <c r="L44" s="752">
        <v>6</v>
      </c>
      <c r="M44" s="753">
        <v>188.97000000000003</v>
      </c>
    </row>
    <row r="45" spans="1:13" ht="14.4" customHeight="1" x14ac:dyDescent="0.3">
      <c r="A45" s="747" t="s">
        <v>589</v>
      </c>
      <c r="B45" s="748" t="s">
        <v>1910</v>
      </c>
      <c r="C45" s="748" t="s">
        <v>1913</v>
      </c>
      <c r="D45" s="748" t="s">
        <v>875</v>
      </c>
      <c r="E45" s="748" t="s">
        <v>1914</v>
      </c>
      <c r="F45" s="752"/>
      <c r="G45" s="752"/>
      <c r="H45" s="766">
        <v>0</v>
      </c>
      <c r="I45" s="752">
        <v>5</v>
      </c>
      <c r="J45" s="752">
        <v>293.60000000000002</v>
      </c>
      <c r="K45" s="766">
        <v>1</v>
      </c>
      <c r="L45" s="752">
        <v>5</v>
      </c>
      <c r="M45" s="753">
        <v>293.60000000000002</v>
      </c>
    </row>
    <row r="46" spans="1:13" ht="14.4" customHeight="1" x14ac:dyDescent="0.3">
      <c r="A46" s="747" t="s">
        <v>589</v>
      </c>
      <c r="B46" s="748" t="s">
        <v>1910</v>
      </c>
      <c r="C46" s="748" t="s">
        <v>1915</v>
      </c>
      <c r="D46" s="748" t="s">
        <v>873</v>
      </c>
      <c r="E46" s="748" t="s">
        <v>1916</v>
      </c>
      <c r="F46" s="752"/>
      <c r="G46" s="752"/>
      <c r="H46" s="766">
        <v>0</v>
      </c>
      <c r="I46" s="752">
        <v>1</v>
      </c>
      <c r="J46" s="752">
        <v>117.11000000000008</v>
      </c>
      <c r="K46" s="766">
        <v>1</v>
      </c>
      <c r="L46" s="752">
        <v>1</v>
      </c>
      <c r="M46" s="753">
        <v>117.11000000000008</v>
      </c>
    </row>
    <row r="47" spans="1:13" ht="14.4" customHeight="1" x14ac:dyDescent="0.3">
      <c r="A47" s="747" t="s">
        <v>589</v>
      </c>
      <c r="B47" s="748" t="s">
        <v>1917</v>
      </c>
      <c r="C47" s="748" t="s">
        <v>1918</v>
      </c>
      <c r="D47" s="748" t="s">
        <v>910</v>
      </c>
      <c r="E47" s="748" t="s">
        <v>1919</v>
      </c>
      <c r="F47" s="752"/>
      <c r="G47" s="752"/>
      <c r="H47" s="766">
        <v>0</v>
      </c>
      <c r="I47" s="752">
        <v>4</v>
      </c>
      <c r="J47" s="752">
        <v>292.04000000000002</v>
      </c>
      <c r="K47" s="766">
        <v>1</v>
      </c>
      <c r="L47" s="752">
        <v>4</v>
      </c>
      <c r="M47" s="753">
        <v>292.04000000000002</v>
      </c>
    </row>
    <row r="48" spans="1:13" ht="14.4" customHeight="1" x14ac:dyDescent="0.3">
      <c r="A48" s="747" t="s">
        <v>589</v>
      </c>
      <c r="B48" s="748" t="s">
        <v>1917</v>
      </c>
      <c r="C48" s="748" t="s">
        <v>1920</v>
      </c>
      <c r="D48" s="748" t="s">
        <v>910</v>
      </c>
      <c r="E48" s="748" t="s">
        <v>1921</v>
      </c>
      <c r="F48" s="752"/>
      <c r="G48" s="752"/>
      <c r="H48" s="766">
        <v>0</v>
      </c>
      <c r="I48" s="752">
        <v>4</v>
      </c>
      <c r="J48" s="752">
        <v>240.72</v>
      </c>
      <c r="K48" s="766">
        <v>1</v>
      </c>
      <c r="L48" s="752">
        <v>4</v>
      </c>
      <c r="M48" s="753">
        <v>240.72</v>
      </c>
    </row>
    <row r="49" spans="1:13" ht="14.4" customHeight="1" x14ac:dyDescent="0.3">
      <c r="A49" s="747" t="s">
        <v>589</v>
      </c>
      <c r="B49" s="748" t="s">
        <v>1922</v>
      </c>
      <c r="C49" s="748" t="s">
        <v>1923</v>
      </c>
      <c r="D49" s="748" t="s">
        <v>1924</v>
      </c>
      <c r="E49" s="748" t="s">
        <v>1925</v>
      </c>
      <c r="F49" s="752"/>
      <c r="G49" s="752"/>
      <c r="H49" s="766">
        <v>0</v>
      </c>
      <c r="I49" s="752">
        <v>2</v>
      </c>
      <c r="J49" s="752">
        <v>441.34</v>
      </c>
      <c r="K49" s="766">
        <v>1</v>
      </c>
      <c r="L49" s="752">
        <v>2</v>
      </c>
      <c r="M49" s="753">
        <v>441.34</v>
      </c>
    </row>
    <row r="50" spans="1:13" ht="14.4" customHeight="1" x14ac:dyDescent="0.3">
      <c r="A50" s="747" t="s">
        <v>589</v>
      </c>
      <c r="B50" s="748" t="s">
        <v>1922</v>
      </c>
      <c r="C50" s="748" t="s">
        <v>1926</v>
      </c>
      <c r="D50" s="748" t="s">
        <v>1924</v>
      </c>
      <c r="E50" s="748" t="s">
        <v>1927</v>
      </c>
      <c r="F50" s="752"/>
      <c r="G50" s="752"/>
      <c r="H50" s="766">
        <v>0</v>
      </c>
      <c r="I50" s="752">
        <v>2</v>
      </c>
      <c r="J50" s="752">
        <v>217.54999999999995</v>
      </c>
      <c r="K50" s="766">
        <v>1</v>
      </c>
      <c r="L50" s="752">
        <v>2</v>
      </c>
      <c r="M50" s="753">
        <v>217.54999999999995</v>
      </c>
    </row>
    <row r="51" spans="1:13" ht="14.4" customHeight="1" x14ac:dyDescent="0.3">
      <c r="A51" s="747" t="s">
        <v>589</v>
      </c>
      <c r="B51" s="748" t="s">
        <v>1922</v>
      </c>
      <c r="C51" s="748" t="s">
        <v>1928</v>
      </c>
      <c r="D51" s="748" t="s">
        <v>1929</v>
      </c>
      <c r="E51" s="748" t="s">
        <v>1930</v>
      </c>
      <c r="F51" s="752"/>
      <c r="G51" s="752"/>
      <c r="H51" s="766">
        <v>0</v>
      </c>
      <c r="I51" s="752">
        <v>3</v>
      </c>
      <c r="J51" s="752">
        <v>655.42999999999984</v>
      </c>
      <c r="K51" s="766">
        <v>1</v>
      </c>
      <c r="L51" s="752">
        <v>3</v>
      </c>
      <c r="M51" s="753">
        <v>655.42999999999984</v>
      </c>
    </row>
    <row r="52" spans="1:13" ht="14.4" customHeight="1" x14ac:dyDescent="0.3">
      <c r="A52" s="747" t="s">
        <v>589</v>
      </c>
      <c r="B52" s="748" t="s">
        <v>1922</v>
      </c>
      <c r="C52" s="748" t="s">
        <v>1931</v>
      </c>
      <c r="D52" s="748" t="s">
        <v>680</v>
      </c>
      <c r="E52" s="748" t="s">
        <v>1932</v>
      </c>
      <c r="F52" s="752"/>
      <c r="G52" s="752"/>
      <c r="H52" s="766">
        <v>0</v>
      </c>
      <c r="I52" s="752">
        <v>2</v>
      </c>
      <c r="J52" s="752">
        <v>188.22000000000003</v>
      </c>
      <c r="K52" s="766">
        <v>1</v>
      </c>
      <c r="L52" s="752">
        <v>2</v>
      </c>
      <c r="M52" s="753">
        <v>188.22000000000003</v>
      </c>
    </row>
    <row r="53" spans="1:13" ht="14.4" customHeight="1" x14ac:dyDescent="0.3">
      <c r="A53" s="747" t="s">
        <v>589</v>
      </c>
      <c r="B53" s="748" t="s">
        <v>1933</v>
      </c>
      <c r="C53" s="748" t="s">
        <v>1934</v>
      </c>
      <c r="D53" s="748" t="s">
        <v>1935</v>
      </c>
      <c r="E53" s="748" t="s">
        <v>1936</v>
      </c>
      <c r="F53" s="752"/>
      <c r="G53" s="752"/>
      <c r="H53" s="766">
        <v>0</v>
      </c>
      <c r="I53" s="752">
        <v>8</v>
      </c>
      <c r="J53" s="752">
        <v>340.31999999999994</v>
      </c>
      <c r="K53" s="766">
        <v>1</v>
      </c>
      <c r="L53" s="752">
        <v>8</v>
      </c>
      <c r="M53" s="753">
        <v>340.31999999999994</v>
      </c>
    </row>
    <row r="54" spans="1:13" ht="14.4" customHeight="1" x14ac:dyDescent="0.3">
      <c r="A54" s="747" t="s">
        <v>589</v>
      </c>
      <c r="B54" s="748" t="s">
        <v>1933</v>
      </c>
      <c r="C54" s="748" t="s">
        <v>1937</v>
      </c>
      <c r="D54" s="748" t="s">
        <v>1935</v>
      </c>
      <c r="E54" s="748" t="s">
        <v>1938</v>
      </c>
      <c r="F54" s="752"/>
      <c r="G54" s="752"/>
      <c r="H54" s="766">
        <v>0</v>
      </c>
      <c r="I54" s="752">
        <v>1</v>
      </c>
      <c r="J54" s="752">
        <v>147.93000000000006</v>
      </c>
      <c r="K54" s="766">
        <v>1</v>
      </c>
      <c r="L54" s="752">
        <v>1</v>
      </c>
      <c r="M54" s="753">
        <v>147.93000000000006</v>
      </c>
    </row>
    <row r="55" spans="1:13" ht="14.4" customHeight="1" x14ac:dyDescent="0.3">
      <c r="A55" s="747" t="s">
        <v>589</v>
      </c>
      <c r="B55" s="748" t="s">
        <v>1939</v>
      </c>
      <c r="C55" s="748" t="s">
        <v>1940</v>
      </c>
      <c r="D55" s="748" t="s">
        <v>696</v>
      </c>
      <c r="E55" s="748" t="s">
        <v>1941</v>
      </c>
      <c r="F55" s="752"/>
      <c r="G55" s="752"/>
      <c r="H55" s="766">
        <v>0</v>
      </c>
      <c r="I55" s="752">
        <v>21</v>
      </c>
      <c r="J55" s="752">
        <v>547.80000000000007</v>
      </c>
      <c r="K55" s="766">
        <v>1</v>
      </c>
      <c r="L55" s="752">
        <v>21</v>
      </c>
      <c r="M55" s="753">
        <v>547.80000000000007</v>
      </c>
    </row>
    <row r="56" spans="1:13" ht="14.4" customHeight="1" x14ac:dyDescent="0.3">
      <c r="A56" s="747" t="s">
        <v>589</v>
      </c>
      <c r="B56" s="748" t="s">
        <v>1939</v>
      </c>
      <c r="C56" s="748" t="s">
        <v>1942</v>
      </c>
      <c r="D56" s="748" t="s">
        <v>696</v>
      </c>
      <c r="E56" s="748" t="s">
        <v>643</v>
      </c>
      <c r="F56" s="752"/>
      <c r="G56" s="752"/>
      <c r="H56" s="766">
        <v>0</v>
      </c>
      <c r="I56" s="752">
        <v>3</v>
      </c>
      <c r="J56" s="752">
        <v>261.3900000000001</v>
      </c>
      <c r="K56" s="766">
        <v>1</v>
      </c>
      <c r="L56" s="752">
        <v>3</v>
      </c>
      <c r="M56" s="753">
        <v>261.3900000000001</v>
      </c>
    </row>
    <row r="57" spans="1:13" ht="14.4" customHeight="1" x14ac:dyDescent="0.3">
      <c r="A57" s="747" t="s">
        <v>589</v>
      </c>
      <c r="B57" s="748" t="s">
        <v>1939</v>
      </c>
      <c r="C57" s="748" t="s">
        <v>1943</v>
      </c>
      <c r="D57" s="748" t="s">
        <v>696</v>
      </c>
      <c r="E57" s="748" t="s">
        <v>697</v>
      </c>
      <c r="F57" s="752"/>
      <c r="G57" s="752"/>
      <c r="H57" s="766">
        <v>0</v>
      </c>
      <c r="I57" s="752">
        <v>3</v>
      </c>
      <c r="J57" s="752">
        <v>156.84000000000003</v>
      </c>
      <c r="K57" s="766">
        <v>1</v>
      </c>
      <c r="L57" s="752">
        <v>3</v>
      </c>
      <c r="M57" s="753">
        <v>156.84000000000003</v>
      </c>
    </row>
    <row r="58" spans="1:13" ht="14.4" customHeight="1" x14ac:dyDescent="0.3">
      <c r="A58" s="747" t="s">
        <v>589</v>
      </c>
      <c r="B58" s="748" t="s">
        <v>1939</v>
      </c>
      <c r="C58" s="748" t="s">
        <v>1944</v>
      </c>
      <c r="D58" s="748" t="s">
        <v>696</v>
      </c>
      <c r="E58" s="748" t="s">
        <v>1945</v>
      </c>
      <c r="F58" s="752"/>
      <c r="G58" s="752"/>
      <c r="H58" s="766">
        <v>0</v>
      </c>
      <c r="I58" s="752">
        <v>1</v>
      </c>
      <c r="J58" s="752">
        <v>175.65</v>
      </c>
      <c r="K58" s="766">
        <v>1</v>
      </c>
      <c r="L58" s="752">
        <v>1</v>
      </c>
      <c r="M58" s="753">
        <v>175.65</v>
      </c>
    </row>
    <row r="59" spans="1:13" ht="14.4" customHeight="1" x14ac:dyDescent="0.3">
      <c r="A59" s="747" t="s">
        <v>589</v>
      </c>
      <c r="B59" s="748" t="s">
        <v>1939</v>
      </c>
      <c r="C59" s="748" t="s">
        <v>1946</v>
      </c>
      <c r="D59" s="748" t="s">
        <v>1126</v>
      </c>
      <c r="E59" s="748" t="s">
        <v>1941</v>
      </c>
      <c r="F59" s="752"/>
      <c r="G59" s="752"/>
      <c r="H59" s="766">
        <v>0</v>
      </c>
      <c r="I59" s="752">
        <v>43</v>
      </c>
      <c r="J59" s="752">
        <v>1571.9101041919696</v>
      </c>
      <c r="K59" s="766">
        <v>1</v>
      </c>
      <c r="L59" s="752">
        <v>43</v>
      </c>
      <c r="M59" s="753">
        <v>1571.9101041919696</v>
      </c>
    </row>
    <row r="60" spans="1:13" ht="14.4" customHeight="1" x14ac:dyDescent="0.3">
      <c r="A60" s="747" t="s">
        <v>589</v>
      </c>
      <c r="B60" s="748" t="s">
        <v>1939</v>
      </c>
      <c r="C60" s="748" t="s">
        <v>1947</v>
      </c>
      <c r="D60" s="748" t="s">
        <v>1124</v>
      </c>
      <c r="E60" s="748" t="s">
        <v>697</v>
      </c>
      <c r="F60" s="752"/>
      <c r="G60" s="752"/>
      <c r="H60" s="766">
        <v>0</v>
      </c>
      <c r="I60" s="752">
        <v>2</v>
      </c>
      <c r="J60" s="752">
        <v>78.95999999999998</v>
      </c>
      <c r="K60" s="766">
        <v>1</v>
      </c>
      <c r="L60" s="752">
        <v>2</v>
      </c>
      <c r="M60" s="753">
        <v>78.95999999999998</v>
      </c>
    </row>
    <row r="61" spans="1:13" ht="14.4" customHeight="1" x14ac:dyDescent="0.3">
      <c r="A61" s="747" t="s">
        <v>589</v>
      </c>
      <c r="B61" s="748" t="s">
        <v>1948</v>
      </c>
      <c r="C61" s="748" t="s">
        <v>1949</v>
      </c>
      <c r="D61" s="748" t="s">
        <v>718</v>
      </c>
      <c r="E61" s="748" t="s">
        <v>1950</v>
      </c>
      <c r="F61" s="752"/>
      <c r="G61" s="752"/>
      <c r="H61" s="766">
        <v>0</v>
      </c>
      <c r="I61" s="752">
        <v>2</v>
      </c>
      <c r="J61" s="752">
        <v>49.500000000000007</v>
      </c>
      <c r="K61" s="766">
        <v>1</v>
      </c>
      <c r="L61" s="752">
        <v>2</v>
      </c>
      <c r="M61" s="753">
        <v>49.500000000000007</v>
      </c>
    </row>
    <row r="62" spans="1:13" ht="14.4" customHeight="1" x14ac:dyDescent="0.3">
      <c r="A62" s="747" t="s">
        <v>589</v>
      </c>
      <c r="B62" s="748" t="s">
        <v>1948</v>
      </c>
      <c r="C62" s="748" t="s">
        <v>1951</v>
      </c>
      <c r="D62" s="748" t="s">
        <v>718</v>
      </c>
      <c r="E62" s="748" t="s">
        <v>1952</v>
      </c>
      <c r="F62" s="752"/>
      <c r="G62" s="752"/>
      <c r="H62" s="766">
        <v>0</v>
      </c>
      <c r="I62" s="752">
        <v>2</v>
      </c>
      <c r="J62" s="752">
        <v>136.95992669140742</v>
      </c>
      <c r="K62" s="766">
        <v>1</v>
      </c>
      <c r="L62" s="752">
        <v>2</v>
      </c>
      <c r="M62" s="753">
        <v>136.95992669140742</v>
      </c>
    </row>
    <row r="63" spans="1:13" ht="14.4" customHeight="1" x14ac:dyDescent="0.3">
      <c r="A63" s="747" t="s">
        <v>589</v>
      </c>
      <c r="B63" s="748" t="s">
        <v>1953</v>
      </c>
      <c r="C63" s="748" t="s">
        <v>1954</v>
      </c>
      <c r="D63" s="748" t="s">
        <v>655</v>
      </c>
      <c r="E63" s="748" t="s">
        <v>1955</v>
      </c>
      <c r="F63" s="752">
        <v>2</v>
      </c>
      <c r="G63" s="752">
        <v>121.42000000000006</v>
      </c>
      <c r="H63" s="766">
        <v>1</v>
      </c>
      <c r="I63" s="752"/>
      <c r="J63" s="752"/>
      <c r="K63" s="766">
        <v>0</v>
      </c>
      <c r="L63" s="752">
        <v>2</v>
      </c>
      <c r="M63" s="753">
        <v>121.42000000000006</v>
      </c>
    </row>
    <row r="64" spans="1:13" ht="14.4" customHeight="1" x14ac:dyDescent="0.3">
      <c r="A64" s="747" t="s">
        <v>589</v>
      </c>
      <c r="B64" s="748" t="s">
        <v>1953</v>
      </c>
      <c r="C64" s="748" t="s">
        <v>1956</v>
      </c>
      <c r="D64" s="748" t="s">
        <v>622</v>
      </c>
      <c r="E64" s="748" t="s">
        <v>1957</v>
      </c>
      <c r="F64" s="752"/>
      <c r="G64" s="752"/>
      <c r="H64" s="766">
        <v>0</v>
      </c>
      <c r="I64" s="752">
        <v>4</v>
      </c>
      <c r="J64" s="752">
        <v>85.84</v>
      </c>
      <c r="K64" s="766">
        <v>1</v>
      </c>
      <c r="L64" s="752">
        <v>4</v>
      </c>
      <c r="M64" s="753">
        <v>85.84</v>
      </c>
    </row>
    <row r="65" spans="1:13" ht="14.4" customHeight="1" x14ac:dyDescent="0.3">
      <c r="A65" s="747" t="s">
        <v>589</v>
      </c>
      <c r="B65" s="748" t="s">
        <v>1953</v>
      </c>
      <c r="C65" s="748" t="s">
        <v>1958</v>
      </c>
      <c r="D65" s="748" t="s">
        <v>619</v>
      </c>
      <c r="E65" s="748" t="s">
        <v>1959</v>
      </c>
      <c r="F65" s="752"/>
      <c r="G65" s="752"/>
      <c r="H65" s="766">
        <v>0</v>
      </c>
      <c r="I65" s="752">
        <v>1</v>
      </c>
      <c r="J65" s="752">
        <v>54.18</v>
      </c>
      <c r="K65" s="766">
        <v>1</v>
      </c>
      <c r="L65" s="752">
        <v>1</v>
      </c>
      <c r="M65" s="753">
        <v>54.18</v>
      </c>
    </row>
    <row r="66" spans="1:13" ht="14.4" customHeight="1" x14ac:dyDescent="0.3">
      <c r="A66" s="747" t="s">
        <v>589</v>
      </c>
      <c r="B66" s="748" t="s">
        <v>1953</v>
      </c>
      <c r="C66" s="748" t="s">
        <v>1960</v>
      </c>
      <c r="D66" s="748" t="s">
        <v>619</v>
      </c>
      <c r="E66" s="748" t="s">
        <v>1955</v>
      </c>
      <c r="F66" s="752"/>
      <c r="G66" s="752"/>
      <c r="H66" s="766">
        <v>0</v>
      </c>
      <c r="I66" s="752">
        <v>1</v>
      </c>
      <c r="J66" s="752">
        <v>14.999999999999998</v>
      </c>
      <c r="K66" s="766">
        <v>1</v>
      </c>
      <c r="L66" s="752">
        <v>1</v>
      </c>
      <c r="M66" s="753">
        <v>14.999999999999998</v>
      </c>
    </row>
    <row r="67" spans="1:13" ht="14.4" customHeight="1" x14ac:dyDescent="0.3">
      <c r="A67" s="747" t="s">
        <v>589</v>
      </c>
      <c r="B67" s="748" t="s">
        <v>1961</v>
      </c>
      <c r="C67" s="748" t="s">
        <v>1962</v>
      </c>
      <c r="D67" s="748" t="s">
        <v>1963</v>
      </c>
      <c r="E67" s="748" t="s">
        <v>1955</v>
      </c>
      <c r="F67" s="752"/>
      <c r="G67" s="752"/>
      <c r="H67" s="766">
        <v>0</v>
      </c>
      <c r="I67" s="752">
        <v>3</v>
      </c>
      <c r="J67" s="752">
        <v>87.09</v>
      </c>
      <c r="K67" s="766">
        <v>1</v>
      </c>
      <c r="L67" s="752">
        <v>3</v>
      </c>
      <c r="M67" s="753">
        <v>87.09</v>
      </c>
    </row>
    <row r="68" spans="1:13" ht="14.4" customHeight="1" x14ac:dyDescent="0.3">
      <c r="A68" s="747" t="s">
        <v>589</v>
      </c>
      <c r="B68" s="748" t="s">
        <v>1961</v>
      </c>
      <c r="C68" s="748" t="s">
        <v>1964</v>
      </c>
      <c r="D68" s="748" t="s">
        <v>1963</v>
      </c>
      <c r="E68" s="748" t="s">
        <v>1965</v>
      </c>
      <c r="F68" s="752"/>
      <c r="G68" s="752"/>
      <c r="H68" s="766">
        <v>0</v>
      </c>
      <c r="I68" s="752">
        <v>2</v>
      </c>
      <c r="J68" s="752">
        <v>65.119999999999976</v>
      </c>
      <c r="K68" s="766">
        <v>1</v>
      </c>
      <c r="L68" s="752">
        <v>2</v>
      </c>
      <c r="M68" s="753">
        <v>65.119999999999976</v>
      </c>
    </row>
    <row r="69" spans="1:13" ht="14.4" customHeight="1" x14ac:dyDescent="0.3">
      <c r="A69" s="747" t="s">
        <v>589</v>
      </c>
      <c r="B69" s="748" t="s">
        <v>1966</v>
      </c>
      <c r="C69" s="748" t="s">
        <v>1967</v>
      </c>
      <c r="D69" s="748" t="s">
        <v>1096</v>
      </c>
      <c r="E69" s="748" t="s">
        <v>1941</v>
      </c>
      <c r="F69" s="752"/>
      <c r="G69" s="752"/>
      <c r="H69" s="766">
        <v>0</v>
      </c>
      <c r="I69" s="752">
        <v>6</v>
      </c>
      <c r="J69" s="752">
        <v>516.54</v>
      </c>
      <c r="K69" s="766">
        <v>1</v>
      </c>
      <c r="L69" s="752">
        <v>6</v>
      </c>
      <c r="M69" s="753">
        <v>516.54</v>
      </c>
    </row>
    <row r="70" spans="1:13" ht="14.4" customHeight="1" x14ac:dyDescent="0.3">
      <c r="A70" s="747" t="s">
        <v>589</v>
      </c>
      <c r="B70" s="748" t="s">
        <v>1966</v>
      </c>
      <c r="C70" s="748" t="s">
        <v>1968</v>
      </c>
      <c r="D70" s="748" t="s">
        <v>1096</v>
      </c>
      <c r="E70" s="748" t="s">
        <v>1969</v>
      </c>
      <c r="F70" s="752"/>
      <c r="G70" s="752"/>
      <c r="H70" s="766">
        <v>0</v>
      </c>
      <c r="I70" s="752">
        <v>11</v>
      </c>
      <c r="J70" s="752">
        <v>2431.0200000000004</v>
      </c>
      <c r="K70" s="766">
        <v>1</v>
      </c>
      <c r="L70" s="752">
        <v>11</v>
      </c>
      <c r="M70" s="753">
        <v>2431.0200000000004</v>
      </c>
    </row>
    <row r="71" spans="1:13" ht="14.4" customHeight="1" x14ac:dyDescent="0.3">
      <c r="A71" s="747" t="s">
        <v>589</v>
      </c>
      <c r="B71" s="748" t="s">
        <v>1970</v>
      </c>
      <c r="C71" s="748" t="s">
        <v>1971</v>
      </c>
      <c r="D71" s="748" t="s">
        <v>1972</v>
      </c>
      <c r="E71" s="748" t="s">
        <v>1955</v>
      </c>
      <c r="F71" s="752"/>
      <c r="G71" s="752"/>
      <c r="H71" s="766">
        <v>0</v>
      </c>
      <c r="I71" s="752">
        <v>2</v>
      </c>
      <c r="J71" s="752">
        <v>124.28</v>
      </c>
      <c r="K71" s="766">
        <v>1</v>
      </c>
      <c r="L71" s="752">
        <v>2</v>
      </c>
      <c r="M71" s="753">
        <v>124.28</v>
      </c>
    </row>
    <row r="72" spans="1:13" ht="14.4" customHeight="1" x14ac:dyDescent="0.3">
      <c r="A72" s="747" t="s">
        <v>589</v>
      </c>
      <c r="B72" s="748" t="s">
        <v>1970</v>
      </c>
      <c r="C72" s="748" t="s">
        <v>1973</v>
      </c>
      <c r="D72" s="748" t="s">
        <v>1972</v>
      </c>
      <c r="E72" s="748" t="s">
        <v>1974</v>
      </c>
      <c r="F72" s="752"/>
      <c r="G72" s="752"/>
      <c r="H72" s="766">
        <v>0</v>
      </c>
      <c r="I72" s="752">
        <v>4</v>
      </c>
      <c r="J72" s="752">
        <v>59.300000000000011</v>
      </c>
      <c r="K72" s="766">
        <v>1</v>
      </c>
      <c r="L72" s="752">
        <v>4</v>
      </c>
      <c r="M72" s="753">
        <v>59.300000000000011</v>
      </c>
    </row>
    <row r="73" spans="1:13" ht="14.4" customHeight="1" x14ac:dyDescent="0.3">
      <c r="A73" s="747" t="s">
        <v>589</v>
      </c>
      <c r="B73" s="748" t="s">
        <v>1970</v>
      </c>
      <c r="C73" s="748" t="s">
        <v>1975</v>
      </c>
      <c r="D73" s="748" t="s">
        <v>1972</v>
      </c>
      <c r="E73" s="748" t="s">
        <v>1976</v>
      </c>
      <c r="F73" s="752"/>
      <c r="G73" s="752"/>
      <c r="H73" s="766">
        <v>0</v>
      </c>
      <c r="I73" s="752">
        <v>16</v>
      </c>
      <c r="J73" s="752">
        <v>191.6396506511355</v>
      </c>
      <c r="K73" s="766">
        <v>1</v>
      </c>
      <c r="L73" s="752">
        <v>16</v>
      </c>
      <c r="M73" s="753">
        <v>191.6396506511355</v>
      </c>
    </row>
    <row r="74" spans="1:13" ht="14.4" customHeight="1" x14ac:dyDescent="0.3">
      <c r="A74" s="747" t="s">
        <v>589</v>
      </c>
      <c r="B74" s="748" t="s">
        <v>1970</v>
      </c>
      <c r="C74" s="748" t="s">
        <v>1977</v>
      </c>
      <c r="D74" s="748" t="s">
        <v>1972</v>
      </c>
      <c r="E74" s="748" t="s">
        <v>1978</v>
      </c>
      <c r="F74" s="752"/>
      <c r="G74" s="752"/>
      <c r="H74" s="766">
        <v>0</v>
      </c>
      <c r="I74" s="752">
        <v>14</v>
      </c>
      <c r="J74" s="752">
        <v>503.16996126891246</v>
      </c>
      <c r="K74" s="766">
        <v>1</v>
      </c>
      <c r="L74" s="752">
        <v>14</v>
      </c>
      <c r="M74" s="753">
        <v>503.16996126891246</v>
      </c>
    </row>
    <row r="75" spans="1:13" ht="14.4" customHeight="1" x14ac:dyDescent="0.3">
      <c r="A75" s="747" t="s">
        <v>589</v>
      </c>
      <c r="B75" s="748" t="s">
        <v>1979</v>
      </c>
      <c r="C75" s="748" t="s">
        <v>1980</v>
      </c>
      <c r="D75" s="748" t="s">
        <v>1981</v>
      </c>
      <c r="E75" s="748" t="s">
        <v>1982</v>
      </c>
      <c r="F75" s="752"/>
      <c r="G75" s="752"/>
      <c r="H75" s="766">
        <v>0</v>
      </c>
      <c r="I75" s="752">
        <v>1</v>
      </c>
      <c r="J75" s="752">
        <v>116.05000000000003</v>
      </c>
      <c r="K75" s="766">
        <v>1</v>
      </c>
      <c r="L75" s="752">
        <v>1</v>
      </c>
      <c r="M75" s="753">
        <v>116.05000000000003</v>
      </c>
    </row>
    <row r="76" spans="1:13" ht="14.4" customHeight="1" x14ac:dyDescent="0.3">
      <c r="A76" s="747" t="s">
        <v>589</v>
      </c>
      <c r="B76" s="748" t="s">
        <v>1979</v>
      </c>
      <c r="C76" s="748" t="s">
        <v>1983</v>
      </c>
      <c r="D76" s="748" t="s">
        <v>1981</v>
      </c>
      <c r="E76" s="748" t="s">
        <v>1984</v>
      </c>
      <c r="F76" s="752"/>
      <c r="G76" s="752"/>
      <c r="H76" s="766">
        <v>0</v>
      </c>
      <c r="I76" s="752">
        <v>3</v>
      </c>
      <c r="J76" s="752">
        <v>834.99000000000024</v>
      </c>
      <c r="K76" s="766">
        <v>1</v>
      </c>
      <c r="L76" s="752">
        <v>3</v>
      </c>
      <c r="M76" s="753">
        <v>834.99000000000024</v>
      </c>
    </row>
    <row r="77" spans="1:13" ht="14.4" customHeight="1" x14ac:dyDescent="0.3">
      <c r="A77" s="747" t="s">
        <v>589</v>
      </c>
      <c r="B77" s="748" t="s">
        <v>1979</v>
      </c>
      <c r="C77" s="748" t="s">
        <v>1985</v>
      </c>
      <c r="D77" s="748" t="s">
        <v>1981</v>
      </c>
      <c r="E77" s="748" t="s">
        <v>1986</v>
      </c>
      <c r="F77" s="752"/>
      <c r="G77" s="752"/>
      <c r="H77" s="766">
        <v>0</v>
      </c>
      <c r="I77" s="752">
        <v>1</v>
      </c>
      <c r="J77" s="752">
        <v>170.84999999999997</v>
      </c>
      <c r="K77" s="766">
        <v>1</v>
      </c>
      <c r="L77" s="752">
        <v>1</v>
      </c>
      <c r="M77" s="753">
        <v>170.84999999999997</v>
      </c>
    </row>
    <row r="78" spans="1:13" ht="14.4" customHeight="1" x14ac:dyDescent="0.3">
      <c r="A78" s="747" t="s">
        <v>589</v>
      </c>
      <c r="B78" s="748" t="s">
        <v>1987</v>
      </c>
      <c r="C78" s="748" t="s">
        <v>1988</v>
      </c>
      <c r="D78" s="748" t="s">
        <v>1989</v>
      </c>
      <c r="E78" s="748" t="s">
        <v>1990</v>
      </c>
      <c r="F78" s="752"/>
      <c r="G78" s="752"/>
      <c r="H78" s="766">
        <v>0</v>
      </c>
      <c r="I78" s="752">
        <v>2</v>
      </c>
      <c r="J78" s="752">
        <v>317.95999999999998</v>
      </c>
      <c r="K78" s="766">
        <v>1</v>
      </c>
      <c r="L78" s="752">
        <v>2</v>
      </c>
      <c r="M78" s="753">
        <v>317.95999999999998</v>
      </c>
    </row>
    <row r="79" spans="1:13" ht="14.4" customHeight="1" x14ac:dyDescent="0.3">
      <c r="A79" s="747" t="s">
        <v>589</v>
      </c>
      <c r="B79" s="748" t="s">
        <v>1987</v>
      </c>
      <c r="C79" s="748" t="s">
        <v>1991</v>
      </c>
      <c r="D79" s="748" t="s">
        <v>1989</v>
      </c>
      <c r="E79" s="748" t="s">
        <v>1992</v>
      </c>
      <c r="F79" s="752"/>
      <c r="G79" s="752"/>
      <c r="H79" s="766">
        <v>0</v>
      </c>
      <c r="I79" s="752">
        <v>2</v>
      </c>
      <c r="J79" s="752">
        <v>1095.6600000000001</v>
      </c>
      <c r="K79" s="766">
        <v>1</v>
      </c>
      <c r="L79" s="752">
        <v>2</v>
      </c>
      <c r="M79" s="753">
        <v>1095.6600000000001</v>
      </c>
    </row>
    <row r="80" spans="1:13" ht="14.4" customHeight="1" x14ac:dyDescent="0.3">
      <c r="A80" s="747" t="s">
        <v>589</v>
      </c>
      <c r="B80" s="748" t="s">
        <v>1993</v>
      </c>
      <c r="C80" s="748" t="s">
        <v>1994</v>
      </c>
      <c r="D80" s="748" t="s">
        <v>1003</v>
      </c>
      <c r="E80" s="748" t="s">
        <v>1995</v>
      </c>
      <c r="F80" s="752"/>
      <c r="G80" s="752"/>
      <c r="H80" s="766">
        <v>0</v>
      </c>
      <c r="I80" s="752">
        <v>3</v>
      </c>
      <c r="J80" s="752">
        <v>65.010000000000005</v>
      </c>
      <c r="K80" s="766">
        <v>1</v>
      </c>
      <c r="L80" s="752">
        <v>3</v>
      </c>
      <c r="M80" s="753">
        <v>65.010000000000005</v>
      </c>
    </row>
    <row r="81" spans="1:13" ht="14.4" customHeight="1" x14ac:dyDescent="0.3">
      <c r="A81" s="747" t="s">
        <v>589</v>
      </c>
      <c r="B81" s="748" t="s">
        <v>1996</v>
      </c>
      <c r="C81" s="748" t="s">
        <v>1997</v>
      </c>
      <c r="D81" s="748" t="s">
        <v>1998</v>
      </c>
      <c r="E81" s="748" t="s">
        <v>1999</v>
      </c>
      <c r="F81" s="752"/>
      <c r="G81" s="752"/>
      <c r="H81" s="766">
        <v>0</v>
      </c>
      <c r="I81" s="752">
        <v>10</v>
      </c>
      <c r="J81" s="752">
        <v>644.8098500000001</v>
      </c>
      <c r="K81" s="766">
        <v>1</v>
      </c>
      <c r="L81" s="752">
        <v>10</v>
      </c>
      <c r="M81" s="753">
        <v>644.8098500000001</v>
      </c>
    </row>
    <row r="82" spans="1:13" ht="14.4" customHeight="1" x14ac:dyDescent="0.3">
      <c r="A82" s="747" t="s">
        <v>589</v>
      </c>
      <c r="B82" s="748" t="s">
        <v>1996</v>
      </c>
      <c r="C82" s="748" t="s">
        <v>2000</v>
      </c>
      <c r="D82" s="748" t="s">
        <v>1998</v>
      </c>
      <c r="E82" s="748" t="s">
        <v>2001</v>
      </c>
      <c r="F82" s="752"/>
      <c r="G82" s="752"/>
      <c r="H82" s="766">
        <v>0</v>
      </c>
      <c r="I82" s="752">
        <v>4</v>
      </c>
      <c r="J82" s="752">
        <v>897.80000000000018</v>
      </c>
      <c r="K82" s="766">
        <v>1</v>
      </c>
      <c r="L82" s="752">
        <v>4</v>
      </c>
      <c r="M82" s="753">
        <v>897.80000000000018</v>
      </c>
    </row>
    <row r="83" spans="1:13" ht="14.4" customHeight="1" x14ac:dyDescent="0.3">
      <c r="A83" s="747" t="s">
        <v>589</v>
      </c>
      <c r="B83" s="748" t="s">
        <v>2002</v>
      </c>
      <c r="C83" s="748" t="s">
        <v>2003</v>
      </c>
      <c r="D83" s="748" t="s">
        <v>1005</v>
      </c>
      <c r="E83" s="748" t="s">
        <v>2004</v>
      </c>
      <c r="F83" s="752"/>
      <c r="G83" s="752"/>
      <c r="H83" s="766">
        <v>0</v>
      </c>
      <c r="I83" s="752">
        <v>2</v>
      </c>
      <c r="J83" s="752">
        <v>58.599999999999987</v>
      </c>
      <c r="K83" s="766">
        <v>1</v>
      </c>
      <c r="L83" s="752">
        <v>2</v>
      </c>
      <c r="M83" s="753">
        <v>58.599999999999987</v>
      </c>
    </row>
    <row r="84" spans="1:13" ht="14.4" customHeight="1" x14ac:dyDescent="0.3">
      <c r="A84" s="747" t="s">
        <v>589</v>
      </c>
      <c r="B84" s="748" t="s">
        <v>2005</v>
      </c>
      <c r="C84" s="748" t="s">
        <v>2006</v>
      </c>
      <c r="D84" s="748" t="s">
        <v>2007</v>
      </c>
      <c r="E84" s="748" t="s">
        <v>2008</v>
      </c>
      <c r="F84" s="752"/>
      <c r="G84" s="752"/>
      <c r="H84" s="766">
        <v>0</v>
      </c>
      <c r="I84" s="752">
        <v>1</v>
      </c>
      <c r="J84" s="752">
        <v>98.740000000000023</v>
      </c>
      <c r="K84" s="766">
        <v>1</v>
      </c>
      <c r="L84" s="752">
        <v>1</v>
      </c>
      <c r="M84" s="753">
        <v>98.740000000000023</v>
      </c>
    </row>
    <row r="85" spans="1:13" ht="14.4" customHeight="1" x14ac:dyDescent="0.3">
      <c r="A85" s="747" t="s">
        <v>589</v>
      </c>
      <c r="B85" s="748" t="s">
        <v>2009</v>
      </c>
      <c r="C85" s="748" t="s">
        <v>2010</v>
      </c>
      <c r="D85" s="748" t="s">
        <v>1183</v>
      </c>
      <c r="E85" s="748" t="s">
        <v>2011</v>
      </c>
      <c r="F85" s="752"/>
      <c r="G85" s="752"/>
      <c r="H85" s="766">
        <v>0</v>
      </c>
      <c r="I85" s="752">
        <v>7</v>
      </c>
      <c r="J85" s="752">
        <v>613.64993846838433</v>
      </c>
      <c r="K85" s="766">
        <v>1</v>
      </c>
      <c r="L85" s="752">
        <v>7</v>
      </c>
      <c r="M85" s="753">
        <v>613.64993846838433</v>
      </c>
    </row>
    <row r="86" spans="1:13" ht="14.4" customHeight="1" x14ac:dyDescent="0.3">
      <c r="A86" s="747" t="s">
        <v>589</v>
      </c>
      <c r="B86" s="748" t="s">
        <v>2009</v>
      </c>
      <c r="C86" s="748" t="s">
        <v>2012</v>
      </c>
      <c r="D86" s="748" t="s">
        <v>1183</v>
      </c>
      <c r="E86" s="748" t="s">
        <v>1184</v>
      </c>
      <c r="F86" s="752"/>
      <c r="G86" s="752"/>
      <c r="H86" s="766">
        <v>0</v>
      </c>
      <c r="I86" s="752">
        <v>5</v>
      </c>
      <c r="J86" s="752">
        <v>321.58999999999997</v>
      </c>
      <c r="K86" s="766">
        <v>1</v>
      </c>
      <c r="L86" s="752">
        <v>5</v>
      </c>
      <c r="M86" s="753">
        <v>321.58999999999997</v>
      </c>
    </row>
    <row r="87" spans="1:13" ht="14.4" customHeight="1" x14ac:dyDescent="0.3">
      <c r="A87" s="747" t="s">
        <v>589</v>
      </c>
      <c r="B87" s="748" t="s">
        <v>2013</v>
      </c>
      <c r="C87" s="748" t="s">
        <v>2014</v>
      </c>
      <c r="D87" s="748" t="s">
        <v>2015</v>
      </c>
      <c r="E87" s="748" t="s">
        <v>2016</v>
      </c>
      <c r="F87" s="752"/>
      <c r="G87" s="752"/>
      <c r="H87" s="766">
        <v>0</v>
      </c>
      <c r="I87" s="752">
        <v>1</v>
      </c>
      <c r="J87" s="752">
        <v>210.47</v>
      </c>
      <c r="K87" s="766">
        <v>1</v>
      </c>
      <c r="L87" s="752">
        <v>1</v>
      </c>
      <c r="M87" s="753">
        <v>210.47</v>
      </c>
    </row>
    <row r="88" spans="1:13" ht="14.4" customHeight="1" x14ac:dyDescent="0.3">
      <c r="A88" s="747" t="s">
        <v>589</v>
      </c>
      <c r="B88" s="748" t="s">
        <v>2013</v>
      </c>
      <c r="C88" s="748" t="s">
        <v>2017</v>
      </c>
      <c r="D88" s="748" t="s">
        <v>2018</v>
      </c>
      <c r="E88" s="748" t="s">
        <v>2019</v>
      </c>
      <c r="F88" s="752"/>
      <c r="G88" s="752"/>
      <c r="H88" s="766">
        <v>0</v>
      </c>
      <c r="I88" s="752">
        <v>11</v>
      </c>
      <c r="J88" s="752">
        <v>3559.8099999999995</v>
      </c>
      <c r="K88" s="766">
        <v>1</v>
      </c>
      <c r="L88" s="752">
        <v>11</v>
      </c>
      <c r="M88" s="753">
        <v>3559.8099999999995</v>
      </c>
    </row>
    <row r="89" spans="1:13" ht="14.4" customHeight="1" x14ac:dyDescent="0.3">
      <c r="A89" s="747" t="s">
        <v>589</v>
      </c>
      <c r="B89" s="748" t="s">
        <v>2013</v>
      </c>
      <c r="C89" s="748" t="s">
        <v>2020</v>
      </c>
      <c r="D89" s="748" t="s">
        <v>2018</v>
      </c>
      <c r="E89" s="748" t="s">
        <v>2021</v>
      </c>
      <c r="F89" s="752"/>
      <c r="G89" s="752"/>
      <c r="H89" s="766">
        <v>0</v>
      </c>
      <c r="I89" s="752">
        <v>3</v>
      </c>
      <c r="J89" s="752">
        <v>311.18999999999994</v>
      </c>
      <c r="K89" s="766">
        <v>1</v>
      </c>
      <c r="L89" s="752">
        <v>3</v>
      </c>
      <c r="M89" s="753">
        <v>311.18999999999994</v>
      </c>
    </row>
    <row r="90" spans="1:13" ht="14.4" customHeight="1" x14ac:dyDescent="0.3">
      <c r="A90" s="747" t="s">
        <v>589</v>
      </c>
      <c r="B90" s="748" t="s">
        <v>2013</v>
      </c>
      <c r="C90" s="748" t="s">
        <v>2022</v>
      </c>
      <c r="D90" s="748" t="s">
        <v>2018</v>
      </c>
      <c r="E90" s="748" t="s">
        <v>2023</v>
      </c>
      <c r="F90" s="752"/>
      <c r="G90" s="752"/>
      <c r="H90" s="766">
        <v>0</v>
      </c>
      <c r="I90" s="752">
        <v>6</v>
      </c>
      <c r="J90" s="752">
        <v>416.28000000000009</v>
      </c>
      <c r="K90" s="766">
        <v>1</v>
      </c>
      <c r="L90" s="752">
        <v>6</v>
      </c>
      <c r="M90" s="753">
        <v>416.28000000000009</v>
      </c>
    </row>
    <row r="91" spans="1:13" ht="14.4" customHeight="1" x14ac:dyDescent="0.3">
      <c r="A91" s="747" t="s">
        <v>589</v>
      </c>
      <c r="B91" s="748" t="s">
        <v>2013</v>
      </c>
      <c r="C91" s="748" t="s">
        <v>2024</v>
      </c>
      <c r="D91" s="748" t="s">
        <v>2018</v>
      </c>
      <c r="E91" s="748" t="s">
        <v>2025</v>
      </c>
      <c r="F91" s="752"/>
      <c r="G91" s="752"/>
      <c r="H91" s="766">
        <v>0</v>
      </c>
      <c r="I91" s="752">
        <v>2</v>
      </c>
      <c r="J91" s="752">
        <v>414.54</v>
      </c>
      <c r="K91" s="766">
        <v>1</v>
      </c>
      <c r="L91" s="752">
        <v>2</v>
      </c>
      <c r="M91" s="753">
        <v>414.54</v>
      </c>
    </row>
    <row r="92" spans="1:13" ht="14.4" customHeight="1" x14ac:dyDescent="0.3">
      <c r="A92" s="747" t="s">
        <v>589</v>
      </c>
      <c r="B92" s="748" t="s">
        <v>2013</v>
      </c>
      <c r="C92" s="748" t="s">
        <v>2026</v>
      </c>
      <c r="D92" s="748" t="s">
        <v>2015</v>
      </c>
      <c r="E92" s="748" t="s">
        <v>697</v>
      </c>
      <c r="F92" s="752"/>
      <c r="G92" s="752"/>
      <c r="H92" s="766">
        <v>0</v>
      </c>
      <c r="I92" s="752">
        <v>4</v>
      </c>
      <c r="J92" s="752">
        <v>157.69999999999999</v>
      </c>
      <c r="K92" s="766">
        <v>1</v>
      </c>
      <c r="L92" s="752">
        <v>4</v>
      </c>
      <c r="M92" s="753">
        <v>157.69999999999999</v>
      </c>
    </row>
    <row r="93" spans="1:13" ht="14.4" customHeight="1" x14ac:dyDescent="0.3">
      <c r="A93" s="747" t="s">
        <v>589</v>
      </c>
      <c r="B93" s="748" t="s">
        <v>2013</v>
      </c>
      <c r="C93" s="748" t="s">
        <v>2027</v>
      </c>
      <c r="D93" s="748" t="s">
        <v>2015</v>
      </c>
      <c r="E93" s="748" t="s">
        <v>2023</v>
      </c>
      <c r="F93" s="752"/>
      <c r="G93" s="752"/>
      <c r="H93" s="766">
        <v>0</v>
      </c>
      <c r="I93" s="752">
        <v>6</v>
      </c>
      <c r="J93" s="752">
        <v>491.75999999999988</v>
      </c>
      <c r="K93" s="766">
        <v>1</v>
      </c>
      <c r="L93" s="752">
        <v>6</v>
      </c>
      <c r="M93" s="753">
        <v>491.75999999999988</v>
      </c>
    </row>
    <row r="94" spans="1:13" ht="14.4" customHeight="1" x14ac:dyDescent="0.3">
      <c r="A94" s="747" t="s">
        <v>589</v>
      </c>
      <c r="B94" s="748" t="s">
        <v>2013</v>
      </c>
      <c r="C94" s="748" t="s">
        <v>2028</v>
      </c>
      <c r="D94" s="748" t="s">
        <v>2015</v>
      </c>
      <c r="E94" s="748" t="s">
        <v>2029</v>
      </c>
      <c r="F94" s="752"/>
      <c r="G94" s="752"/>
      <c r="H94" s="766">
        <v>0</v>
      </c>
      <c r="I94" s="752">
        <v>7</v>
      </c>
      <c r="J94" s="752">
        <v>1955.8590432200976</v>
      </c>
      <c r="K94" s="766">
        <v>1</v>
      </c>
      <c r="L94" s="752">
        <v>7</v>
      </c>
      <c r="M94" s="753">
        <v>1955.8590432200976</v>
      </c>
    </row>
    <row r="95" spans="1:13" ht="14.4" customHeight="1" x14ac:dyDescent="0.3">
      <c r="A95" s="747" t="s">
        <v>589</v>
      </c>
      <c r="B95" s="748" t="s">
        <v>2013</v>
      </c>
      <c r="C95" s="748" t="s">
        <v>2030</v>
      </c>
      <c r="D95" s="748" t="s">
        <v>2015</v>
      </c>
      <c r="E95" s="748" t="s">
        <v>2031</v>
      </c>
      <c r="F95" s="752"/>
      <c r="G95" s="752"/>
      <c r="H95" s="766">
        <v>0</v>
      </c>
      <c r="I95" s="752">
        <v>16</v>
      </c>
      <c r="J95" s="752">
        <v>2051.41</v>
      </c>
      <c r="K95" s="766">
        <v>1</v>
      </c>
      <c r="L95" s="752">
        <v>16</v>
      </c>
      <c r="M95" s="753">
        <v>2051.41</v>
      </c>
    </row>
    <row r="96" spans="1:13" ht="14.4" customHeight="1" x14ac:dyDescent="0.3">
      <c r="A96" s="747" t="s">
        <v>589</v>
      </c>
      <c r="B96" s="748" t="s">
        <v>2013</v>
      </c>
      <c r="C96" s="748" t="s">
        <v>2032</v>
      </c>
      <c r="D96" s="748" t="s">
        <v>2015</v>
      </c>
      <c r="E96" s="748" t="s">
        <v>2033</v>
      </c>
      <c r="F96" s="752"/>
      <c r="G96" s="752"/>
      <c r="H96" s="766">
        <v>0</v>
      </c>
      <c r="I96" s="752">
        <v>15</v>
      </c>
      <c r="J96" s="752">
        <v>6728.0727733832673</v>
      </c>
      <c r="K96" s="766">
        <v>1</v>
      </c>
      <c r="L96" s="752">
        <v>15</v>
      </c>
      <c r="M96" s="753">
        <v>6728.0727733832673</v>
      </c>
    </row>
    <row r="97" spans="1:13" ht="14.4" customHeight="1" x14ac:dyDescent="0.3">
      <c r="A97" s="747" t="s">
        <v>589</v>
      </c>
      <c r="B97" s="748" t="s">
        <v>2034</v>
      </c>
      <c r="C97" s="748" t="s">
        <v>2035</v>
      </c>
      <c r="D97" s="748" t="s">
        <v>2036</v>
      </c>
      <c r="E97" s="748" t="s">
        <v>2023</v>
      </c>
      <c r="F97" s="752"/>
      <c r="G97" s="752"/>
      <c r="H97" s="766">
        <v>0</v>
      </c>
      <c r="I97" s="752">
        <v>3</v>
      </c>
      <c r="J97" s="752">
        <v>320.15999999999997</v>
      </c>
      <c r="K97" s="766">
        <v>1</v>
      </c>
      <c r="L97" s="752">
        <v>3</v>
      </c>
      <c r="M97" s="753">
        <v>320.15999999999997</v>
      </c>
    </row>
    <row r="98" spans="1:13" ht="14.4" customHeight="1" x14ac:dyDescent="0.3">
      <c r="A98" s="747" t="s">
        <v>589</v>
      </c>
      <c r="B98" s="748" t="s">
        <v>2034</v>
      </c>
      <c r="C98" s="748" t="s">
        <v>2037</v>
      </c>
      <c r="D98" s="748" t="s">
        <v>2036</v>
      </c>
      <c r="E98" s="748" t="s">
        <v>2031</v>
      </c>
      <c r="F98" s="752"/>
      <c r="G98" s="752"/>
      <c r="H98" s="766">
        <v>0</v>
      </c>
      <c r="I98" s="752">
        <v>2</v>
      </c>
      <c r="J98" s="752">
        <v>328.70000000000005</v>
      </c>
      <c r="K98" s="766">
        <v>1</v>
      </c>
      <c r="L98" s="752">
        <v>2</v>
      </c>
      <c r="M98" s="753">
        <v>328.70000000000005</v>
      </c>
    </row>
    <row r="99" spans="1:13" ht="14.4" customHeight="1" x14ac:dyDescent="0.3">
      <c r="A99" s="747" t="s">
        <v>589</v>
      </c>
      <c r="B99" s="748" t="s">
        <v>2038</v>
      </c>
      <c r="C99" s="748" t="s">
        <v>2039</v>
      </c>
      <c r="D99" s="748" t="s">
        <v>989</v>
      </c>
      <c r="E99" s="748" t="s">
        <v>2040</v>
      </c>
      <c r="F99" s="752"/>
      <c r="G99" s="752"/>
      <c r="H99" s="766">
        <v>0</v>
      </c>
      <c r="I99" s="752">
        <v>1</v>
      </c>
      <c r="J99" s="752">
        <v>138</v>
      </c>
      <c r="K99" s="766">
        <v>1</v>
      </c>
      <c r="L99" s="752">
        <v>1</v>
      </c>
      <c r="M99" s="753">
        <v>138</v>
      </c>
    </row>
    <row r="100" spans="1:13" ht="14.4" customHeight="1" x14ac:dyDescent="0.3">
      <c r="A100" s="747" t="s">
        <v>589</v>
      </c>
      <c r="B100" s="748" t="s">
        <v>2041</v>
      </c>
      <c r="C100" s="748" t="s">
        <v>2042</v>
      </c>
      <c r="D100" s="748" t="s">
        <v>859</v>
      </c>
      <c r="E100" s="748" t="s">
        <v>2043</v>
      </c>
      <c r="F100" s="752"/>
      <c r="G100" s="752"/>
      <c r="H100" s="766">
        <v>0</v>
      </c>
      <c r="I100" s="752">
        <v>8</v>
      </c>
      <c r="J100" s="752">
        <v>788.8000000000003</v>
      </c>
      <c r="K100" s="766">
        <v>1</v>
      </c>
      <c r="L100" s="752">
        <v>8</v>
      </c>
      <c r="M100" s="753">
        <v>788.8000000000003</v>
      </c>
    </row>
    <row r="101" spans="1:13" ht="14.4" customHeight="1" x14ac:dyDescent="0.3">
      <c r="A101" s="747" t="s">
        <v>589</v>
      </c>
      <c r="B101" s="748" t="s">
        <v>2044</v>
      </c>
      <c r="C101" s="748" t="s">
        <v>2045</v>
      </c>
      <c r="D101" s="748" t="s">
        <v>2046</v>
      </c>
      <c r="E101" s="748" t="s">
        <v>2047</v>
      </c>
      <c r="F101" s="752"/>
      <c r="G101" s="752"/>
      <c r="H101" s="766">
        <v>0</v>
      </c>
      <c r="I101" s="752">
        <v>1</v>
      </c>
      <c r="J101" s="752">
        <v>61.7</v>
      </c>
      <c r="K101" s="766">
        <v>1</v>
      </c>
      <c r="L101" s="752">
        <v>1</v>
      </c>
      <c r="M101" s="753">
        <v>61.7</v>
      </c>
    </row>
    <row r="102" spans="1:13" ht="14.4" customHeight="1" x14ac:dyDescent="0.3">
      <c r="A102" s="747" t="s">
        <v>589</v>
      </c>
      <c r="B102" s="748" t="s">
        <v>2044</v>
      </c>
      <c r="C102" s="748" t="s">
        <v>2048</v>
      </c>
      <c r="D102" s="748" t="s">
        <v>2046</v>
      </c>
      <c r="E102" s="748" t="s">
        <v>2049</v>
      </c>
      <c r="F102" s="752"/>
      <c r="G102" s="752"/>
      <c r="H102" s="766">
        <v>0</v>
      </c>
      <c r="I102" s="752">
        <v>5</v>
      </c>
      <c r="J102" s="752">
        <v>909.44940354359551</v>
      </c>
      <c r="K102" s="766">
        <v>1</v>
      </c>
      <c r="L102" s="752">
        <v>5</v>
      </c>
      <c r="M102" s="753">
        <v>909.44940354359551</v>
      </c>
    </row>
    <row r="103" spans="1:13" ht="14.4" customHeight="1" x14ac:dyDescent="0.3">
      <c r="A103" s="747" t="s">
        <v>589</v>
      </c>
      <c r="B103" s="748" t="s">
        <v>2044</v>
      </c>
      <c r="C103" s="748" t="s">
        <v>2050</v>
      </c>
      <c r="D103" s="748" t="s">
        <v>1149</v>
      </c>
      <c r="E103" s="748" t="s">
        <v>2051</v>
      </c>
      <c r="F103" s="752"/>
      <c r="G103" s="752"/>
      <c r="H103" s="766">
        <v>0</v>
      </c>
      <c r="I103" s="752">
        <v>51</v>
      </c>
      <c r="J103" s="752">
        <v>2295.688199796014</v>
      </c>
      <c r="K103" s="766">
        <v>1</v>
      </c>
      <c r="L103" s="752">
        <v>51</v>
      </c>
      <c r="M103" s="753">
        <v>2295.688199796014</v>
      </c>
    </row>
    <row r="104" spans="1:13" ht="14.4" customHeight="1" x14ac:dyDescent="0.3">
      <c r="A104" s="747" t="s">
        <v>589</v>
      </c>
      <c r="B104" s="748" t="s">
        <v>2044</v>
      </c>
      <c r="C104" s="748" t="s">
        <v>2052</v>
      </c>
      <c r="D104" s="748" t="s">
        <v>1149</v>
      </c>
      <c r="E104" s="748" t="s">
        <v>2053</v>
      </c>
      <c r="F104" s="752"/>
      <c r="G104" s="752"/>
      <c r="H104" s="766">
        <v>0</v>
      </c>
      <c r="I104" s="752">
        <v>4</v>
      </c>
      <c r="J104" s="752">
        <v>256.39999999999998</v>
      </c>
      <c r="K104" s="766">
        <v>1</v>
      </c>
      <c r="L104" s="752">
        <v>4</v>
      </c>
      <c r="M104" s="753">
        <v>256.39999999999998</v>
      </c>
    </row>
    <row r="105" spans="1:13" ht="14.4" customHeight="1" x14ac:dyDescent="0.3">
      <c r="A105" s="747" t="s">
        <v>589</v>
      </c>
      <c r="B105" s="748" t="s">
        <v>2054</v>
      </c>
      <c r="C105" s="748" t="s">
        <v>2055</v>
      </c>
      <c r="D105" s="748" t="s">
        <v>2056</v>
      </c>
      <c r="E105" s="748" t="s">
        <v>2057</v>
      </c>
      <c r="F105" s="752"/>
      <c r="G105" s="752"/>
      <c r="H105" s="766">
        <v>0</v>
      </c>
      <c r="I105" s="752">
        <v>2</v>
      </c>
      <c r="J105" s="752">
        <v>155.51999999999998</v>
      </c>
      <c r="K105" s="766">
        <v>1</v>
      </c>
      <c r="L105" s="752">
        <v>2</v>
      </c>
      <c r="M105" s="753">
        <v>155.51999999999998</v>
      </c>
    </row>
    <row r="106" spans="1:13" ht="14.4" customHeight="1" x14ac:dyDescent="0.3">
      <c r="A106" s="747" t="s">
        <v>589</v>
      </c>
      <c r="B106" s="748" t="s">
        <v>2054</v>
      </c>
      <c r="C106" s="748" t="s">
        <v>2058</v>
      </c>
      <c r="D106" s="748" t="s">
        <v>2056</v>
      </c>
      <c r="E106" s="748" t="s">
        <v>2059</v>
      </c>
      <c r="F106" s="752"/>
      <c r="G106" s="752"/>
      <c r="H106" s="766">
        <v>0</v>
      </c>
      <c r="I106" s="752">
        <v>13</v>
      </c>
      <c r="J106" s="752">
        <v>797.02</v>
      </c>
      <c r="K106" s="766">
        <v>1</v>
      </c>
      <c r="L106" s="752">
        <v>13</v>
      </c>
      <c r="M106" s="753">
        <v>797.02</v>
      </c>
    </row>
    <row r="107" spans="1:13" ht="14.4" customHeight="1" x14ac:dyDescent="0.3">
      <c r="A107" s="747" t="s">
        <v>589</v>
      </c>
      <c r="B107" s="748" t="s">
        <v>2060</v>
      </c>
      <c r="C107" s="748" t="s">
        <v>2061</v>
      </c>
      <c r="D107" s="748" t="s">
        <v>1310</v>
      </c>
      <c r="E107" s="748" t="s">
        <v>2062</v>
      </c>
      <c r="F107" s="752"/>
      <c r="G107" s="752"/>
      <c r="H107" s="766">
        <v>0</v>
      </c>
      <c r="I107" s="752">
        <v>14</v>
      </c>
      <c r="J107" s="752">
        <v>2342.543281684545</v>
      </c>
      <c r="K107" s="766">
        <v>1</v>
      </c>
      <c r="L107" s="752">
        <v>14</v>
      </c>
      <c r="M107" s="753">
        <v>2342.543281684545</v>
      </c>
    </row>
    <row r="108" spans="1:13" ht="14.4" customHeight="1" x14ac:dyDescent="0.3">
      <c r="A108" s="747" t="s">
        <v>589</v>
      </c>
      <c r="B108" s="748" t="s">
        <v>2060</v>
      </c>
      <c r="C108" s="748" t="s">
        <v>2063</v>
      </c>
      <c r="D108" s="748" t="s">
        <v>1310</v>
      </c>
      <c r="E108" s="748" t="s">
        <v>2064</v>
      </c>
      <c r="F108" s="752"/>
      <c r="G108" s="752"/>
      <c r="H108" s="766">
        <v>0</v>
      </c>
      <c r="I108" s="752">
        <v>3</v>
      </c>
      <c r="J108" s="752">
        <v>343.65753886676089</v>
      </c>
      <c r="K108" s="766">
        <v>1</v>
      </c>
      <c r="L108" s="752">
        <v>3</v>
      </c>
      <c r="M108" s="753">
        <v>343.65753886676089</v>
      </c>
    </row>
    <row r="109" spans="1:13" ht="14.4" customHeight="1" x14ac:dyDescent="0.3">
      <c r="A109" s="747" t="s">
        <v>589</v>
      </c>
      <c r="B109" s="748" t="s">
        <v>2060</v>
      </c>
      <c r="C109" s="748" t="s">
        <v>2065</v>
      </c>
      <c r="D109" s="748" t="s">
        <v>2066</v>
      </c>
      <c r="E109" s="748" t="s">
        <v>2067</v>
      </c>
      <c r="F109" s="752"/>
      <c r="G109" s="752"/>
      <c r="H109" s="766">
        <v>0</v>
      </c>
      <c r="I109" s="752">
        <v>2</v>
      </c>
      <c r="J109" s="752">
        <v>200.83999999999997</v>
      </c>
      <c r="K109" s="766">
        <v>1</v>
      </c>
      <c r="L109" s="752">
        <v>2</v>
      </c>
      <c r="M109" s="753">
        <v>200.83999999999997</v>
      </c>
    </row>
    <row r="110" spans="1:13" ht="14.4" customHeight="1" x14ac:dyDescent="0.3">
      <c r="A110" s="747" t="s">
        <v>589</v>
      </c>
      <c r="B110" s="748" t="s">
        <v>2060</v>
      </c>
      <c r="C110" s="748" t="s">
        <v>2068</v>
      </c>
      <c r="D110" s="748" t="s">
        <v>2069</v>
      </c>
      <c r="E110" s="748" t="s">
        <v>2070</v>
      </c>
      <c r="F110" s="752"/>
      <c r="G110" s="752"/>
      <c r="H110" s="766">
        <v>0</v>
      </c>
      <c r="I110" s="752">
        <v>1</v>
      </c>
      <c r="J110" s="752">
        <v>111.32000000000001</v>
      </c>
      <c r="K110" s="766">
        <v>1</v>
      </c>
      <c r="L110" s="752">
        <v>1</v>
      </c>
      <c r="M110" s="753">
        <v>111.32000000000001</v>
      </c>
    </row>
    <row r="111" spans="1:13" ht="14.4" customHeight="1" x14ac:dyDescent="0.3">
      <c r="A111" s="747" t="s">
        <v>589</v>
      </c>
      <c r="B111" s="748" t="s">
        <v>2071</v>
      </c>
      <c r="C111" s="748" t="s">
        <v>2072</v>
      </c>
      <c r="D111" s="748" t="s">
        <v>2073</v>
      </c>
      <c r="E111" s="748" t="s">
        <v>2074</v>
      </c>
      <c r="F111" s="752"/>
      <c r="G111" s="752"/>
      <c r="H111" s="766">
        <v>0</v>
      </c>
      <c r="I111" s="752">
        <v>17</v>
      </c>
      <c r="J111" s="752">
        <v>7821</v>
      </c>
      <c r="K111" s="766">
        <v>1</v>
      </c>
      <c r="L111" s="752">
        <v>17</v>
      </c>
      <c r="M111" s="753">
        <v>7821</v>
      </c>
    </row>
    <row r="112" spans="1:13" ht="14.4" customHeight="1" x14ac:dyDescent="0.3">
      <c r="A112" s="747" t="s">
        <v>589</v>
      </c>
      <c r="B112" s="748" t="s">
        <v>2075</v>
      </c>
      <c r="C112" s="748" t="s">
        <v>2076</v>
      </c>
      <c r="D112" s="748" t="s">
        <v>2077</v>
      </c>
      <c r="E112" s="748" t="s">
        <v>1331</v>
      </c>
      <c r="F112" s="752"/>
      <c r="G112" s="752"/>
      <c r="H112" s="766">
        <v>0</v>
      </c>
      <c r="I112" s="752">
        <v>3</v>
      </c>
      <c r="J112" s="752">
        <v>370.5</v>
      </c>
      <c r="K112" s="766">
        <v>1</v>
      </c>
      <c r="L112" s="752">
        <v>3</v>
      </c>
      <c r="M112" s="753">
        <v>370.5</v>
      </c>
    </row>
    <row r="113" spans="1:13" ht="14.4" customHeight="1" x14ac:dyDescent="0.3">
      <c r="A113" s="747" t="s">
        <v>589</v>
      </c>
      <c r="B113" s="748" t="s">
        <v>2078</v>
      </c>
      <c r="C113" s="748" t="s">
        <v>2079</v>
      </c>
      <c r="D113" s="748" t="s">
        <v>2080</v>
      </c>
      <c r="E113" s="748" t="s">
        <v>2081</v>
      </c>
      <c r="F113" s="752">
        <v>330</v>
      </c>
      <c r="G113" s="752">
        <v>8781.3000000000011</v>
      </c>
      <c r="H113" s="766">
        <v>1</v>
      </c>
      <c r="I113" s="752"/>
      <c r="J113" s="752"/>
      <c r="K113" s="766">
        <v>0</v>
      </c>
      <c r="L113" s="752">
        <v>330</v>
      </c>
      <c r="M113" s="753">
        <v>8781.3000000000011</v>
      </c>
    </row>
    <row r="114" spans="1:13" ht="14.4" customHeight="1" x14ac:dyDescent="0.3">
      <c r="A114" s="747" t="s">
        <v>589</v>
      </c>
      <c r="B114" s="748" t="s">
        <v>2082</v>
      </c>
      <c r="C114" s="748" t="s">
        <v>2083</v>
      </c>
      <c r="D114" s="748" t="s">
        <v>2084</v>
      </c>
      <c r="E114" s="748" t="s">
        <v>2085</v>
      </c>
      <c r="F114" s="752"/>
      <c r="G114" s="752"/>
      <c r="H114" s="766">
        <v>0</v>
      </c>
      <c r="I114" s="752">
        <v>19</v>
      </c>
      <c r="J114" s="752">
        <v>17918.28</v>
      </c>
      <c r="K114" s="766">
        <v>1</v>
      </c>
      <c r="L114" s="752">
        <v>19</v>
      </c>
      <c r="M114" s="753">
        <v>17918.28</v>
      </c>
    </row>
    <row r="115" spans="1:13" ht="14.4" customHeight="1" x14ac:dyDescent="0.3">
      <c r="A115" s="747" t="s">
        <v>589</v>
      </c>
      <c r="B115" s="748" t="s">
        <v>2086</v>
      </c>
      <c r="C115" s="748" t="s">
        <v>2087</v>
      </c>
      <c r="D115" s="748" t="s">
        <v>694</v>
      </c>
      <c r="E115" s="748" t="s">
        <v>2088</v>
      </c>
      <c r="F115" s="752"/>
      <c r="G115" s="752"/>
      <c r="H115" s="766">
        <v>0</v>
      </c>
      <c r="I115" s="752">
        <v>4</v>
      </c>
      <c r="J115" s="752">
        <v>918.08</v>
      </c>
      <c r="K115" s="766">
        <v>1</v>
      </c>
      <c r="L115" s="752">
        <v>4</v>
      </c>
      <c r="M115" s="753">
        <v>918.08</v>
      </c>
    </row>
    <row r="116" spans="1:13" ht="14.4" customHeight="1" x14ac:dyDescent="0.3">
      <c r="A116" s="747" t="s">
        <v>589</v>
      </c>
      <c r="B116" s="748" t="s">
        <v>2089</v>
      </c>
      <c r="C116" s="748" t="s">
        <v>2090</v>
      </c>
      <c r="D116" s="748" t="s">
        <v>2091</v>
      </c>
      <c r="E116" s="748" t="s">
        <v>2092</v>
      </c>
      <c r="F116" s="752"/>
      <c r="G116" s="752"/>
      <c r="H116" s="766">
        <v>0</v>
      </c>
      <c r="I116" s="752">
        <v>7</v>
      </c>
      <c r="J116" s="752">
        <v>1085.7</v>
      </c>
      <c r="K116" s="766">
        <v>1</v>
      </c>
      <c r="L116" s="752">
        <v>7</v>
      </c>
      <c r="M116" s="753">
        <v>1085.7</v>
      </c>
    </row>
    <row r="117" spans="1:13" ht="14.4" customHeight="1" x14ac:dyDescent="0.3">
      <c r="A117" s="747" t="s">
        <v>589</v>
      </c>
      <c r="B117" s="748" t="s">
        <v>2089</v>
      </c>
      <c r="C117" s="748" t="s">
        <v>2093</v>
      </c>
      <c r="D117" s="748" t="s">
        <v>2091</v>
      </c>
      <c r="E117" s="748" t="s">
        <v>2094</v>
      </c>
      <c r="F117" s="752"/>
      <c r="G117" s="752"/>
      <c r="H117" s="766">
        <v>0</v>
      </c>
      <c r="I117" s="752">
        <v>12</v>
      </c>
      <c r="J117" s="752">
        <v>3162.5</v>
      </c>
      <c r="K117" s="766">
        <v>1</v>
      </c>
      <c r="L117" s="752">
        <v>12</v>
      </c>
      <c r="M117" s="753">
        <v>3162.5</v>
      </c>
    </row>
    <row r="118" spans="1:13" ht="14.4" customHeight="1" x14ac:dyDescent="0.3">
      <c r="A118" s="747" t="s">
        <v>589</v>
      </c>
      <c r="B118" s="748" t="s">
        <v>2095</v>
      </c>
      <c r="C118" s="748" t="s">
        <v>2096</v>
      </c>
      <c r="D118" s="748" t="s">
        <v>2097</v>
      </c>
      <c r="E118" s="748" t="s">
        <v>2098</v>
      </c>
      <c r="F118" s="752"/>
      <c r="G118" s="752"/>
      <c r="H118" s="766">
        <v>0</v>
      </c>
      <c r="I118" s="752">
        <v>0.4</v>
      </c>
      <c r="J118" s="752">
        <v>224.60400000000001</v>
      </c>
      <c r="K118" s="766">
        <v>1</v>
      </c>
      <c r="L118" s="752">
        <v>0.4</v>
      </c>
      <c r="M118" s="753">
        <v>224.60400000000001</v>
      </c>
    </row>
    <row r="119" spans="1:13" ht="14.4" customHeight="1" x14ac:dyDescent="0.3">
      <c r="A119" s="747" t="s">
        <v>589</v>
      </c>
      <c r="B119" s="748" t="s">
        <v>2099</v>
      </c>
      <c r="C119" s="748" t="s">
        <v>2100</v>
      </c>
      <c r="D119" s="748" t="s">
        <v>2101</v>
      </c>
      <c r="E119" s="748" t="s">
        <v>2102</v>
      </c>
      <c r="F119" s="752"/>
      <c r="G119" s="752"/>
      <c r="H119" s="766">
        <v>0</v>
      </c>
      <c r="I119" s="752">
        <v>60</v>
      </c>
      <c r="J119" s="752">
        <v>2028.5</v>
      </c>
      <c r="K119" s="766">
        <v>1</v>
      </c>
      <c r="L119" s="752">
        <v>60</v>
      </c>
      <c r="M119" s="753">
        <v>2028.5</v>
      </c>
    </row>
    <row r="120" spans="1:13" ht="14.4" customHeight="1" x14ac:dyDescent="0.3">
      <c r="A120" s="747" t="s">
        <v>589</v>
      </c>
      <c r="B120" s="748" t="s">
        <v>2099</v>
      </c>
      <c r="C120" s="748" t="s">
        <v>2103</v>
      </c>
      <c r="D120" s="748" t="s">
        <v>2101</v>
      </c>
      <c r="E120" s="748" t="s">
        <v>2104</v>
      </c>
      <c r="F120" s="752"/>
      <c r="G120" s="752"/>
      <c r="H120" s="766">
        <v>0</v>
      </c>
      <c r="I120" s="752">
        <v>180</v>
      </c>
      <c r="J120" s="752">
        <v>9772.6</v>
      </c>
      <c r="K120" s="766">
        <v>1</v>
      </c>
      <c r="L120" s="752">
        <v>180</v>
      </c>
      <c r="M120" s="753">
        <v>9772.6</v>
      </c>
    </row>
    <row r="121" spans="1:13" ht="14.4" customHeight="1" x14ac:dyDescent="0.3">
      <c r="A121" s="747" t="s">
        <v>589</v>
      </c>
      <c r="B121" s="748" t="s">
        <v>2105</v>
      </c>
      <c r="C121" s="748" t="s">
        <v>2106</v>
      </c>
      <c r="D121" s="748" t="s">
        <v>2107</v>
      </c>
      <c r="E121" s="748" t="s">
        <v>2108</v>
      </c>
      <c r="F121" s="752"/>
      <c r="G121" s="752"/>
      <c r="H121" s="766">
        <v>0</v>
      </c>
      <c r="I121" s="752">
        <v>50</v>
      </c>
      <c r="J121" s="752">
        <v>1087</v>
      </c>
      <c r="K121" s="766">
        <v>1</v>
      </c>
      <c r="L121" s="752">
        <v>50</v>
      </c>
      <c r="M121" s="753">
        <v>1087</v>
      </c>
    </row>
    <row r="122" spans="1:13" ht="14.4" customHeight="1" x14ac:dyDescent="0.3">
      <c r="A122" s="747" t="s">
        <v>589</v>
      </c>
      <c r="B122" s="748" t="s">
        <v>2109</v>
      </c>
      <c r="C122" s="748" t="s">
        <v>2110</v>
      </c>
      <c r="D122" s="748" t="s">
        <v>1408</v>
      </c>
      <c r="E122" s="748" t="s">
        <v>2111</v>
      </c>
      <c r="F122" s="752"/>
      <c r="G122" s="752"/>
      <c r="H122" s="766">
        <v>0</v>
      </c>
      <c r="I122" s="752">
        <v>3.2</v>
      </c>
      <c r="J122" s="752">
        <v>3611.9360000000006</v>
      </c>
      <c r="K122" s="766">
        <v>1</v>
      </c>
      <c r="L122" s="752">
        <v>3.2</v>
      </c>
      <c r="M122" s="753">
        <v>3611.9360000000006</v>
      </c>
    </row>
    <row r="123" spans="1:13" ht="14.4" customHeight="1" x14ac:dyDescent="0.3">
      <c r="A123" s="747" t="s">
        <v>589</v>
      </c>
      <c r="B123" s="748" t="s">
        <v>2112</v>
      </c>
      <c r="C123" s="748" t="s">
        <v>2113</v>
      </c>
      <c r="D123" s="748" t="s">
        <v>2114</v>
      </c>
      <c r="E123" s="748" t="s">
        <v>2115</v>
      </c>
      <c r="F123" s="752"/>
      <c r="G123" s="752"/>
      <c r="H123" s="766">
        <v>0</v>
      </c>
      <c r="I123" s="752">
        <v>3.4</v>
      </c>
      <c r="J123" s="752">
        <v>504.9</v>
      </c>
      <c r="K123" s="766">
        <v>1</v>
      </c>
      <c r="L123" s="752">
        <v>3.4</v>
      </c>
      <c r="M123" s="753">
        <v>504.9</v>
      </c>
    </row>
    <row r="124" spans="1:13" ht="14.4" customHeight="1" x14ac:dyDescent="0.3">
      <c r="A124" s="747" t="s">
        <v>589</v>
      </c>
      <c r="B124" s="748" t="s">
        <v>2112</v>
      </c>
      <c r="C124" s="748" t="s">
        <v>2116</v>
      </c>
      <c r="D124" s="748" t="s">
        <v>2114</v>
      </c>
      <c r="E124" s="748" t="s">
        <v>2117</v>
      </c>
      <c r="F124" s="752"/>
      <c r="G124" s="752"/>
      <c r="H124" s="766">
        <v>0</v>
      </c>
      <c r="I124" s="752">
        <v>2.2999999999999998</v>
      </c>
      <c r="J124" s="752">
        <v>678.04</v>
      </c>
      <c r="K124" s="766">
        <v>1</v>
      </c>
      <c r="L124" s="752">
        <v>2.2999999999999998</v>
      </c>
      <c r="M124" s="753">
        <v>678.04</v>
      </c>
    </row>
    <row r="125" spans="1:13" ht="14.4" customHeight="1" x14ac:dyDescent="0.3">
      <c r="A125" s="747" t="s">
        <v>589</v>
      </c>
      <c r="B125" s="748" t="s">
        <v>2112</v>
      </c>
      <c r="C125" s="748" t="s">
        <v>2118</v>
      </c>
      <c r="D125" s="748" t="s">
        <v>2119</v>
      </c>
      <c r="E125" s="748" t="s">
        <v>2120</v>
      </c>
      <c r="F125" s="752"/>
      <c r="G125" s="752"/>
      <c r="H125" s="766">
        <v>0</v>
      </c>
      <c r="I125" s="752">
        <v>1</v>
      </c>
      <c r="J125" s="752">
        <v>284.67999999999995</v>
      </c>
      <c r="K125" s="766">
        <v>1</v>
      </c>
      <c r="L125" s="752">
        <v>1</v>
      </c>
      <c r="M125" s="753">
        <v>284.67999999999995</v>
      </c>
    </row>
    <row r="126" spans="1:13" ht="14.4" customHeight="1" x14ac:dyDescent="0.3">
      <c r="A126" s="747" t="s">
        <v>589</v>
      </c>
      <c r="B126" s="748" t="s">
        <v>2121</v>
      </c>
      <c r="C126" s="748" t="s">
        <v>2122</v>
      </c>
      <c r="D126" s="748" t="s">
        <v>2123</v>
      </c>
      <c r="E126" s="748" t="s">
        <v>2124</v>
      </c>
      <c r="F126" s="752"/>
      <c r="G126" s="752"/>
      <c r="H126" s="766">
        <v>0</v>
      </c>
      <c r="I126" s="752">
        <v>1</v>
      </c>
      <c r="J126" s="752">
        <v>422.87</v>
      </c>
      <c r="K126" s="766">
        <v>1</v>
      </c>
      <c r="L126" s="752">
        <v>1</v>
      </c>
      <c r="M126" s="753">
        <v>422.87</v>
      </c>
    </row>
    <row r="127" spans="1:13" ht="14.4" customHeight="1" x14ac:dyDescent="0.3">
      <c r="A127" s="747" t="s">
        <v>589</v>
      </c>
      <c r="B127" s="748" t="s">
        <v>2125</v>
      </c>
      <c r="C127" s="748" t="s">
        <v>2126</v>
      </c>
      <c r="D127" s="748" t="s">
        <v>2127</v>
      </c>
      <c r="E127" s="748" t="s">
        <v>2128</v>
      </c>
      <c r="F127" s="752"/>
      <c r="G127" s="752"/>
      <c r="H127" s="766">
        <v>0</v>
      </c>
      <c r="I127" s="752">
        <v>1</v>
      </c>
      <c r="J127" s="752">
        <v>826.77</v>
      </c>
      <c r="K127" s="766">
        <v>1</v>
      </c>
      <c r="L127" s="752">
        <v>1</v>
      </c>
      <c r="M127" s="753">
        <v>826.77</v>
      </c>
    </row>
    <row r="128" spans="1:13" ht="14.4" customHeight="1" x14ac:dyDescent="0.3">
      <c r="A128" s="747" t="s">
        <v>589</v>
      </c>
      <c r="B128" s="748" t="s">
        <v>2129</v>
      </c>
      <c r="C128" s="748" t="s">
        <v>2130</v>
      </c>
      <c r="D128" s="748" t="s">
        <v>1204</v>
      </c>
      <c r="E128" s="748" t="s">
        <v>2131</v>
      </c>
      <c r="F128" s="752"/>
      <c r="G128" s="752"/>
      <c r="H128" s="766">
        <v>0</v>
      </c>
      <c r="I128" s="752">
        <v>2</v>
      </c>
      <c r="J128" s="752">
        <v>606.46000000000026</v>
      </c>
      <c r="K128" s="766">
        <v>1</v>
      </c>
      <c r="L128" s="752">
        <v>2</v>
      </c>
      <c r="M128" s="753">
        <v>606.46000000000026</v>
      </c>
    </row>
    <row r="129" spans="1:13" ht="14.4" customHeight="1" x14ac:dyDescent="0.3">
      <c r="A129" s="747" t="s">
        <v>589</v>
      </c>
      <c r="B129" s="748" t="s">
        <v>2132</v>
      </c>
      <c r="C129" s="748" t="s">
        <v>2133</v>
      </c>
      <c r="D129" s="748" t="s">
        <v>628</v>
      </c>
      <c r="E129" s="748" t="s">
        <v>629</v>
      </c>
      <c r="F129" s="752"/>
      <c r="G129" s="752"/>
      <c r="H129" s="766">
        <v>0</v>
      </c>
      <c r="I129" s="752">
        <v>2</v>
      </c>
      <c r="J129" s="752">
        <v>127.62000000000009</v>
      </c>
      <c r="K129" s="766">
        <v>1</v>
      </c>
      <c r="L129" s="752">
        <v>2</v>
      </c>
      <c r="M129" s="753">
        <v>127.62000000000009</v>
      </c>
    </row>
    <row r="130" spans="1:13" ht="14.4" customHeight="1" x14ac:dyDescent="0.3">
      <c r="A130" s="747" t="s">
        <v>589</v>
      </c>
      <c r="B130" s="748" t="s">
        <v>2132</v>
      </c>
      <c r="C130" s="748" t="s">
        <v>2134</v>
      </c>
      <c r="D130" s="748" t="s">
        <v>1035</v>
      </c>
      <c r="E130" s="748" t="s">
        <v>2135</v>
      </c>
      <c r="F130" s="752">
        <v>1</v>
      </c>
      <c r="G130" s="752">
        <v>65.910000000000025</v>
      </c>
      <c r="H130" s="766">
        <v>1</v>
      </c>
      <c r="I130" s="752"/>
      <c r="J130" s="752"/>
      <c r="K130" s="766">
        <v>0</v>
      </c>
      <c r="L130" s="752">
        <v>1</v>
      </c>
      <c r="M130" s="753">
        <v>65.910000000000025</v>
      </c>
    </row>
    <row r="131" spans="1:13" ht="14.4" customHeight="1" x14ac:dyDescent="0.3">
      <c r="A131" s="747" t="s">
        <v>589</v>
      </c>
      <c r="B131" s="748" t="s">
        <v>2132</v>
      </c>
      <c r="C131" s="748" t="s">
        <v>2136</v>
      </c>
      <c r="D131" s="748" t="s">
        <v>1033</v>
      </c>
      <c r="E131" s="748" t="s">
        <v>2137</v>
      </c>
      <c r="F131" s="752">
        <v>2</v>
      </c>
      <c r="G131" s="752">
        <v>126.10005979704786</v>
      </c>
      <c r="H131" s="766">
        <v>1</v>
      </c>
      <c r="I131" s="752"/>
      <c r="J131" s="752"/>
      <c r="K131" s="766">
        <v>0</v>
      </c>
      <c r="L131" s="752">
        <v>2</v>
      </c>
      <c r="M131" s="753">
        <v>126.10005979704786</v>
      </c>
    </row>
    <row r="132" spans="1:13" ht="14.4" customHeight="1" x14ac:dyDescent="0.3">
      <c r="A132" s="747" t="s">
        <v>589</v>
      </c>
      <c r="B132" s="748" t="s">
        <v>2138</v>
      </c>
      <c r="C132" s="748" t="s">
        <v>2139</v>
      </c>
      <c r="D132" s="748" t="s">
        <v>2140</v>
      </c>
      <c r="E132" s="748" t="s">
        <v>2141</v>
      </c>
      <c r="F132" s="752"/>
      <c r="G132" s="752"/>
      <c r="H132" s="766">
        <v>0</v>
      </c>
      <c r="I132" s="752">
        <v>1</v>
      </c>
      <c r="J132" s="752">
        <v>457.14</v>
      </c>
      <c r="K132" s="766">
        <v>1</v>
      </c>
      <c r="L132" s="752">
        <v>1</v>
      </c>
      <c r="M132" s="753">
        <v>457.14</v>
      </c>
    </row>
    <row r="133" spans="1:13" ht="14.4" customHeight="1" x14ac:dyDescent="0.3">
      <c r="A133" s="747" t="s">
        <v>589</v>
      </c>
      <c r="B133" s="748" t="s">
        <v>2142</v>
      </c>
      <c r="C133" s="748" t="s">
        <v>2143</v>
      </c>
      <c r="D133" s="748" t="s">
        <v>2144</v>
      </c>
      <c r="E133" s="748" t="s">
        <v>2145</v>
      </c>
      <c r="F133" s="752"/>
      <c r="G133" s="752"/>
      <c r="H133" s="766">
        <v>0</v>
      </c>
      <c r="I133" s="752">
        <v>1</v>
      </c>
      <c r="J133" s="752">
        <v>325.38000000000005</v>
      </c>
      <c r="K133" s="766">
        <v>1</v>
      </c>
      <c r="L133" s="752">
        <v>1</v>
      </c>
      <c r="M133" s="753">
        <v>325.38000000000005</v>
      </c>
    </row>
    <row r="134" spans="1:13" ht="14.4" customHeight="1" x14ac:dyDescent="0.3">
      <c r="A134" s="747" t="s">
        <v>589</v>
      </c>
      <c r="B134" s="748" t="s">
        <v>2142</v>
      </c>
      <c r="C134" s="748" t="s">
        <v>2146</v>
      </c>
      <c r="D134" s="748" t="s">
        <v>2144</v>
      </c>
      <c r="E134" s="748" t="s">
        <v>2147</v>
      </c>
      <c r="F134" s="752"/>
      <c r="G134" s="752"/>
      <c r="H134" s="766">
        <v>0</v>
      </c>
      <c r="I134" s="752">
        <v>26</v>
      </c>
      <c r="J134" s="752">
        <v>2376.6400000000003</v>
      </c>
      <c r="K134" s="766">
        <v>1</v>
      </c>
      <c r="L134" s="752">
        <v>26</v>
      </c>
      <c r="M134" s="753">
        <v>2376.6400000000003</v>
      </c>
    </row>
    <row r="135" spans="1:13" ht="14.4" customHeight="1" x14ac:dyDescent="0.3">
      <c r="A135" s="747" t="s">
        <v>589</v>
      </c>
      <c r="B135" s="748" t="s">
        <v>2148</v>
      </c>
      <c r="C135" s="748" t="s">
        <v>2149</v>
      </c>
      <c r="D135" s="748" t="s">
        <v>2150</v>
      </c>
      <c r="E135" s="748" t="s">
        <v>2151</v>
      </c>
      <c r="F135" s="752"/>
      <c r="G135" s="752"/>
      <c r="H135" s="766">
        <v>0</v>
      </c>
      <c r="I135" s="752">
        <v>34</v>
      </c>
      <c r="J135" s="752">
        <v>844.46000000000015</v>
      </c>
      <c r="K135" s="766">
        <v>1</v>
      </c>
      <c r="L135" s="752">
        <v>34</v>
      </c>
      <c r="M135" s="753">
        <v>844.46000000000015</v>
      </c>
    </row>
    <row r="136" spans="1:13" ht="14.4" customHeight="1" x14ac:dyDescent="0.3">
      <c r="A136" s="747" t="s">
        <v>589</v>
      </c>
      <c r="B136" s="748" t="s">
        <v>2152</v>
      </c>
      <c r="C136" s="748" t="s">
        <v>2153</v>
      </c>
      <c r="D136" s="748" t="s">
        <v>2154</v>
      </c>
      <c r="E136" s="748" t="s">
        <v>2155</v>
      </c>
      <c r="F136" s="752"/>
      <c r="G136" s="752"/>
      <c r="H136" s="766">
        <v>0</v>
      </c>
      <c r="I136" s="752">
        <v>44</v>
      </c>
      <c r="J136" s="752">
        <v>1686.5900000000001</v>
      </c>
      <c r="K136" s="766">
        <v>1</v>
      </c>
      <c r="L136" s="752">
        <v>44</v>
      </c>
      <c r="M136" s="753">
        <v>1686.5900000000001</v>
      </c>
    </row>
    <row r="137" spans="1:13" ht="14.4" customHeight="1" x14ac:dyDescent="0.3">
      <c r="A137" s="747" t="s">
        <v>589</v>
      </c>
      <c r="B137" s="748" t="s">
        <v>2152</v>
      </c>
      <c r="C137" s="748" t="s">
        <v>2156</v>
      </c>
      <c r="D137" s="748" t="s">
        <v>2157</v>
      </c>
      <c r="E137" s="748" t="s">
        <v>2158</v>
      </c>
      <c r="F137" s="752"/>
      <c r="G137" s="752"/>
      <c r="H137" s="766">
        <v>0</v>
      </c>
      <c r="I137" s="752">
        <v>25</v>
      </c>
      <c r="J137" s="752">
        <v>1328.4</v>
      </c>
      <c r="K137" s="766">
        <v>1</v>
      </c>
      <c r="L137" s="752">
        <v>25</v>
      </c>
      <c r="M137" s="753">
        <v>1328.4</v>
      </c>
    </row>
    <row r="138" spans="1:13" ht="14.4" customHeight="1" x14ac:dyDescent="0.3">
      <c r="A138" s="747" t="s">
        <v>589</v>
      </c>
      <c r="B138" s="748" t="s">
        <v>2152</v>
      </c>
      <c r="C138" s="748" t="s">
        <v>2159</v>
      </c>
      <c r="D138" s="748" t="s">
        <v>2157</v>
      </c>
      <c r="E138" s="748" t="s">
        <v>2160</v>
      </c>
      <c r="F138" s="752"/>
      <c r="G138" s="752"/>
      <c r="H138" s="766">
        <v>0</v>
      </c>
      <c r="I138" s="752">
        <v>60</v>
      </c>
      <c r="J138" s="752">
        <v>3116.4600000000005</v>
      </c>
      <c r="K138" s="766">
        <v>1</v>
      </c>
      <c r="L138" s="752">
        <v>60</v>
      </c>
      <c r="M138" s="753">
        <v>3116.4600000000005</v>
      </c>
    </row>
    <row r="139" spans="1:13" ht="14.4" customHeight="1" x14ac:dyDescent="0.3">
      <c r="A139" s="747" t="s">
        <v>589</v>
      </c>
      <c r="B139" s="748" t="s">
        <v>2161</v>
      </c>
      <c r="C139" s="748" t="s">
        <v>2162</v>
      </c>
      <c r="D139" s="748" t="s">
        <v>2163</v>
      </c>
      <c r="E139" s="748" t="s">
        <v>2164</v>
      </c>
      <c r="F139" s="752"/>
      <c r="G139" s="752"/>
      <c r="H139" s="766">
        <v>0</v>
      </c>
      <c r="I139" s="752">
        <v>6</v>
      </c>
      <c r="J139" s="752">
        <v>1552.3200000000002</v>
      </c>
      <c r="K139" s="766">
        <v>1</v>
      </c>
      <c r="L139" s="752">
        <v>6</v>
      </c>
      <c r="M139" s="753">
        <v>1552.3200000000002</v>
      </c>
    </row>
    <row r="140" spans="1:13" ht="14.4" customHeight="1" x14ac:dyDescent="0.3">
      <c r="A140" s="747" t="s">
        <v>589</v>
      </c>
      <c r="B140" s="748" t="s">
        <v>2165</v>
      </c>
      <c r="C140" s="748" t="s">
        <v>2166</v>
      </c>
      <c r="D140" s="748" t="s">
        <v>2167</v>
      </c>
      <c r="E140" s="748" t="s">
        <v>2168</v>
      </c>
      <c r="F140" s="752"/>
      <c r="G140" s="752"/>
      <c r="H140" s="766">
        <v>0</v>
      </c>
      <c r="I140" s="752">
        <v>1</v>
      </c>
      <c r="J140" s="752">
        <v>58.530000000000015</v>
      </c>
      <c r="K140" s="766">
        <v>1</v>
      </c>
      <c r="L140" s="752">
        <v>1</v>
      </c>
      <c r="M140" s="753">
        <v>58.530000000000015</v>
      </c>
    </row>
    <row r="141" spans="1:13" ht="14.4" customHeight="1" x14ac:dyDescent="0.3">
      <c r="A141" s="747" t="s">
        <v>589</v>
      </c>
      <c r="B141" s="748" t="s">
        <v>2169</v>
      </c>
      <c r="C141" s="748" t="s">
        <v>2170</v>
      </c>
      <c r="D141" s="748" t="s">
        <v>2171</v>
      </c>
      <c r="E141" s="748" t="s">
        <v>2172</v>
      </c>
      <c r="F141" s="752"/>
      <c r="G141" s="752"/>
      <c r="H141" s="766">
        <v>0</v>
      </c>
      <c r="I141" s="752">
        <v>1</v>
      </c>
      <c r="J141" s="752">
        <v>161.54000000000002</v>
      </c>
      <c r="K141" s="766">
        <v>1</v>
      </c>
      <c r="L141" s="752">
        <v>1</v>
      </c>
      <c r="M141" s="753">
        <v>161.54000000000002</v>
      </c>
    </row>
    <row r="142" spans="1:13" ht="14.4" customHeight="1" x14ac:dyDescent="0.3">
      <c r="A142" s="747" t="s">
        <v>589</v>
      </c>
      <c r="B142" s="748" t="s">
        <v>2173</v>
      </c>
      <c r="C142" s="748" t="s">
        <v>2174</v>
      </c>
      <c r="D142" s="748" t="s">
        <v>2175</v>
      </c>
      <c r="E142" s="748" t="s">
        <v>2176</v>
      </c>
      <c r="F142" s="752"/>
      <c r="G142" s="752"/>
      <c r="H142" s="766">
        <v>0</v>
      </c>
      <c r="I142" s="752">
        <v>2</v>
      </c>
      <c r="J142" s="752">
        <v>95.04</v>
      </c>
      <c r="K142" s="766">
        <v>1</v>
      </c>
      <c r="L142" s="752">
        <v>2</v>
      </c>
      <c r="M142" s="753">
        <v>95.04</v>
      </c>
    </row>
    <row r="143" spans="1:13" ht="14.4" customHeight="1" x14ac:dyDescent="0.3">
      <c r="A143" s="747" t="s">
        <v>589</v>
      </c>
      <c r="B143" s="748" t="s">
        <v>2177</v>
      </c>
      <c r="C143" s="748" t="s">
        <v>2178</v>
      </c>
      <c r="D143" s="748" t="s">
        <v>2179</v>
      </c>
      <c r="E143" s="748" t="s">
        <v>2180</v>
      </c>
      <c r="F143" s="752"/>
      <c r="G143" s="752"/>
      <c r="H143" s="766">
        <v>0</v>
      </c>
      <c r="I143" s="752">
        <v>14</v>
      </c>
      <c r="J143" s="752">
        <v>225.39000000000001</v>
      </c>
      <c r="K143" s="766">
        <v>1</v>
      </c>
      <c r="L143" s="752">
        <v>14</v>
      </c>
      <c r="M143" s="753">
        <v>225.39000000000001</v>
      </c>
    </row>
    <row r="144" spans="1:13" ht="14.4" customHeight="1" x14ac:dyDescent="0.3">
      <c r="A144" s="747" t="s">
        <v>589</v>
      </c>
      <c r="B144" s="748" t="s">
        <v>2181</v>
      </c>
      <c r="C144" s="748" t="s">
        <v>2182</v>
      </c>
      <c r="D144" s="748" t="s">
        <v>2183</v>
      </c>
      <c r="E144" s="748" t="s">
        <v>2184</v>
      </c>
      <c r="F144" s="752"/>
      <c r="G144" s="752"/>
      <c r="H144" s="766">
        <v>0</v>
      </c>
      <c r="I144" s="752">
        <v>6</v>
      </c>
      <c r="J144" s="752">
        <v>296.21999999999991</v>
      </c>
      <c r="K144" s="766">
        <v>1</v>
      </c>
      <c r="L144" s="752">
        <v>6</v>
      </c>
      <c r="M144" s="753">
        <v>296.21999999999991</v>
      </c>
    </row>
    <row r="145" spans="1:13" ht="14.4" customHeight="1" x14ac:dyDescent="0.3">
      <c r="A145" s="747" t="s">
        <v>589</v>
      </c>
      <c r="B145" s="748" t="s">
        <v>2181</v>
      </c>
      <c r="C145" s="748" t="s">
        <v>2185</v>
      </c>
      <c r="D145" s="748" t="s">
        <v>2183</v>
      </c>
      <c r="E145" s="748" t="s">
        <v>2186</v>
      </c>
      <c r="F145" s="752"/>
      <c r="G145" s="752"/>
      <c r="H145" s="766">
        <v>0</v>
      </c>
      <c r="I145" s="752">
        <v>54</v>
      </c>
      <c r="J145" s="752">
        <v>3635.35</v>
      </c>
      <c r="K145" s="766">
        <v>1</v>
      </c>
      <c r="L145" s="752">
        <v>54</v>
      </c>
      <c r="M145" s="753">
        <v>3635.35</v>
      </c>
    </row>
    <row r="146" spans="1:13" ht="14.4" customHeight="1" x14ac:dyDescent="0.3">
      <c r="A146" s="747" t="s">
        <v>589</v>
      </c>
      <c r="B146" s="748" t="s">
        <v>2187</v>
      </c>
      <c r="C146" s="748" t="s">
        <v>2188</v>
      </c>
      <c r="D146" s="748" t="s">
        <v>1265</v>
      </c>
      <c r="E146" s="748" t="s">
        <v>2189</v>
      </c>
      <c r="F146" s="752"/>
      <c r="G146" s="752"/>
      <c r="H146" s="766">
        <v>0</v>
      </c>
      <c r="I146" s="752">
        <v>2</v>
      </c>
      <c r="J146" s="752">
        <v>43.92</v>
      </c>
      <c r="K146" s="766">
        <v>1</v>
      </c>
      <c r="L146" s="752">
        <v>2</v>
      </c>
      <c r="M146" s="753">
        <v>43.92</v>
      </c>
    </row>
    <row r="147" spans="1:13" ht="14.4" customHeight="1" x14ac:dyDescent="0.3">
      <c r="A147" s="747" t="s">
        <v>589</v>
      </c>
      <c r="B147" s="748" t="s">
        <v>2187</v>
      </c>
      <c r="C147" s="748" t="s">
        <v>2190</v>
      </c>
      <c r="D147" s="748" t="s">
        <v>1265</v>
      </c>
      <c r="E147" s="748" t="s">
        <v>2191</v>
      </c>
      <c r="F147" s="752"/>
      <c r="G147" s="752"/>
      <c r="H147" s="766">
        <v>0</v>
      </c>
      <c r="I147" s="752">
        <v>2</v>
      </c>
      <c r="J147" s="752">
        <v>91.500000000000014</v>
      </c>
      <c r="K147" s="766">
        <v>1</v>
      </c>
      <c r="L147" s="752">
        <v>2</v>
      </c>
      <c r="M147" s="753">
        <v>91.500000000000014</v>
      </c>
    </row>
    <row r="148" spans="1:13" ht="14.4" customHeight="1" x14ac:dyDescent="0.3">
      <c r="A148" s="747" t="s">
        <v>589</v>
      </c>
      <c r="B148" s="748" t="s">
        <v>2192</v>
      </c>
      <c r="C148" s="748" t="s">
        <v>2193</v>
      </c>
      <c r="D148" s="748" t="s">
        <v>2194</v>
      </c>
      <c r="E148" s="748" t="s">
        <v>2023</v>
      </c>
      <c r="F148" s="752">
        <v>4</v>
      </c>
      <c r="G148" s="752">
        <v>393.07999999999987</v>
      </c>
      <c r="H148" s="766">
        <v>1</v>
      </c>
      <c r="I148" s="752"/>
      <c r="J148" s="752"/>
      <c r="K148" s="766">
        <v>0</v>
      </c>
      <c r="L148" s="752">
        <v>4</v>
      </c>
      <c r="M148" s="753">
        <v>393.07999999999987</v>
      </c>
    </row>
    <row r="149" spans="1:13" ht="14.4" customHeight="1" x14ac:dyDescent="0.3">
      <c r="A149" s="747" t="s">
        <v>589</v>
      </c>
      <c r="B149" s="748" t="s">
        <v>2192</v>
      </c>
      <c r="C149" s="748" t="s">
        <v>2195</v>
      </c>
      <c r="D149" s="748" t="s">
        <v>727</v>
      </c>
      <c r="E149" s="748" t="s">
        <v>697</v>
      </c>
      <c r="F149" s="752"/>
      <c r="G149" s="752"/>
      <c r="H149" s="766">
        <v>0</v>
      </c>
      <c r="I149" s="752">
        <v>14</v>
      </c>
      <c r="J149" s="752">
        <v>279.53999999999996</v>
      </c>
      <c r="K149" s="766">
        <v>1</v>
      </c>
      <c r="L149" s="752">
        <v>14</v>
      </c>
      <c r="M149" s="753">
        <v>279.53999999999996</v>
      </c>
    </row>
    <row r="150" spans="1:13" ht="14.4" customHeight="1" x14ac:dyDescent="0.3">
      <c r="A150" s="747" t="s">
        <v>589</v>
      </c>
      <c r="B150" s="748" t="s">
        <v>2192</v>
      </c>
      <c r="C150" s="748" t="s">
        <v>2196</v>
      </c>
      <c r="D150" s="748" t="s">
        <v>729</v>
      </c>
      <c r="E150" s="748" t="s">
        <v>2023</v>
      </c>
      <c r="F150" s="752"/>
      <c r="G150" s="752"/>
      <c r="H150" s="766">
        <v>0</v>
      </c>
      <c r="I150" s="752">
        <v>9</v>
      </c>
      <c r="J150" s="752">
        <v>245.22000000000003</v>
      </c>
      <c r="K150" s="766">
        <v>1</v>
      </c>
      <c r="L150" s="752">
        <v>9</v>
      </c>
      <c r="M150" s="753">
        <v>245.22000000000003</v>
      </c>
    </row>
    <row r="151" spans="1:13" ht="14.4" customHeight="1" x14ac:dyDescent="0.3">
      <c r="A151" s="747" t="s">
        <v>589</v>
      </c>
      <c r="B151" s="748" t="s">
        <v>2197</v>
      </c>
      <c r="C151" s="748" t="s">
        <v>2198</v>
      </c>
      <c r="D151" s="748" t="s">
        <v>2199</v>
      </c>
      <c r="E151" s="748" t="s">
        <v>2200</v>
      </c>
      <c r="F151" s="752"/>
      <c r="G151" s="752"/>
      <c r="H151" s="766">
        <v>0</v>
      </c>
      <c r="I151" s="752">
        <v>1</v>
      </c>
      <c r="J151" s="752">
        <v>197.58000000000007</v>
      </c>
      <c r="K151" s="766">
        <v>1</v>
      </c>
      <c r="L151" s="752">
        <v>1</v>
      </c>
      <c r="M151" s="753">
        <v>197.58000000000007</v>
      </c>
    </row>
    <row r="152" spans="1:13" ht="14.4" customHeight="1" x14ac:dyDescent="0.3">
      <c r="A152" s="747" t="s">
        <v>589</v>
      </c>
      <c r="B152" s="748" t="s">
        <v>2201</v>
      </c>
      <c r="C152" s="748" t="s">
        <v>2202</v>
      </c>
      <c r="D152" s="748" t="s">
        <v>1242</v>
      </c>
      <c r="E152" s="748" t="s">
        <v>2203</v>
      </c>
      <c r="F152" s="752"/>
      <c r="G152" s="752"/>
      <c r="H152" s="766">
        <v>0</v>
      </c>
      <c r="I152" s="752">
        <v>15</v>
      </c>
      <c r="J152" s="752">
        <v>748.47000000000014</v>
      </c>
      <c r="K152" s="766">
        <v>1</v>
      </c>
      <c r="L152" s="752">
        <v>15</v>
      </c>
      <c r="M152" s="753">
        <v>748.47000000000014</v>
      </c>
    </row>
    <row r="153" spans="1:13" ht="14.4" customHeight="1" x14ac:dyDescent="0.3">
      <c r="A153" s="747" t="s">
        <v>589</v>
      </c>
      <c r="B153" s="748" t="s">
        <v>2201</v>
      </c>
      <c r="C153" s="748" t="s">
        <v>2204</v>
      </c>
      <c r="D153" s="748" t="s">
        <v>2205</v>
      </c>
      <c r="E153" s="748" t="s">
        <v>2206</v>
      </c>
      <c r="F153" s="752"/>
      <c r="G153" s="752"/>
      <c r="H153" s="766">
        <v>0</v>
      </c>
      <c r="I153" s="752">
        <v>23</v>
      </c>
      <c r="J153" s="752">
        <v>1871.3</v>
      </c>
      <c r="K153" s="766">
        <v>1</v>
      </c>
      <c r="L153" s="752">
        <v>23</v>
      </c>
      <c r="M153" s="753">
        <v>1871.3</v>
      </c>
    </row>
    <row r="154" spans="1:13" ht="14.4" customHeight="1" x14ac:dyDescent="0.3">
      <c r="A154" s="747" t="s">
        <v>589</v>
      </c>
      <c r="B154" s="748" t="s">
        <v>2207</v>
      </c>
      <c r="C154" s="748" t="s">
        <v>2208</v>
      </c>
      <c r="D154" s="748" t="s">
        <v>855</v>
      </c>
      <c r="E154" s="748" t="s">
        <v>2209</v>
      </c>
      <c r="F154" s="752"/>
      <c r="G154" s="752"/>
      <c r="H154" s="766">
        <v>0</v>
      </c>
      <c r="I154" s="752">
        <v>2</v>
      </c>
      <c r="J154" s="752">
        <v>627.58000000000004</v>
      </c>
      <c r="K154" s="766">
        <v>1</v>
      </c>
      <c r="L154" s="752">
        <v>2</v>
      </c>
      <c r="M154" s="753">
        <v>627.58000000000004</v>
      </c>
    </row>
    <row r="155" spans="1:13" ht="14.4" customHeight="1" x14ac:dyDescent="0.3">
      <c r="A155" s="747" t="s">
        <v>589</v>
      </c>
      <c r="B155" s="748" t="s">
        <v>2210</v>
      </c>
      <c r="C155" s="748" t="s">
        <v>2211</v>
      </c>
      <c r="D155" s="748" t="s">
        <v>1048</v>
      </c>
      <c r="E155" s="748" t="s">
        <v>2212</v>
      </c>
      <c r="F155" s="752"/>
      <c r="G155" s="752"/>
      <c r="H155" s="766">
        <v>0</v>
      </c>
      <c r="I155" s="752">
        <v>10</v>
      </c>
      <c r="J155" s="752">
        <v>1254.56</v>
      </c>
      <c r="K155" s="766">
        <v>1</v>
      </c>
      <c r="L155" s="752">
        <v>10</v>
      </c>
      <c r="M155" s="753">
        <v>1254.56</v>
      </c>
    </row>
    <row r="156" spans="1:13" ht="14.4" customHeight="1" x14ac:dyDescent="0.3">
      <c r="A156" s="747" t="s">
        <v>589</v>
      </c>
      <c r="B156" s="748" t="s">
        <v>2213</v>
      </c>
      <c r="C156" s="748" t="s">
        <v>2214</v>
      </c>
      <c r="D156" s="748" t="s">
        <v>1263</v>
      </c>
      <c r="E156" s="748" t="s">
        <v>2215</v>
      </c>
      <c r="F156" s="752"/>
      <c r="G156" s="752"/>
      <c r="H156" s="766">
        <v>0</v>
      </c>
      <c r="I156" s="752">
        <v>4</v>
      </c>
      <c r="J156" s="752">
        <v>303.49</v>
      </c>
      <c r="K156" s="766">
        <v>1</v>
      </c>
      <c r="L156" s="752">
        <v>4</v>
      </c>
      <c r="M156" s="753">
        <v>303.49</v>
      </c>
    </row>
    <row r="157" spans="1:13" ht="14.4" customHeight="1" x14ac:dyDescent="0.3">
      <c r="A157" s="747" t="s">
        <v>589</v>
      </c>
      <c r="B157" s="748" t="s">
        <v>2216</v>
      </c>
      <c r="C157" s="748" t="s">
        <v>2217</v>
      </c>
      <c r="D157" s="748" t="s">
        <v>2218</v>
      </c>
      <c r="E157" s="748" t="s">
        <v>2219</v>
      </c>
      <c r="F157" s="752"/>
      <c r="G157" s="752"/>
      <c r="H157" s="766">
        <v>0</v>
      </c>
      <c r="I157" s="752">
        <v>1</v>
      </c>
      <c r="J157" s="752">
        <v>51.840000000000032</v>
      </c>
      <c r="K157" s="766">
        <v>1</v>
      </c>
      <c r="L157" s="752">
        <v>1</v>
      </c>
      <c r="M157" s="753">
        <v>51.840000000000032</v>
      </c>
    </row>
    <row r="158" spans="1:13" ht="14.4" customHeight="1" x14ac:dyDescent="0.3">
      <c r="A158" s="747" t="s">
        <v>589</v>
      </c>
      <c r="B158" s="748" t="s">
        <v>2216</v>
      </c>
      <c r="C158" s="748" t="s">
        <v>2220</v>
      </c>
      <c r="D158" s="748" t="s">
        <v>2218</v>
      </c>
      <c r="E158" s="748" t="s">
        <v>2221</v>
      </c>
      <c r="F158" s="752"/>
      <c r="G158" s="752"/>
      <c r="H158" s="766">
        <v>0</v>
      </c>
      <c r="I158" s="752">
        <v>2</v>
      </c>
      <c r="J158" s="752">
        <v>262.58000000000004</v>
      </c>
      <c r="K158" s="766">
        <v>1</v>
      </c>
      <c r="L158" s="752">
        <v>2</v>
      </c>
      <c r="M158" s="753">
        <v>262.58000000000004</v>
      </c>
    </row>
    <row r="159" spans="1:13" ht="14.4" customHeight="1" x14ac:dyDescent="0.3">
      <c r="A159" s="747" t="s">
        <v>589</v>
      </c>
      <c r="B159" s="748" t="s">
        <v>2222</v>
      </c>
      <c r="C159" s="748" t="s">
        <v>2223</v>
      </c>
      <c r="D159" s="748" t="s">
        <v>1284</v>
      </c>
      <c r="E159" s="748" t="s">
        <v>1283</v>
      </c>
      <c r="F159" s="752"/>
      <c r="G159" s="752"/>
      <c r="H159" s="766">
        <v>0</v>
      </c>
      <c r="I159" s="752">
        <v>3</v>
      </c>
      <c r="J159" s="752">
        <v>494.18999999999994</v>
      </c>
      <c r="K159" s="766">
        <v>1</v>
      </c>
      <c r="L159" s="752">
        <v>3</v>
      </c>
      <c r="M159" s="753">
        <v>494.18999999999994</v>
      </c>
    </row>
    <row r="160" spans="1:13" ht="14.4" customHeight="1" x14ac:dyDescent="0.3">
      <c r="A160" s="747" t="s">
        <v>589</v>
      </c>
      <c r="B160" s="748" t="s">
        <v>2222</v>
      </c>
      <c r="C160" s="748" t="s">
        <v>2224</v>
      </c>
      <c r="D160" s="748" t="s">
        <v>1297</v>
      </c>
      <c r="E160" s="748" t="s">
        <v>2225</v>
      </c>
      <c r="F160" s="752"/>
      <c r="G160" s="752"/>
      <c r="H160" s="766">
        <v>0</v>
      </c>
      <c r="I160" s="752">
        <v>7</v>
      </c>
      <c r="J160" s="752">
        <v>1378.78</v>
      </c>
      <c r="K160" s="766">
        <v>1</v>
      </c>
      <c r="L160" s="752">
        <v>7</v>
      </c>
      <c r="M160" s="753">
        <v>1378.78</v>
      </c>
    </row>
    <row r="161" spans="1:13" ht="14.4" customHeight="1" x14ac:dyDescent="0.3">
      <c r="A161" s="747" t="s">
        <v>589</v>
      </c>
      <c r="B161" s="748" t="s">
        <v>2222</v>
      </c>
      <c r="C161" s="748" t="s">
        <v>2226</v>
      </c>
      <c r="D161" s="748" t="s">
        <v>1285</v>
      </c>
      <c r="E161" s="748" t="s">
        <v>1286</v>
      </c>
      <c r="F161" s="752"/>
      <c r="G161" s="752"/>
      <c r="H161" s="766">
        <v>0</v>
      </c>
      <c r="I161" s="752">
        <v>8</v>
      </c>
      <c r="J161" s="752">
        <v>327.36</v>
      </c>
      <c r="K161" s="766">
        <v>1</v>
      </c>
      <c r="L161" s="752">
        <v>8</v>
      </c>
      <c r="M161" s="753">
        <v>327.36</v>
      </c>
    </row>
    <row r="162" spans="1:13" ht="14.4" customHeight="1" x14ac:dyDescent="0.3">
      <c r="A162" s="747" t="s">
        <v>589</v>
      </c>
      <c r="B162" s="748" t="s">
        <v>2222</v>
      </c>
      <c r="C162" s="748" t="s">
        <v>2227</v>
      </c>
      <c r="D162" s="748" t="s">
        <v>1287</v>
      </c>
      <c r="E162" s="748" t="s">
        <v>1286</v>
      </c>
      <c r="F162" s="752"/>
      <c r="G162" s="752"/>
      <c r="H162" s="766">
        <v>0</v>
      </c>
      <c r="I162" s="752">
        <v>4</v>
      </c>
      <c r="J162" s="752">
        <v>163.68</v>
      </c>
      <c r="K162" s="766">
        <v>1</v>
      </c>
      <c r="L162" s="752">
        <v>4</v>
      </c>
      <c r="M162" s="753">
        <v>163.68</v>
      </c>
    </row>
    <row r="163" spans="1:13" ht="14.4" customHeight="1" x14ac:dyDescent="0.3">
      <c r="A163" s="747" t="s">
        <v>589</v>
      </c>
      <c r="B163" s="748" t="s">
        <v>2222</v>
      </c>
      <c r="C163" s="748" t="s">
        <v>2228</v>
      </c>
      <c r="D163" s="748" t="s">
        <v>1288</v>
      </c>
      <c r="E163" s="748" t="s">
        <v>1289</v>
      </c>
      <c r="F163" s="752"/>
      <c r="G163" s="752"/>
      <c r="H163" s="766">
        <v>0</v>
      </c>
      <c r="I163" s="752">
        <v>10</v>
      </c>
      <c r="J163" s="752">
        <v>1339.87</v>
      </c>
      <c r="K163" s="766">
        <v>1</v>
      </c>
      <c r="L163" s="752">
        <v>10</v>
      </c>
      <c r="M163" s="753">
        <v>1339.87</v>
      </c>
    </row>
    <row r="164" spans="1:13" ht="14.4" customHeight="1" x14ac:dyDescent="0.3">
      <c r="A164" s="747" t="s">
        <v>589</v>
      </c>
      <c r="B164" s="748" t="s">
        <v>2222</v>
      </c>
      <c r="C164" s="748" t="s">
        <v>2229</v>
      </c>
      <c r="D164" s="748" t="s">
        <v>1290</v>
      </c>
      <c r="E164" s="748" t="s">
        <v>2230</v>
      </c>
      <c r="F164" s="752"/>
      <c r="G164" s="752"/>
      <c r="H164" s="766">
        <v>0</v>
      </c>
      <c r="I164" s="752">
        <v>6</v>
      </c>
      <c r="J164" s="752">
        <v>671.7</v>
      </c>
      <c r="K164" s="766">
        <v>1</v>
      </c>
      <c r="L164" s="752">
        <v>6</v>
      </c>
      <c r="M164" s="753">
        <v>671.7</v>
      </c>
    </row>
    <row r="165" spans="1:13" ht="14.4" customHeight="1" x14ac:dyDescent="0.3">
      <c r="A165" s="747" t="s">
        <v>589</v>
      </c>
      <c r="B165" s="748" t="s">
        <v>2222</v>
      </c>
      <c r="C165" s="748" t="s">
        <v>2231</v>
      </c>
      <c r="D165" s="748" t="s">
        <v>1294</v>
      </c>
      <c r="E165" s="748" t="s">
        <v>1283</v>
      </c>
      <c r="F165" s="752"/>
      <c r="G165" s="752"/>
      <c r="H165" s="766">
        <v>0</v>
      </c>
      <c r="I165" s="752">
        <v>10</v>
      </c>
      <c r="J165" s="752">
        <v>1226.9000000000003</v>
      </c>
      <c r="K165" s="766">
        <v>1</v>
      </c>
      <c r="L165" s="752">
        <v>10</v>
      </c>
      <c r="M165" s="753">
        <v>1226.9000000000003</v>
      </c>
    </row>
    <row r="166" spans="1:13" ht="14.4" customHeight="1" x14ac:dyDescent="0.3">
      <c r="A166" s="747" t="s">
        <v>589</v>
      </c>
      <c r="B166" s="748" t="s">
        <v>2222</v>
      </c>
      <c r="C166" s="748" t="s">
        <v>2232</v>
      </c>
      <c r="D166" s="748" t="s">
        <v>1292</v>
      </c>
      <c r="E166" s="748" t="s">
        <v>1286</v>
      </c>
      <c r="F166" s="752"/>
      <c r="G166" s="752"/>
      <c r="H166" s="766">
        <v>0</v>
      </c>
      <c r="I166" s="752">
        <v>6</v>
      </c>
      <c r="J166" s="752">
        <v>203.16</v>
      </c>
      <c r="K166" s="766">
        <v>1</v>
      </c>
      <c r="L166" s="752">
        <v>6</v>
      </c>
      <c r="M166" s="753">
        <v>203.16</v>
      </c>
    </row>
    <row r="167" spans="1:13" ht="14.4" customHeight="1" x14ac:dyDescent="0.3">
      <c r="A167" s="747" t="s">
        <v>589</v>
      </c>
      <c r="B167" s="748" t="s">
        <v>2222</v>
      </c>
      <c r="C167" s="748" t="s">
        <v>2233</v>
      </c>
      <c r="D167" s="748" t="s">
        <v>1295</v>
      </c>
      <c r="E167" s="748" t="s">
        <v>1286</v>
      </c>
      <c r="F167" s="752"/>
      <c r="G167" s="752"/>
      <c r="H167" s="766">
        <v>0</v>
      </c>
      <c r="I167" s="752">
        <v>4</v>
      </c>
      <c r="J167" s="752">
        <v>122.67999999999999</v>
      </c>
      <c r="K167" s="766">
        <v>1</v>
      </c>
      <c r="L167" s="752">
        <v>4</v>
      </c>
      <c r="M167" s="753">
        <v>122.67999999999999</v>
      </c>
    </row>
    <row r="168" spans="1:13" ht="14.4" customHeight="1" x14ac:dyDescent="0.3">
      <c r="A168" s="747" t="s">
        <v>589</v>
      </c>
      <c r="B168" s="748" t="s">
        <v>2222</v>
      </c>
      <c r="C168" s="748" t="s">
        <v>2234</v>
      </c>
      <c r="D168" s="748" t="s">
        <v>1293</v>
      </c>
      <c r="E168" s="748" t="s">
        <v>1286</v>
      </c>
      <c r="F168" s="752"/>
      <c r="G168" s="752"/>
      <c r="H168" s="766">
        <v>0</v>
      </c>
      <c r="I168" s="752">
        <v>18</v>
      </c>
      <c r="J168" s="752">
        <v>552.05999999999995</v>
      </c>
      <c r="K168" s="766">
        <v>1</v>
      </c>
      <c r="L168" s="752">
        <v>18</v>
      </c>
      <c r="M168" s="753">
        <v>552.05999999999995</v>
      </c>
    </row>
    <row r="169" spans="1:13" ht="14.4" customHeight="1" x14ac:dyDescent="0.3">
      <c r="A169" s="747" t="s">
        <v>594</v>
      </c>
      <c r="B169" s="748" t="s">
        <v>2181</v>
      </c>
      <c r="C169" s="748" t="s">
        <v>2185</v>
      </c>
      <c r="D169" s="748" t="s">
        <v>2183</v>
      </c>
      <c r="E169" s="748" t="s">
        <v>2186</v>
      </c>
      <c r="F169" s="752"/>
      <c r="G169" s="752"/>
      <c r="H169" s="766">
        <v>0</v>
      </c>
      <c r="I169" s="752">
        <v>5</v>
      </c>
      <c r="J169" s="752">
        <v>269.27999999999997</v>
      </c>
      <c r="K169" s="766">
        <v>1</v>
      </c>
      <c r="L169" s="752">
        <v>5</v>
      </c>
      <c r="M169" s="753">
        <v>269.27999999999997</v>
      </c>
    </row>
    <row r="170" spans="1:13" ht="14.4" customHeight="1" x14ac:dyDescent="0.3">
      <c r="A170" s="747" t="s">
        <v>597</v>
      </c>
      <c r="B170" s="748" t="s">
        <v>1810</v>
      </c>
      <c r="C170" s="748" t="s">
        <v>1811</v>
      </c>
      <c r="D170" s="748" t="s">
        <v>744</v>
      </c>
      <c r="E170" s="748" t="s">
        <v>1812</v>
      </c>
      <c r="F170" s="752"/>
      <c r="G170" s="752"/>
      <c r="H170" s="766">
        <v>0</v>
      </c>
      <c r="I170" s="752">
        <v>695</v>
      </c>
      <c r="J170" s="752">
        <v>46297.462629683621</v>
      </c>
      <c r="K170" s="766">
        <v>1</v>
      </c>
      <c r="L170" s="752">
        <v>695</v>
      </c>
      <c r="M170" s="753">
        <v>46297.462629683621</v>
      </c>
    </row>
    <row r="171" spans="1:13" ht="14.4" customHeight="1" x14ac:dyDescent="0.3">
      <c r="A171" s="747" t="s">
        <v>597</v>
      </c>
      <c r="B171" s="748" t="s">
        <v>2235</v>
      </c>
      <c r="C171" s="748" t="s">
        <v>2236</v>
      </c>
      <c r="D171" s="748" t="s">
        <v>2237</v>
      </c>
      <c r="E171" s="748" t="s">
        <v>2238</v>
      </c>
      <c r="F171" s="752"/>
      <c r="G171" s="752"/>
      <c r="H171" s="766">
        <v>0</v>
      </c>
      <c r="I171" s="752">
        <v>12</v>
      </c>
      <c r="J171" s="752">
        <v>3491.4001825311852</v>
      </c>
      <c r="K171" s="766">
        <v>1</v>
      </c>
      <c r="L171" s="752">
        <v>12</v>
      </c>
      <c r="M171" s="753">
        <v>3491.4001825311852</v>
      </c>
    </row>
    <row r="172" spans="1:13" ht="14.4" customHeight="1" x14ac:dyDescent="0.3">
      <c r="A172" s="747" t="s">
        <v>597</v>
      </c>
      <c r="B172" s="748" t="s">
        <v>1826</v>
      </c>
      <c r="C172" s="748" t="s">
        <v>1827</v>
      </c>
      <c r="D172" s="748" t="s">
        <v>794</v>
      </c>
      <c r="E172" s="748" t="s">
        <v>1828</v>
      </c>
      <c r="F172" s="752"/>
      <c r="G172" s="752"/>
      <c r="H172" s="766">
        <v>0</v>
      </c>
      <c r="I172" s="752">
        <v>2</v>
      </c>
      <c r="J172" s="752">
        <v>95.27000000000001</v>
      </c>
      <c r="K172" s="766">
        <v>1</v>
      </c>
      <c r="L172" s="752">
        <v>2</v>
      </c>
      <c r="M172" s="753">
        <v>95.27000000000001</v>
      </c>
    </row>
    <row r="173" spans="1:13" ht="14.4" customHeight="1" x14ac:dyDescent="0.3">
      <c r="A173" s="747" t="s">
        <v>597</v>
      </c>
      <c r="B173" s="748" t="s">
        <v>1826</v>
      </c>
      <c r="C173" s="748" t="s">
        <v>2239</v>
      </c>
      <c r="D173" s="748" t="s">
        <v>794</v>
      </c>
      <c r="E173" s="748" t="s">
        <v>1830</v>
      </c>
      <c r="F173" s="752"/>
      <c r="G173" s="752"/>
      <c r="H173" s="766">
        <v>0</v>
      </c>
      <c r="I173" s="752">
        <v>1</v>
      </c>
      <c r="J173" s="752">
        <v>66.730000000000047</v>
      </c>
      <c r="K173" s="766">
        <v>1</v>
      </c>
      <c r="L173" s="752">
        <v>1</v>
      </c>
      <c r="M173" s="753">
        <v>66.730000000000047</v>
      </c>
    </row>
    <row r="174" spans="1:13" ht="14.4" customHeight="1" x14ac:dyDescent="0.3">
      <c r="A174" s="747" t="s">
        <v>597</v>
      </c>
      <c r="B174" s="748" t="s">
        <v>1853</v>
      </c>
      <c r="C174" s="748" t="s">
        <v>1857</v>
      </c>
      <c r="D174" s="748" t="s">
        <v>1858</v>
      </c>
      <c r="E174" s="748" t="s">
        <v>1859</v>
      </c>
      <c r="F174" s="752"/>
      <c r="G174" s="752"/>
      <c r="H174" s="766">
        <v>0</v>
      </c>
      <c r="I174" s="752">
        <v>1</v>
      </c>
      <c r="J174" s="752">
        <v>138.48000000000005</v>
      </c>
      <c r="K174" s="766">
        <v>1</v>
      </c>
      <c r="L174" s="752">
        <v>1</v>
      </c>
      <c r="M174" s="753">
        <v>138.48000000000005</v>
      </c>
    </row>
    <row r="175" spans="1:13" ht="14.4" customHeight="1" x14ac:dyDescent="0.3">
      <c r="A175" s="747" t="s">
        <v>597</v>
      </c>
      <c r="B175" s="748" t="s">
        <v>1860</v>
      </c>
      <c r="C175" s="748" t="s">
        <v>1861</v>
      </c>
      <c r="D175" s="748" t="s">
        <v>869</v>
      </c>
      <c r="E175" s="748" t="s">
        <v>1862</v>
      </c>
      <c r="F175" s="752"/>
      <c r="G175" s="752"/>
      <c r="H175" s="766">
        <v>0</v>
      </c>
      <c r="I175" s="752">
        <v>2</v>
      </c>
      <c r="J175" s="752">
        <v>2212.52</v>
      </c>
      <c r="K175" s="766">
        <v>1</v>
      </c>
      <c r="L175" s="752">
        <v>2</v>
      </c>
      <c r="M175" s="753">
        <v>2212.52</v>
      </c>
    </row>
    <row r="176" spans="1:13" ht="14.4" customHeight="1" x14ac:dyDescent="0.3">
      <c r="A176" s="747" t="s">
        <v>597</v>
      </c>
      <c r="B176" s="748" t="s">
        <v>1860</v>
      </c>
      <c r="C176" s="748" t="s">
        <v>1867</v>
      </c>
      <c r="D176" s="748" t="s">
        <v>863</v>
      </c>
      <c r="E176" s="748" t="s">
        <v>1868</v>
      </c>
      <c r="F176" s="752">
        <v>1</v>
      </c>
      <c r="G176" s="752">
        <v>721.2</v>
      </c>
      <c r="H176" s="766">
        <v>1</v>
      </c>
      <c r="I176" s="752"/>
      <c r="J176" s="752"/>
      <c r="K176" s="766">
        <v>0</v>
      </c>
      <c r="L176" s="752">
        <v>1</v>
      </c>
      <c r="M176" s="753">
        <v>721.2</v>
      </c>
    </row>
    <row r="177" spans="1:13" ht="14.4" customHeight="1" x14ac:dyDescent="0.3">
      <c r="A177" s="747" t="s">
        <v>597</v>
      </c>
      <c r="B177" s="748" t="s">
        <v>1860</v>
      </c>
      <c r="C177" s="748" t="s">
        <v>1869</v>
      </c>
      <c r="D177" s="748" t="s">
        <v>863</v>
      </c>
      <c r="E177" s="748" t="s">
        <v>1870</v>
      </c>
      <c r="F177" s="752"/>
      <c r="G177" s="752"/>
      <c r="H177" s="766">
        <v>0</v>
      </c>
      <c r="I177" s="752">
        <v>181</v>
      </c>
      <c r="J177" s="752">
        <v>51752.163243743591</v>
      </c>
      <c r="K177" s="766">
        <v>1</v>
      </c>
      <c r="L177" s="752">
        <v>181</v>
      </c>
      <c r="M177" s="753">
        <v>51752.163243743591</v>
      </c>
    </row>
    <row r="178" spans="1:13" ht="14.4" customHeight="1" x14ac:dyDescent="0.3">
      <c r="A178" s="747" t="s">
        <v>597</v>
      </c>
      <c r="B178" s="748" t="s">
        <v>1860</v>
      </c>
      <c r="C178" s="748" t="s">
        <v>1871</v>
      </c>
      <c r="D178" s="748" t="s">
        <v>863</v>
      </c>
      <c r="E178" s="748" t="s">
        <v>1872</v>
      </c>
      <c r="F178" s="752"/>
      <c r="G178" s="752"/>
      <c r="H178" s="766">
        <v>0</v>
      </c>
      <c r="I178" s="752">
        <v>34</v>
      </c>
      <c r="J178" s="752">
        <v>21442.442999999999</v>
      </c>
      <c r="K178" s="766">
        <v>1</v>
      </c>
      <c r="L178" s="752">
        <v>34</v>
      </c>
      <c r="M178" s="753">
        <v>21442.442999999999</v>
      </c>
    </row>
    <row r="179" spans="1:13" ht="14.4" customHeight="1" x14ac:dyDescent="0.3">
      <c r="A179" s="747" t="s">
        <v>597</v>
      </c>
      <c r="B179" s="748" t="s">
        <v>1860</v>
      </c>
      <c r="C179" s="748" t="s">
        <v>1875</v>
      </c>
      <c r="D179" s="748" t="s">
        <v>863</v>
      </c>
      <c r="E179" s="748" t="s">
        <v>1876</v>
      </c>
      <c r="F179" s="752"/>
      <c r="G179" s="752"/>
      <c r="H179" s="766">
        <v>0</v>
      </c>
      <c r="I179" s="752">
        <v>70</v>
      </c>
      <c r="J179" s="752">
        <v>28626.5</v>
      </c>
      <c r="K179" s="766">
        <v>1</v>
      </c>
      <c r="L179" s="752">
        <v>70</v>
      </c>
      <c r="M179" s="753">
        <v>28626.5</v>
      </c>
    </row>
    <row r="180" spans="1:13" ht="14.4" customHeight="1" x14ac:dyDescent="0.3">
      <c r="A180" s="747" t="s">
        <v>597</v>
      </c>
      <c r="B180" s="748" t="s">
        <v>1860</v>
      </c>
      <c r="C180" s="748" t="s">
        <v>1877</v>
      </c>
      <c r="D180" s="748" t="s">
        <v>863</v>
      </c>
      <c r="E180" s="748" t="s">
        <v>1868</v>
      </c>
      <c r="F180" s="752"/>
      <c r="G180" s="752"/>
      <c r="H180" s="766">
        <v>0</v>
      </c>
      <c r="I180" s="752">
        <v>4</v>
      </c>
      <c r="J180" s="752">
        <v>2884.8</v>
      </c>
      <c r="K180" s="766">
        <v>1</v>
      </c>
      <c r="L180" s="752">
        <v>4</v>
      </c>
      <c r="M180" s="753">
        <v>2884.8</v>
      </c>
    </row>
    <row r="181" spans="1:13" ht="14.4" customHeight="1" x14ac:dyDescent="0.3">
      <c r="A181" s="747" t="s">
        <v>597</v>
      </c>
      <c r="B181" s="748" t="s">
        <v>1879</v>
      </c>
      <c r="C181" s="748" t="s">
        <v>1883</v>
      </c>
      <c r="D181" s="748" t="s">
        <v>1881</v>
      </c>
      <c r="E181" s="748" t="s">
        <v>1884</v>
      </c>
      <c r="F181" s="752"/>
      <c r="G181" s="752"/>
      <c r="H181" s="766">
        <v>0</v>
      </c>
      <c r="I181" s="752">
        <v>4</v>
      </c>
      <c r="J181" s="752">
        <v>557.07000000000005</v>
      </c>
      <c r="K181" s="766">
        <v>1</v>
      </c>
      <c r="L181" s="752">
        <v>4</v>
      </c>
      <c r="M181" s="753">
        <v>557.07000000000005</v>
      </c>
    </row>
    <row r="182" spans="1:13" ht="14.4" customHeight="1" x14ac:dyDescent="0.3">
      <c r="A182" s="747" t="s">
        <v>597</v>
      </c>
      <c r="B182" s="748" t="s">
        <v>2240</v>
      </c>
      <c r="C182" s="748" t="s">
        <v>2241</v>
      </c>
      <c r="D182" s="748" t="s">
        <v>2242</v>
      </c>
      <c r="E182" s="748" t="s">
        <v>2243</v>
      </c>
      <c r="F182" s="752"/>
      <c r="G182" s="752"/>
      <c r="H182" s="766">
        <v>0</v>
      </c>
      <c r="I182" s="752">
        <v>7</v>
      </c>
      <c r="J182" s="752">
        <v>216275.21344444319</v>
      </c>
      <c r="K182" s="766">
        <v>1</v>
      </c>
      <c r="L182" s="752">
        <v>7</v>
      </c>
      <c r="M182" s="753">
        <v>216275.21344444319</v>
      </c>
    </row>
    <row r="183" spans="1:13" ht="14.4" customHeight="1" x14ac:dyDescent="0.3">
      <c r="A183" s="747" t="s">
        <v>597</v>
      </c>
      <c r="B183" s="748" t="s">
        <v>1893</v>
      </c>
      <c r="C183" s="748" t="s">
        <v>1894</v>
      </c>
      <c r="D183" s="748" t="s">
        <v>746</v>
      </c>
      <c r="E183" s="748" t="s">
        <v>1895</v>
      </c>
      <c r="F183" s="752"/>
      <c r="G183" s="752"/>
      <c r="H183" s="766">
        <v>0</v>
      </c>
      <c r="I183" s="752">
        <v>269</v>
      </c>
      <c r="J183" s="752">
        <v>34652.489868554119</v>
      </c>
      <c r="K183" s="766">
        <v>1</v>
      </c>
      <c r="L183" s="752">
        <v>269</v>
      </c>
      <c r="M183" s="753">
        <v>34652.489868554119</v>
      </c>
    </row>
    <row r="184" spans="1:13" ht="14.4" customHeight="1" x14ac:dyDescent="0.3">
      <c r="A184" s="747" t="s">
        <v>597</v>
      </c>
      <c r="B184" s="748" t="s">
        <v>1893</v>
      </c>
      <c r="C184" s="748" t="s">
        <v>1896</v>
      </c>
      <c r="D184" s="748" t="s">
        <v>746</v>
      </c>
      <c r="E184" s="748" t="s">
        <v>1897</v>
      </c>
      <c r="F184" s="752"/>
      <c r="G184" s="752"/>
      <c r="H184" s="766">
        <v>0</v>
      </c>
      <c r="I184" s="752">
        <v>1</v>
      </c>
      <c r="J184" s="752">
        <v>44.880000000000031</v>
      </c>
      <c r="K184" s="766">
        <v>1</v>
      </c>
      <c r="L184" s="752">
        <v>1</v>
      </c>
      <c r="M184" s="753">
        <v>44.880000000000031</v>
      </c>
    </row>
    <row r="185" spans="1:13" ht="14.4" customHeight="1" x14ac:dyDescent="0.3">
      <c r="A185" s="747" t="s">
        <v>597</v>
      </c>
      <c r="B185" s="748" t="s">
        <v>1910</v>
      </c>
      <c r="C185" s="748" t="s">
        <v>2244</v>
      </c>
      <c r="D185" s="748" t="s">
        <v>873</v>
      </c>
      <c r="E185" s="748" t="s">
        <v>2245</v>
      </c>
      <c r="F185" s="752"/>
      <c r="G185" s="752"/>
      <c r="H185" s="766">
        <v>0</v>
      </c>
      <c r="I185" s="752">
        <v>1</v>
      </c>
      <c r="J185" s="752">
        <v>72.23</v>
      </c>
      <c r="K185" s="766">
        <v>1</v>
      </c>
      <c r="L185" s="752">
        <v>1</v>
      </c>
      <c r="M185" s="753">
        <v>72.23</v>
      </c>
    </row>
    <row r="186" spans="1:13" ht="14.4" customHeight="1" x14ac:dyDescent="0.3">
      <c r="A186" s="747" t="s">
        <v>597</v>
      </c>
      <c r="B186" s="748" t="s">
        <v>1917</v>
      </c>
      <c r="C186" s="748" t="s">
        <v>1918</v>
      </c>
      <c r="D186" s="748" t="s">
        <v>910</v>
      </c>
      <c r="E186" s="748" t="s">
        <v>1919</v>
      </c>
      <c r="F186" s="752"/>
      <c r="G186" s="752"/>
      <c r="H186" s="766">
        <v>0</v>
      </c>
      <c r="I186" s="752">
        <v>4</v>
      </c>
      <c r="J186" s="752">
        <v>267.68</v>
      </c>
      <c r="K186" s="766">
        <v>1</v>
      </c>
      <c r="L186" s="752">
        <v>4</v>
      </c>
      <c r="M186" s="753">
        <v>267.68</v>
      </c>
    </row>
    <row r="187" spans="1:13" ht="14.4" customHeight="1" x14ac:dyDescent="0.3">
      <c r="A187" s="747" t="s">
        <v>597</v>
      </c>
      <c r="B187" s="748" t="s">
        <v>1922</v>
      </c>
      <c r="C187" s="748" t="s">
        <v>2246</v>
      </c>
      <c r="D187" s="748" t="s">
        <v>2247</v>
      </c>
      <c r="E187" s="748" t="s">
        <v>2248</v>
      </c>
      <c r="F187" s="752">
        <v>1</v>
      </c>
      <c r="G187" s="752">
        <v>83.27</v>
      </c>
      <c r="H187" s="766">
        <v>1</v>
      </c>
      <c r="I187" s="752"/>
      <c r="J187" s="752"/>
      <c r="K187" s="766">
        <v>0</v>
      </c>
      <c r="L187" s="752">
        <v>1</v>
      </c>
      <c r="M187" s="753">
        <v>83.27</v>
      </c>
    </row>
    <row r="188" spans="1:13" ht="14.4" customHeight="1" x14ac:dyDescent="0.3">
      <c r="A188" s="747" t="s">
        <v>597</v>
      </c>
      <c r="B188" s="748" t="s">
        <v>1922</v>
      </c>
      <c r="C188" s="748" t="s">
        <v>2249</v>
      </c>
      <c r="D188" s="748" t="s">
        <v>1625</v>
      </c>
      <c r="E188" s="748" t="s">
        <v>2250</v>
      </c>
      <c r="F188" s="752"/>
      <c r="G188" s="752"/>
      <c r="H188" s="766">
        <v>0</v>
      </c>
      <c r="I188" s="752">
        <v>4</v>
      </c>
      <c r="J188" s="752">
        <v>287.81</v>
      </c>
      <c r="K188" s="766">
        <v>1</v>
      </c>
      <c r="L188" s="752">
        <v>4</v>
      </c>
      <c r="M188" s="753">
        <v>287.81</v>
      </c>
    </row>
    <row r="189" spans="1:13" ht="14.4" customHeight="1" x14ac:dyDescent="0.3">
      <c r="A189" s="747" t="s">
        <v>597</v>
      </c>
      <c r="B189" s="748" t="s">
        <v>1922</v>
      </c>
      <c r="C189" s="748" t="s">
        <v>2251</v>
      </c>
      <c r="D189" s="748" t="s">
        <v>2247</v>
      </c>
      <c r="E189" s="748" t="s">
        <v>2252</v>
      </c>
      <c r="F189" s="752">
        <v>1</v>
      </c>
      <c r="G189" s="752">
        <v>95.930000000000035</v>
      </c>
      <c r="H189" s="766">
        <v>1</v>
      </c>
      <c r="I189" s="752"/>
      <c r="J189" s="752"/>
      <c r="K189" s="766">
        <v>0</v>
      </c>
      <c r="L189" s="752">
        <v>1</v>
      </c>
      <c r="M189" s="753">
        <v>95.930000000000035</v>
      </c>
    </row>
    <row r="190" spans="1:13" ht="14.4" customHeight="1" x14ac:dyDescent="0.3">
      <c r="A190" s="747" t="s">
        <v>597</v>
      </c>
      <c r="B190" s="748" t="s">
        <v>1922</v>
      </c>
      <c r="C190" s="748" t="s">
        <v>2253</v>
      </c>
      <c r="D190" s="748" t="s">
        <v>1924</v>
      </c>
      <c r="E190" s="748" t="s">
        <v>2254</v>
      </c>
      <c r="F190" s="752"/>
      <c r="G190" s="752"/>
      <c r="H190" s="766">
        <v>0</v>
      </c>
      <c r="I190" s="752">
        <v>1</v>
      </c>
      <c r="J190" s="752">
        <v>265.77999999999986</v>
      </c>
      <c r="K190" s="766">
        <v>1</v>
      </c>
      <c r="L190" s="752">
        <v>1</v>
      </c>
      <c r="M190" s="753">
        <v>265.77999999999986</v>
      </c>
    </row>
    <row r="191" spans="1:13" ht="14.4" customHeight="1" x14ac:dyDescent="0.3">
      <c r="A191" s="747" t="s">
        <v>597</v>
      </c>
      <c r="B191" s="748" t="s">
        <v>1922</v>
      </c>
      <c r="C191" s="748" t="s">
        <v>1931</v>
      </c>
      <c r="D191" s="748" t="s">
        <v>680</v>
      </c>
      <c r="E191" s="748" t="s">
        <v>1932</v>
      </c>
      <c r="F191" s="752"/>
      <c r="G191" s="752"/>
      <c r="H191" s="766">
        <v>0</v>
      </c>
      <c r="I191" s="752">
        <v>7</v>
      </c>
      <c r="J191" s="752">
        <v>630.52</v>
      </c>
      <c r="K191" s="766">
        <v>1</v>
      </c>
      <c r="L191" s="752">
        <v>7</v>
      </c>
      <c r="M191" s="753">
        <v>630.52</v>
      </c>
    </row>
    <row r="192" spans="1:13" ht="14.4" customHeight="1" x14ac:dyDescent="0.3">
      <c r="A192" s="747" t="s">
        <v>597</v>
      </c>
      <c r="B192" s="748" t="s">
        <v>1939</v>
      </c>
      <c r="C192" s="748" t="s">
        <v>1940</v>
      </c>
      <c r="D192" s="748" t="s">
        <v>696</v>
      </c>
      <c r="E192" s="748" t="s">
        <v>1941</v>
      </c>
      <c r="F192" s="752"/>
      <c r="G192" s="752"/>
      <c r="H192" s="766">
        <v>0</v>
      </c>
      <c r="I192" s="752">
        <v>3</v>
      </c>
      <c r="J192" s="752">
        <v>78.45</v>
      </c>
      <c r="K192" s="766">
        <v>1</v>
      </c>
      <c r="L192" s="752">
        <v>3</v>
      </c>
      <c r="M192" s="753">
        <v>78.45</v>
      </c>
    </row>
    <row r="193" spans="1:13" ht="14.4" customHeight="1" x14ac:dyDescent="0.3">
      <c r="A193" s="747" t="s">
        <v>597</v>
      </c>
      <c r="B193" s="748" t="s">
        <v>1939</v>
      </c>
      <c r="C193" s="748" t="s">
        <v>1946</v>
      </c>
      <c r="D193" s="748" t="s">
        <v>1126</v>
      </c>
      <c r="E193" s="748" t="s">
        <v>1941</v>
      </c>
      <c r="F193" s="752"/>
      <c r="G193" s="752"/>
      <c r="H193" s="766">
        <v>0</v>
      </c>
      <c r="I193" s="752">
        <v>6</v>
      </c>
      <c r="J193" s="752">
        <v>219.21999999999997</v>
      </c>
      <c r="K193" s="766">
        <v>1</v>
      </c>
      <c r="L193" s="752">
        <v>6</v>
      </c>
      <c r="M193" s="753">
        <v>219.21999999999997</v>
      </c>
    </row>
    <row r="194" spans="1:13" ht="14.4" customHeight="1" x14ac:dyDescent="0.3">
      <c r="A194" s="747" t="s">
        <v>597</v>
      </c>
      <c r="B194" s="748" t="s">
        <v>1948</v>
      </c>
      <c r="C194" s="748" t="s">
        <v>1949</v>
      </c>
      <c r="D194" s="748" t="s">
        <v>718</v>
      </c>
      <c r="E194" s="748" t="s">
        <v>1950</v>
      </c>
      <c r="F194" s="752"/>
      <c r="G194" s="752"/>
      <c r="H194" s="766">
        <v>0</v>
      </c>
      <c r="I194" s="752">
        <v>2</v>
      </c>
      <c r="J194" s="752">
        <v>49.5</v>
      </c>
      <c r="K194" s="766">
        <v>1</v>
      </c>
      <c r="L194" s="752">
        <v>2</v>
      </c>
      <c r="M194" s="753">
        <v>49.5</v>
      </c>
    </row>
    <row r="195" spans="1:13" ht="14.4" customHeight="1" x14ac:dyDescent="0.3">
      <c r="A195" s="747" t="s">
        <v>597</v>
      </c>
      <c r="B195" s="748" t="s">
        <v>1953</v>
      </c>
      <c r="C195" s="748" t="s">
        <v>1956</v>
      </c>
      <c r="D195" s="748" t="s">
        <v>622</v>
      </c>
      <c r="E195" s="748" t="s">
        <v>1957</v>
      </c>
      <c r="F195" s="752"/>
      <c r="G195" s="752"/>
      <c r="H195" s="766">
        <v>0</v>
      </c>
      <c r="I195" s="752">
        <v>1</v>
      </c>
      <c r="J195" s="752">
        <v>82.34</v>
      </c>
      <c r="K195" s="766">
        <v>1</v>
      </c>
      <c r="L195" s="752">
        <v>1</v>
      </c>
      <c r="M195" s="753">
        <v>82.34</v>
      </c>
    </row>
    <row r="196" spans="1:13" ht="14.4" customHeight="1" x14ac:dyDescent="0.3">
      <c r="A196" s="747" t="s">
        <v>597</v>
      </c>
      <c r="B196" s="748" t="s">
        <v>2013</v>
      </c>
      <c r="C196" s="748" t="s">
        <v>2014</v>
      </c>
      <c r="D196" s="748" t="s">
        <v>2015</v>
      </c>
      <c r="E196" s="748" t="s">
        <v>2016</v>
      </c>
      <c r="F196" s="752"/>
      <c r="G196" s="752"/>
      <c r="H196" s="766">
        <v>0</v>
      </c>
      <c r="I196" s="752">
        <v>1</v>
      </c>
      <c r="J196" s="752">
        <v>208.63000000000005</v>
      </c>
      <c r="K196" s="766">
        <v>1</v>
      </c>
      <c r="L196" s="752">
        <v>1</v>
      </c>
      <c r="M196" s="753">
        <v>208.63000000000005</v>
      </c>
    </row>
    <row r="197" spans="1:13" ht="14.4" customHeight="1" x14ac:dyDescent="0.3">
      <c r="A197" s="747" t="s">
        <v>597</v>
      </c>
      <c r="B197" s="748" t="s">
        <v>2013</v>
      </c>
      <c r="C197" s="748" t="s">
        <v>2030</v>
      </c>
      <c r="D197" s="748" t="s">
        <v>2015</v>
      </c>
      <c r="E197" s="748" t="s">
        <v>2031</v>
      </c>
      <c r="F197" s="752"/>
      <c r="G197" s="752"/>
      <c r="H197" s="766">
        <v>0</v>
      </c>
      <c r="I197" s="752">
        <v>1</v>
      </c>
      <c r="J197" s="752">
        <v>106.83000000000003</v>
      </c>
      <c r="K197" s="766">
        <v>1</v>
      </c>
      <c r="L197" s="752">
        <v>1</v>
      </c>
      <c r="M197" s="753">
        <v>106.83000000000003</v>
      </c>
    </row>
    <row r="198" spans="1:13" ht="14.4" customHeight="1" x14ac:dyDescent="0.3">
      <c r="A198" s="747" t="s">
        <v>597</v>
      </c>
      <c r="B198" s="748" t="s">
        <v>2044</v>
      </c>
      <c r="C198" s="748" t="s">
        <v>2255</v>
      </c>
      <c r="D198" s="748" t="s">
        <v>1149</v>
      </c>
      <c r="E198" s="748" t="s">
        <v>2256</v>
      </c>
      <c r="F198" s="752"/>
      <c r="G198" s="752"/>
      <c r="H198" s="766">
        <v>0</v>
      </c>
      <c r="I198" s="752">
        <v>5</v>
      </c>
      <c r="J198" s="752">
        <v>716.37000000000012</v>
      </c>
      <c r="K198" s="766">
        <v>1</v>
      </c>
      <c r="L198" s="752">
        <v>5</v>
      </c>
      <c r="M198" s="753">
        <v>716.37000000000012</v>
      </c>
    </row>
    <row r="199" spans="1:13" ht="14.4" customHeight="1" x14ac:dyDescent="0.3">
      <c r="A199" s="747" t="s">
        <v>597</v>
      </c>
      <c r="B199" s="748" t="s">
        <v>2044</v>
      </c>
      <c r="C199" s="748" t="s">
        <v>2050</v>
      </c>
      <c r="D199" s="748" t="s">
        <v>1149</v>
      </c>
      <c r="E199" s="748" t="s">
        <v>2051</v>
      </c>
      <c r="F199" s="752"/>
      <c r="G199" s="752"/>
      <c r="H199" s="766">
        <v>0</v>
      </c>
      <c r="I199" s="752">
        <v>17</v>
      </c>
      <c r="J199" s="752">
        <v>1146.68</v>
      </c>
      <c r="K199" s="766">
        <v>1</v>
      </c>
      <c r="L199" s="752">
        <v>17</v>
      </c>
      <c r="M199" s="753">
        <v>1146.68</v>
      </c>
    </row>
    <row r="200" spans="1:13" ht="14.4" customHeight="1" x14ac:dyDescent="0.3">
      <c r="A200" s="747" t="s">
        <v>597</v>
      </c>
      <c r="B200" s="748" t="s">
        <v>2044</v>
      </c>
      <c r="C200" s="748" t="s">
        <v>2052</v>
      </c>
      <c r="D200" s="748" t="s">
        <v>1149</v>
      </c>
      <c r="E200" s="748" t="s">
        <v>2053</v>
      </c>
      <c r="F200" s="752"/>
      <c r="G200" s="752"/>
      <c r="H200" s="766">
        <v>0</v>
      </c>
      <c r="I200" s="752">
        <v>1</v>
      </c>
      <c r="J200" s="752">
        <v>64.099999999999994</v>
      </c>
      <c r="K200" s="766">
        <v>1</v>
      </c>
      <c r="L200" s="752">
        <v>1</v>
      </c>
      <c r="M200" s="753">
        <v>64.099999999999994</v>
      </c>
    </row>
    <row r="201" spans="1:13" ht="14.4" customHeight="1" x14ac:dyDescent="0.3">
      <c r="A201" s="747" t="s">
        <v>597</v>
      </c>
      <c r="B201" s="748" t="s">
        <v>2044</v>
      </c>
      <c r="C201" s="748" t="s">
        <v>2257</v>
      </c>
      <c r="D201" s="748" t="s">
        <v>1149</v>
      </c>
      <c r="E201" s="748" t="s">
        <v>2258</v>
      </c>
      <c r="F201" s="752"/>
      <c r="G201" s="752"/>
      <c r="H201" s="766">
        <v>0</v>
      </c>
      <c r="I201" s="752">
        <v>3</v>
      </c>
      <c r="J201" s="752">
        <v>515.00999999999988</v>
      </c>
      <c r="K201" s="766">
        <v>1</v>
      </c>
      <c r="L201" s="752">
        <v>3</v>
      </c>
      <c r="M201" s="753">
        <v>515.00999999999988</v>
      </c>
    </row>
    <row r="202" spans="1:13" ht="14.4" customHeight="1" x14ac:dyDescent="0.3">
      <c r="A202" s="747" t="s">
        <v>597</v>
      </c>
      <c r="B202" s="748" t="s">
        <v>2054</v>
      </c>
      <c r="C202" s="748" t="s">
        <v>2259</v>
      </c>
      <c r="D202" s="748" t="s">
        <v>2260</v>
      </c>
      <c r="E202" s="748" t="s">
        <v>2057</v>
      </c>
      <c r="F202" s="752"/>
      <c r="G202" s="752"/>
      <c r="H202" s="766">
        <v>0</v>
      </c>
      <c r="I202" s="752">
        <v>4</v>
      </c>
      <c r="J202" s="752">
        <v>372.46</v>
      </c>
      <c r="K202" s="766">
        <v>1</v>
      </c>
      <c r="L202" s="752">
        <v>4</v>
      </c>
      <c r="M202" s="753">
        <v>372.46</v>
      </c>
    </row>
    <row r="203" spans="1:13" ht="14.4" customHeight="1" x14ac:dyDescent="0.3">
      <c r="A203" s="747" t="s">
        <v>597</v>
      </c>
      <c r="B203" s="748" t="s">
        <v>2054</v>
      </c>
      <c r="C203" s="748" t="s">
        <v>2261</v>
      </c>
      <c r="D203" s="748" t="s">
        <v>2260</v>
      </c>
      <c r="E203" s="748" t="s">
        <v>2059</v>
      </c>
      <c r="F203" s="752"/>
      <c r="G203" s="752"/>
      <c r="H203" s="766">
        <v>0</v>
      </c>
      <c r="I203" s="752">
        <v>2</v>
      </c>
      <c r="J203" s="752">
        <v>99.09999999999998</v>
      </c>
      <c r="K203" s="766">
        <v>1</v>
      </c>
      <c r="L203" s="752">
        <v>2</v>
      </c>
      <c r="M203" s="753">
        <v>99.09999999999998</v>
      </c>
    </row>
    <row r="204" spans="1:13" ht="14.4" customHeight="1" x14ac:dyDescent="0.3">
      <c r="A204" s="747" t="s">
        <v>597</v>
      </c>
      <c r="B204" s="748" t="s">
        <v>2054</v>
      </c>
      <c r="C204" s="748" t="s">
        <v>2262</v>
      </c>
      <c r="D204" s="748" t="s">
        <v>2260</v>
      </c>
      <c r="E204" s="748" t="s">
        <v>2263</v>
      </c>
      <c r="F204" s="752"/>
      <c r="G204" s="752"/>
      <c r="H204" s="766">
        <v>0</v>
      </c>
      <c r="I204" s="752">
        <v>5</v>
      </c>
      <c r="J204" s="752">
        <v>314.69000000000005</v>
      </c>
      <c r="K204" s="766">
        <v>1</v>
      </c>
      <c r="L204" s="752">
        <v>5</v>
      </c>
      <c r="M204" s="753">
        <v>314.69000000000005</v>
      </c>
    </row>
    <row r="205" spans="1:13" ht="14.4" customHeight="1" x14ac:dyDescent="0.3">
      <c r="A205" s="747" t="s">
        <v>597</v>
      </c>
      <c r="B205" s="748" t="s">
        <v>2264</v>
      </c>
      <c r="C205" s="748" t="s">
        <v>2265</v>
      </c>
      <c r="D205" s="748" t="s">
        <v>2266</v>
      </c>
      <c r="E205" s="748" t="s">
        <v>2267</v>
      </c>
      <c r="F205" s="752"/>
      <c r="G205" s="752"/>
      <c r="H205" s="766">
        <v>0</v>
      </c>
      <c r="I205" s="752">
        <v>7.2</v>
      </c>
      <c r="J205" s="752">
        <v>88903.5</v>
      </c>
      <c r="K205" s="766">
        <v>1</v>
      </c>
      <c r="L205" s="752">
        <v>7.2</v>
      </c>
      <c r="M205" s="753">
        <v>88903.5</v>
      </c>
    </row>
    <row r="206" spans="1:13" ht="14.4" customHeight="1" x14ac:dyDescent="0.3">
      <c r="A206" s="747" t="s">
        <v>597</v>
      </c>
      <c r="B206" s="748" t="s">
        <v>2071</v>
      </c>
      <c r="C206" s="748" t="s">
        <v>2072</v>
      </c>
      <c r="D206" s="748" t="s">
        <v>2073</v>
      </c>
      <c r="E206" s="748" t="s">
        <v>2074</v>
      </c>
      <c r="F206" s="752"/>
      <c r="G206" s="752"/>
      <c r="H206" s="766">
        <v>0</v>
      </c>
      <c r="I206" s="752">
        <v>14.5</v>
      </c>
      <c r="J206" s="752">
        <v>6674.25</v>
      </c>
      <c r="K206" s="766">
        <v>1</v>
      </c>
      <c r="L206" s="752">
        <v>14.5</v>
      </c>
      <c r="M206" s="753">
        <v>6674.25</v>
      </c>
    </row>
    <row r="207" spans="1:13" ht="14.4" customHeight="1" x14ac:dyDescent="0.3">
      <c r="A207" s="747" t="s">
        <v>597</v>
      </c>
      <c r="B207" s="748" t="s">
        <v>2078</v>
      </c>
      <c r="C207" s="748" t="s">
        <v>2079</v>
      </c>
      <c r="D207" s="748" t="s">
        <v>2080</v>
      </c>
      <c r="E207" s="748" t="s">
        <v>2081</v>
      </c>
      <c r="F207" s="752">
        <v>112</v>
      </c>
      <c r="G207" s="752">
        <v>2980.3199999999997</v>
      </c>
      <c r="H207" s="766">
        <v>1</v>
      </c>
      <c r="I207" s="752"/>
      <c r="J207" s="752"/>
      <c r="K207" s="766">
        <v>0</v>
      </c>
      <c r="L207" s="752">
        <v>112</v>
      </c>
      <c r="M207" s="753">
        <v>2980.3199999999997</v>
      </c>
    </row>
    <row r="208" spans="1:13" ht="14.4" customHeight="1" x14ac:dyDescent="0.3">
      <c r="A208" s="747" t="s">
        <v>597</v>
      </c>
      <c r="B208" s="748" t="s">
        <v>2082</v>
      </c>
      <c r="C208" s="748" t="s">
        <v>2268</v>
      </c>
      <c r="D208" s="748" t="s">
        <v>2084</v>
      </c>
      <c r="E208" s="748" t="s">
        <v>2269</v>
      </c>
      <c r="F208" s="752"/>
      <c r="G208" s="752"/>
      <c r="H208" s="766">
        <v>0</v>
      </c>
      <c r="I208" s="752">
        <v>2</v>
      </c>
      <c r="J208" s="752">
        <v>1079.08</v>
      </c>
      <c r="K208" s="766">
        <v>1</v>
      </c>
      <c r="L208" s="752">
        <v>2</v>
      </c>
      <c r="M208" s="753">
        <v>1079.08</v>
      </c>
    </row>
    <row r="209" spans="1:13" ht="14.4" customHeight="1" x14ac:dyDescent="0.3">
      <c r="A209" s="747" t="s">
        <v>597</v>
      </c>
      <c r="B209" s="748" t="s">
        <v>2082</v>
      </c>
      <c r="C209" s="748" t="s">
        <v>2083</v>
      </c>
      <c r="D209" s="748" t="s">
        <v>2084</v>
      </c>
      <c r="E209" s="748" t="s">
        <v>2085</v>
      </c>
      <c r="F209" s="752"/>
      <c r="G209" s="752"/>
      <c r="H209" s="766">
        <v>0</v>
      </c>
      <c r="I209" s="752">
        <v>22.3</v>
      </c>
      <c r="J209" s="752">
        <v>20903.874</v>
      </c>
      <c r="K209" s="766">
        <v>1</v>
      </c>
      <c r="L209" s="752">
        <v>22.3</v>
      </c>
      <c r="M209" s="753">
        <v>20903.874</v>
      </c>
    </row>
    <row r="210" spans="1:13" ht="14.4" customHeight="1" x14ac:dyDescent="0.3">
      <c r="A210" s="747" t="s">
        <v>597</v>
      </c>
      <c r="B210" s="748" t="s">
        <v>2086</v>
      </c>
      <c r="C210" s="748" t="s">
        <v>2087</v>
      </c>
      <c r="D210" s="748" t="s">
        <v>694</v>
      </c>
      <c r="E210" s="748" t="s">
        <v>2088</v>
      </c>
      <c r="F210" s="752"/>
      <c r="G210" s="752"/>
      <c r="H210" s="766">
        <v>0</v>
      </c>
      <c r="I210" s="752">
        <v>5</v>
      </c>
      <c r="J210" s="752">
        <v>1168.5999999999999</v>
      </c>
      <c r="K210" s="766">
        <v>1</v>
      </c>
      <c r="L210" s="752">
        <v>5</v>
      </c>
      <c r="M210" s="753">
        <v>1168.5999999999999</v>
      </c>
    </row>
    <row r="211" spans="1:13" ht="14.4" customHeight="1" x14ac:dyDescent="0.3">
      <c r="A211" s="747" t="s">
        <v>597</v>
      </c>
      <c r="B211" s="748" t="s">
        <v>2095</v>
      </c>
      <c r="C211" s="748" t="s">
        <v>2096</v>
      </c>
      <c r="D211" s="748" t="s">
        <v>2097</v>
      </c>
      <c r="E211" s="748" t="s">
        <v>2098</v>
      </c>
      <c r="F211" s="752"/>
      <c r="G211" s="752"/>
      <c r="H211" s="766">
        <v>0</v>
      </c>
      <c r="I211" s="752">
        <v>4</v>
      </c>
      <c r="J211" s="752">
        <v>2267.46</v>
      </c>
      <c r="K211" s="766">
        <v>1</v>
      </c>
      <c r="L211" s="752">
        <v>4</v>
      </c>
      <c r="M211" s="753">
        <v>2267.46</v>
      </c>
    </row>
    <row r="212" spans="1:13" ht="14.4" customHeight="1" x14ac:dyDescent="0.3">
      <c r="A212" s="747" t="s">
        <v>597</v>
      </c>
      <c r="B212" s="748" t="s">
        <v>2270</v>
      </c>
      <c r="C212" s="748" t="s">
        <v>2271</v>
      </c>
      <c r="D212" s="748" t="s">
        <v>1685</v>
      </c>
      <c r="E212" s="748" t="s">
        <v>2272</v>
      </c>
      <c r="F212" s="752"/>
      <c r="G212" s="752"/>
      <c r="H212" s="766">
        <v>0</v>
      </c>
      <c r="I212" s="752">
        <v>1</v>
      </c>
      <c r="J212" s="752">
        <v>320.32</v>
      </c>
      <c r="K212" s="766">
        <v>1</v>
      </c>
      <c r="L212" s="752">
        <v>1</v>
      </c>
      <c r="M212" s="753">
        <v>320.32</v>
      </c>
    </row>
    <row r="213" spans="1:13" ht="14.4" customHeight="1" x14ac:dyDescent="0.3">
      <c r="A213" s="747" t="s">
        <v>597</v>
      </c>
      <c r="B213" s="748" t="s">
        <v>2099</v>
      </c>
      <c r="C213" s="748" t="s">
        <v>2103</v>
      </c>
      <c r="D213" s="748" t="s">
        <v>2101</v>
      </c>
      <c r="E213" s="748" t="s">
        <v>2104</v>
      </c>
      <c r="F213" s="752"/>
      <c r="G213" s="752"/>
      <c r="H213" s="766">
        <v>0</v>
      </c>
      <c r="I213" s="752">
        <v>76</v>
      </c>
      <c r="J213" s="752">
        <v>5264.8601186634442</v>
      </c>
      <c r="K213" s="766">
        <v>1</v>
      </c>
      <c r="L213" s="752">
        <v>76</v>
      </c>
      <c r="M213" s="753">
        <v>5264.8601186634442</v>
      </c>
    </row>
    <row r="214" spans="1:13" ht="14.4" customHeight="1" x14ac:dyDescent="0.3">
      <c r="A214" s="747" t="s">
        <v>597</v>
      </c>
      <c r="B214" s="748" t="s">
        <v>2105</v>
      </c>
      <c r="C214" s="748" t="s">
        <v>2106</v>
      </c>
      <c r="D214" s="748" t="s">
        <v>2107</v>
      </c>
      <c r="E214" s="748" t="s">
        <v>2108</v>
      </c>
      <c r="F214" s="752"/>
      <c r="G214" s="752"/>
      <c r="H214" s="766">
        <v>0</v>
      </c>
      <c r="I214" s="752">
        <v>88</v>
      </c>
      <c r="J214" s="752">
        <v>2098.9633222812672</v>
      </c>
      <c r="K214" s="766">
        <v>1</v>
      </c>
      <c r="L214" s="752">
        <v>88</v>
      </c>
      <c r="M214" s="753">
        <v>2098.9633222812672</v>
      </c>
    </row>
    <row r="215" spans="1:13" ht="14.4" customHeight="1" x14ac:dyDescent="0.3">
      <c r="A215" s="747" t="s">
        <v>597</v>
      </c>
      <c r="B215" s="748" t="s">
        <v>2112</v>
      </c>
      <c r="C215" s="748" t="s">
        <v>2113</v>
      </c>
      <c r="D215" s="748" t="s">
        <v>2114</v>
      </c>
      <c r="E215" s="748" t="s">
        <v>2115</v>
      </c>
      <c r="F215" s="752"/>
      <c r="G215" s="752"/>
      <c r="H215" s="766">
        <v>0</v>
      </c>
      <c r="I215" s="752">
        <v>15.8</v>
      </c>
      <c r="J215" s="752">
        <v>2414.5</v>
      </c>
      <c r="K215" s="766">
        <v>1</v>
      </c>
      <c r="L215" s="752">
        <v>15.8</v>
      </c>
      <c r="M215" s="753">
        <v>2414.5</v>
      </c>
    </row>
    <row r="216" spans="1:13" ht="14.4" customHeight="1" x14ac:dyDescent="0.3">
      <c r="A216" s="747" t="s">
        <v>597</v>
      </c>
      <c r="B216" s="748" t="s">
        <v>2112</v>
      </c>
      <c r="C216" s="748" t="s">
        <v>2116</v>
      </c>
      <c r="D216" s="748" t="s">
        <v>2114</v>
      </c>
      <c r="E216" s="748" t="s">
        <v>2117</v>
      </c>
      <c r="F216" s="752"/>
      <c r="G216" s="752"/>
      <c r="H216" s="766">
        <v>0</v>
      </c>
      <c r="I216" s="752">
        <v>5</v>
      </c>
      <c r="J216" s="752">
        <v>1532.08</v>
      </c>
      <c r="K216" s="766">
        <v>1</v>
      </c>
      <c r="L216" s="752">
        <v>5</v>
      </c>
      <c r="M216" s="753">
        <v>1532.08</v>
      </c>
    </row>
    <row r="217" spans="1:13" ht="14.4" customHeight="1" x14ac:dyDescent="0.3">
      <c r="A217" s="747" t="s">
        <v>597</v>
      </c>
      <c r="B217" s="748" t="s">
        <v>2112</v>
      </c>
      <c r="C217" s="748" t="s">
        <v>2118</v>
      </c>
      <c r="D217" s="748" t="s">
        <v>2119</v>
      </c>
      <c r="E217" s="748" t="s">
        <v>2120</v>
      </c>
      <c r="F217" s="752"/>
      <c r="G217" s="752"/>
      <c r="H217" s="766">
        <v>0</v>
      </c>
      <c r="I217" s="752">
        <v>1</v>
      </c>
      <c r="J217" s="752">
        <v>282.73999999999995</v>
      </c>
      <c r="K217" s="766">
        <v>1</v>
      </c>
      <c r="L217" s="752">
        <v>1</v>
      </c>
      <c r="M217" s="753">
        <v>282.73999999999995</v>
      </c>
    </row>
    <row r="218" spans="1:13" ht="14.4" customHeight="1" x14ac:dyDescent="0.3">
      <c r="A218" s="747" t="s">
        <v>597</v>
      </c>
      <c r="B218" s="748" t="s">
        <v>2129</v>
      </c>
      <c r="C218" s="748" t="s">
        <v>2130</v>
      </c>
      <c r="D218" s="748" t="s">
        <v>1204</v>
      </c>
      <c r="E218" s="748" t="s">
        <v>2131</v>
      </c>
      <c r="F218" s="752"/>
      <c r="G218" s="752"/>
      <c r="H218" s="766">
        <v>0</v>
      </c>
      <c r="I218" s="752">
        <v>9</v>
      </c>
      <c r="J218" s="752">
        <v>2735.9</v>
      </c>
      <c r="K218" s="766">
        <v>1</v>
      </c>
      <c r="L218" s="752">
        <v>9</v>
      </c>
      <c r="M218" s="753">
        <v>2735.9</v>
      </c>
    </row>
    <row r="219" spans="1:13" ht="14.4" customHeight="1" x14ac:dyDescent="0.3">
      <c r="A219" s="747" t="s">
        <v>597</v>
      </c>
      <c r="B219" s="748" t="s">
        <v>2273</v>
      </c>
      <c r="C219" s="748" t="s">
        <v>2274</v>
      </c>
      <c r="D219" s="748" t="s">
        <v>2275</v>
      </c>
      <c r="E219" s="748" t="s">
        <v>2276</v>
      </c>
      <c r="F219" s="752">
        <v>8</v>
      </c>
      <c r="G219" s="752">
        <v>7600.6400000000021</v>
      </c>
      <c r="H219" s="766">
        <v>1</v>
      </c>
      <c r="I219" s="752"/>
      <c r="J219" s="752"/>
      <c r="K219" s="766">
        <v>0</v>
      </c>
      <c r="L219" s="752">
        <v>8</v>
      </c>
      <c r="M219" s="753">
        <v>7600.6400000000021</v>
      </c>
    </row>
    <row r="220" spans="1:13" ht="14.4" customHeight="1" x14ac:dyDescent="0.3">
      <c r="A220" s="747" t="s">
        <v>597</v>
      </c>
      <c r="B220" s="748" t="s">
        <v>2132</v>
      </c>
      <c r="C220" s="748" t="s">
        <v>2134</v>
      </c>
      <c r="D220" s="748" t="s">
        <v>1035</v>
      </c>
      <c r="E220" s="748" t="s">
        <v>2135</v>
      </c>
      <c r="F220" s="752">
        <v>1</v>
      </c>
      <c r="G220" s="752">
        <v>65.910113961216453</v>
      </c>
      <c r="H220" s="766">
        <v>1</v>
      </c>
      <c r="I220" s="752"/>
      <c r="J220" s="752"/>
      <c r="K220" s="766">
        <v>0</v>
      </c>
      <c r="L220" s="752">
        <v>1</v>
      </c>
      <c r="M220" s="753">
        <v>65.910113961216453</v>
      </c>
    </row>
    <row r="221" spans="1:13" ht="14.4" customHeight="1" x14ac:dyDescent="0.3">
      <c r="A221" s="747" t="s">
        <v>597</v>
      </c>
      <c r="B221" s="748" t="s">
        <v>2277</v>
      </c>
      <c r="C221" s="748" t="s">
        <v>2278</v>
      </c>
      <c r="D221" s="748" t="s">
        <v>2279</v>
      </c>
      <c r="E221" s="748" t="s">
        <v>2280</v>
      </c>
      <c r="F221" s="752"/>
      <c r="G221" s="752"/>
      <c r="H221" s="766">
        <v>0</v>
      </c>
      <c r="I221" s="752">
        <v>7</v>
      </c>
      <c r="J221" s="752">
        <v>14229.599999999999</v>
      </c>
      <c r="K221" s="766">
        <v>1</v>
      </c>
      <c r="L221" s="752">
        <v>7</v>
      </c>
      <c r="M221" s="753">
        <v>14229.599999999999</v>
      </c>
    </row>
    <row r="222" spans="1:13" ht="14.4" customHeight="1" x14ac:dyDescent="0.3">
      <c r="A222" s="747" t="s">
        <v>597</v>
      </c>
      <c r="B222" s="748" t="s">
        <v>2138</v>
      </c>
      <c r="C222" s="748" t="s">
        <v>2139</v>
      </c>
      <c r="D222" s="748" t="s">
        <v>2140</v>
      </c>
      <c r="E222" s="748" t="s">
        <v>2141</v>
      </c>
      <c r="F222" s="752"/>
      <c r="G222" s="752"/>
      <c r="H222" s="766">
        <v>0</v>
      </c>
      <c r="I222" s="752">
        <v>2</v>
      </c>
      <c r="J222" s="752">
        <v>914.73000000000025</v>
      </c>
      <c r="K222" s="766">
        <v>1</v>
      </c>
      <c r="L222" s="752">
        <v>2</v>
      </c>
      <c r="M222" s="753">
        <v>914.73000000000025</v>
      </c>
    </row>
    <row r="223" spans="1:13" ht="14.4" customHeight="1" x14ac:dyDescent="0.3">
      <c r="A223" s="747" t="s">
        <v>597</v>
      </c>
      <c r="B223" s="748" t="s">
        <v>2281</v>
      </c>
      <c r="C223" s="748" t="s">
        <v>2282</v>
      </c>
      <c r="D223" s="748" t="s">
        <v>2283</v>
      </c>
      <c r="E223" s="748" t="s">
        <v>2284</v>
      </c>
      <c r="F223" s="752"/>
      <c r="G223" s="752"/>
      <c r="H223" s="766">
        <v>0</v>
      </c>
      <c r="I223" s="752">
        <v>44</v>
      </c>
      <c r="J223" s="752">
        <v>30157.599999999999</v>
      </c>
      <c r="K223" s="766">
        <v>1</v>
      </c>
      <c r="L223" s="752">
        <v>44</v>
      </c>
      <c r="M223" s="753">
        <v>30157.599999999999</v>
      </c>
    </row>
    <row r="224" spans="1:13" ht="14.4" customHeight="1" x14ac:dyDescent="0.3">
      <c r="A224" s="747" t="s">
        <v>597</v>
      </c>
      <c r="B224" s="748" t="s">
        <v>2281</v>
      </c>
      <c r="C224" s="748" t="s">
        <v>2285</v>
      </c>
      <c r="D224" s="748" t="s">
        <v>2283</v>
      </c>
      <c r="E224" s="748" t="s">
        <v>2286</v>
      </c>
      <c r="F224" s="752"/>
      <c r="G224" s="752"/>
      <c r="H224" s="766">
        <v>0</v>
      </c>
      <c r="I224" s="752">
        <v>58</v>
      </c>
      <c r="J224" s="752">
        <v>8570.0800000000017</v>
      </c>
      <c r="K224" s="766">
        <v>1</v>
      </c>
      <c r="L224" s="752">
        <v>58</v>
      </c>
      <c r="M224" s="753">
        <v>8570.0800000000017</v>
      </c>
    </row>
    <row r="225" spans="1:13" ht="14.4" customHeight="1" x14ac:dyDescent="0.3">
      <c r="A225" s="747" t="s">
        <v>597</v>
      </c>
      <c r="B225" s="748" t="s">
        <v>2142</v>
      </c>
      <c r="C225" s="748" t="s">
        <v>2146</v>
      </c>
      <c r="D225" s="748" t="s">
        <v>2144</v>
      </c>
      <c r="E225" s="748" t="s">
        <v>2147</v>
      </c>
      <c r="F225" s="752"/>
      <c r="G225" s="752"/>
      <c r="H225" s="766">
        <v>0</v>
      </c>
      <c r="I225" s="752">
        <v>1</v>
      </c>
      <c r="J225" s="752">
        <v>87.519999999999982</v>
      </c>
      <c r="K225" s="766">
        <v>1</v>
      </c>
      <c r="L225" s="752">
        <v>1</v>
      </c>
      <c r="M225" s="753">
        <v>87.519999999999982</v>
      </c>
    </row>
    <row r="226" spans="1:13" ht="14.4" customHeight="1" x14ac:dyDescent="0.3">
      <c r="A226" s="747" t="s">
        <v>597</v>
      </c>
      <c r="B226" s="748" t="s">
        <v>2152</v>
      </c>
      <c r="C226" s="748" t="s">
        <v>2153</v>
      </c>
      <c r="D226" s="748" t="s">
        <v>2154</v>
      </c>
      <c r="E226" s="748" t="s">
        <v>2155</v>
      </c>
      <c r="F226" s="752"/>
      <c r="G226" s="752"/>
      <c r="H226" s="766">
        <v>0</v>
      </c>
      <c r="I226" s="752">
        <v>10</v>
      </c>
      <c r="J226" s="752">
        <v>390.30083924935275</v>
      </c>
      <c r="K226" s="766">
        <v>1</v>
      </c>
      <c r="L226" s="752">
        <v>10</v>
      </c>
      <c r="M226" s="753">
        <v>390.30083924935275</v>
      </c>
    </row>
    <row r="227" spans="1:13" ht="14.4" customHeight="1" x14ac:dyDescent="0.3">
      <c r="A227" s="747" t="s">
        <v>597</v>
      </c>
      <c r="B227" s="748" t="s">
        <v>2152</v>
      </c>
      <c r="C227" s="748" t="s">
        <v>2159</v>
      </c>
      <c r="D227" s="748" t="s">
        <v>2157</v>
      </c>
      <c r="E227" s="748" t="s">
        <v>2160</v>
      </c>
      <c r="F227" s="752"/>
      <c r="G227" s="752"/>
      <c r="H227" s="766">
        <v>0</v>
      </c>
      <c r="I227" s="752">
        <v>278</v>
      </c>
      <c r="J227" s="752">
        <v>14618.91</v>
      </c>
      <c r="K227" s="766">
        <v>1</v>
      </c>
      <c r="L227" s="752">
        <v>278</v>
      </c>
      <c r="M227" s="753">
        <v>14618.91</v>
      </c>
    </row>
    <row r="228" spans="1:13" ht="14.4" customHeight="1" x14ac:dyDescent="0.3">
      <c r="A228" s="747" t="s">
        <v>597</v>
      </c>
      <c r="B228" s="748" t="s">
        <v>2161</v>
      </c>
      <c r="C228" s="748" t="s">
        <v>2162</v>
      </c>
      <c r="D228" s="748" t="s">
        <v>2163</v>
      </c>
      <c r="E228" s="748" t="s">
        <v>2164</v>
      </c>
      <c r="F228" s="752"/>
      <c r="G228" s="752"/>
      <c r="H228" s="766">
        <v>0</v>
      </c>
      <c r="I228" s="752">
        <v>5</v>
      </c>
      <c r="J228" s="752">
        <v>1227.1600000000001</v>
      </c>
      <c r="K228" s="766">
        <v>1</v>
      </c>
      <c r="L228" s="752">
        <v>5</v>
      </c>
      <c r="M228" s="753">
        <v>1227.1600000000001</v>
      </c>
    </row>
    <row r="229" spans="1:13" ht="14.4" customHeight="1" x14ac:dyDescent="0.3">
      <c r="A229" s="747" t="s">
        <v>597</v>
      </c>
      <c r="B229" s="748" t="s">
        <v>2165</v>
      </c>
      <c r="C229" s="748" t="s">
        <v>2166</v>
      </c>
      <c r="D229" s="748" t="s">
        <v>2167</v>
      </c>
      <c r="E229" s="748" t="s">
        <v>2168</v>
      </c>
      <c r="F229" s="752"/>
      <c r="G229" s="752"/>
      <c r="H229" s="766">
        <v>0</v>
      </c>
      <c r="I229" s="752">
        <v>1</v>
      </c>
      <c r="J229" s="752">
        <v>58.53</v>
      </c>
      <c r="K229" s="766">
        <v>1</v>
      </c>
      <c r="L229" s="752">
        <v>1</v>
      </c>
      <c r="M229" s="753">
        <v>58.53</v>
      </c>
    </row>
    <row r="230" spans="1:13" ht="14.4" customHeight="1" x14ac:dyDescent="0.3">
      <c r="A230" s="747" t="s">
        <v>597</v>
      </c>
      <c r="B230" s="748" t="s">
        <v>2169</v>
      </c>
      <c r="C230" s="748" t="s">
        <v>2287</v>
      </c>
      <c r="D230" s="748" t="s">
        <v>2171</v>
      </c>
      <c r="E230" s="748" t="s">
        <v>2288</v>
      </c>
      <c r="F230" s="752"/>
      <c r="G230" s="752"/>
      <c r="H230" s="766">
        <v>0</v>
      </c>
      <c r="I230" s="752">
        <v>1</v>
      </c>
      <c r="J230" s="752">
        <v>64.87</v>
      </c>
      <c r="K230" s="766">
        <v>1</v>
      </c>
      <c r="L230" s="752">
        <v>1</v>
      </c>
      <c r="M230" s="753">
        <v>64.87</v>
      </c>
    </row>
    <row r="231" spans="1:13" ht="14.4" customHeight="1" x14ac:dyDescent="0.3">
      <c r="A231" s="747" t="s">
        <v>597</v>
      </c>
      <c r="B231" s="748" t="s">
        <v>2181</v>
      </c>
      <c r="C231" s="748" t="s">
        <v>2185</v>
      </c>
      <c r="D231" s="748" t="s">
        <v>2183</v>
      </c>
      <c r="E231" s="748" t="s">
        <v>2186</v>
      </c>
      <c r="F231" s="752"/>
      <c r="G231" s="752"/>
      <c r="H231" s="766">
        <v>0</v>
      </c>
      <c r="I231" s="752">
        <v>51</v>
      </c>
      <c r="J231" s="752">
        <v>3433.67</v>
      </c>
      <c r="K231" s="766">
        <v>1</v>
      </c>
      <c r="L231" s="752">
        <v>51</v>
      </c>
      <c r="M231" s="753">
        <v>3433.67</v>
      </c>
    </row>
    <row r="232" spans="1:13" ht="14.4" customHeight="1" x14ac:dyDescent="0.3">
      <c r="A232" s="747" t="s">
        <v>597</v>
      </c>
      <c r="B232" s="748" t="s">
        <v>2181</v>
      </c>
      <c r="C232" s="748" t="s">
        <v>2289</v>
      </c>
      <c r="D232" s="748" t="s">
        <v>2183</v>
      </c>
      <c r="E232" s="748" t="s">
        <v>2290</v>
      </c>
      <c r="F232" s="752"/>
      <c r="G232" s="752"/>
      <c r="H232" s="766">
        <v>0</v>
      </c>
      <c r="I232" s="752">
        <v>53</v>
      </c>
      <c r="J232" s="752">
        <v>5054.6112303789841</v>
      </c>
      <c r="K232" s="766">
        <v>1</v>
      </c>
      <c r="L232" s="752">
        <v>53</v>
      </c>
      <c r="M232" s="753">
        <v>5054.6112303789841</v>
      </c>
    </row>
    <row r="233" spans="1:13" ht="14.4" customHeight="1" x14ac:dyDescent="0.3">
      <c r="A233" s="747" t="s">
        <v>597</v>
      </c>
      <c r="B233" s="748" t="s">
        <v>2181</v>
      </c>
      <c r="C233" s="748" t="s">
        <v>2291</v>
      </c>
      <c r="D233" s="748" t="s">
        <v>2292</v>
      </c>
      <c r="E233" s="748" t="s">
        <v>2293</v>
      </c>
      <c r="F233" s="752">
        <v>10</v>
      </c>
      <c r="G233" s="752">
        <v>1266.5</v>
      </c>
      <c r="H233" s="766">
        <v>1</v>
      </c>
      <c r="I233" s="752"/>
      <c r="J233" s="752"/>
      <c r="K233" s="766">
        <v>0</v>
      </c>
      <c r="L233" s="752">
        <v>10</v>
      </c>
      <c r="M233" s="753">
        <v>1266.5</v>
      </c>
    </row>
    <row r="234" spans="1:13" ht="14.4" customHeight="1" x14ac:dyDescent="0.3">
      <c r="A234" s="747" t="s">
        <v>597</v>
      </c>
      <c r="B234" s="748" t="s">
        <v>2187</v>
      </c>
      <c r="C234" s="748" t="s">
        <v>2188</v>
      </c>
      <c r="D234" s="748" t="s">
        <v>1265</v>
      </c>
      <c r="E234" s="748" t="s">
        <v>2189</v>
      </c>
      <c r="F234" s="752"/>
      <c r="G234" s="752"/>
      <c r="H234" s="766">
        <v>0</v>
      </c>
      <c r="I234" s="752">
        <v>1</v>
      </c>
      <c r="J234" s="752">
        <v>21.959999999999997</v>
      </c>
      <c r="K234" s="766">
        <v>1</v>
      </c>
      <c r="L234" s="752">
        <v>1</v>
      </c>
      <c r="M234" s="753">
        <v>21.959999999999997</v>
      </c>
    </row>
    <row r="235" spans="1:13" ht="14.4" customHeight="1" x14ac:dyDescent="0.3">
      <c r="A235" s="747" t="s">
        <v>597</v>
      </c>
      <c r="B235" s="748" t="s">
        <v>2187</v>
      </c>
      <c r="C235" s="748" t="s">
        <v>2190</v>
      </c>
      <c r="D235" s="748" t="s">
        <v>1265</v>
      </c>
      <c r="E235" s="748" t="s">
        <v>2191</v>
      </c>
      <c r="F235" s="752"/>
      <c r="G235" s="752"/>
      <c r="H235" s="766">
        <v>0</v>
      </c>
      <c r="I235" s="752">
        <v>2</v>
      </c>
      <c r="J235" s="752">
        <v>90.97999999999999</v>
      </c>
      <c r="K235" s="766">
        <v>1</v>
      </c>
      <c r="L235" s="752">
        <v>2</v>
      </c>
      <c r="M235" s="753">
        <v>90.97999999999999</v>
      </c>
    </row>
    <row r="236" spans="1:13" ht="14.4" customHeight="1" x14ac:dyDescent="0.3">
      <c r="A236" s="747" t="s">
        <v>597</v>
      </c>
      <c r="B236" s="748" t="s">
        <v>2192</v>
      </c>
      <c r="C236" s="748" t="s">
        <v>2196</v>
      </c>
      <c r="D236" s="748" t="s">
        <v>729</v>
      </c>
      <c r="E236" s="748" t="s">
        <v>2023</v>
      </c>
      <c r="F236" s="752"/>
      <c r="G236" s="752"/>
      <c r="H236" s="766">
        <v>0</v>
      </c>
      <c r="I236" s="752">
        <v>2</v>
      </c>
      <c r="J236" s="752">
        <v>54.500085388729026</v>
      </c>
      <c r="K236" s="766">
        <v>1</v>
      </c>
      <c r="L236" s="752">
        <v>2</v>
      </c>
      <c r="M236" s="753">
        <v>54.500085388729026</v>
      </c>
    </row>
    <row r="237" spans="1:13" ht="14.4" customHeight="1" x14ac:dyDescent="0.3">
      <c r="A237" s="747" t="s">
        <v>597</v>
      </c>
      <c r="B237" s="748" t="s">
        <v>2210</v>
      </c>
      <c r="C237" s="748" t="s">
        <v>2294</v>
      </c>
      <c r="D237" s="748" t="s">
        <v>1048</v>
      </c>
      <c r="E237" s="748" t="s">
        <v>2295</v>
      </c>
      <c r="F237" s="752"/>
      <c r="G237" s="752"/>
      <c r="H237" s="766">
        <v>0</v>
      </c>
      <c r="I237" s="752">
        <v>3</v>
      </c>
      <c r="J237" s="752">
        <v>231.63</v>
      </c>
      <c r="K237" s="766">
        <v>1</v>
      </c>
      <c r="L237" s="752">
        <v>3</v>
      </c>
      <c r="M237" s="753">
        <v>231.63</v>
      </c>
    </row>
    <row r="238" spans="1:13" ht="14.4" customHeight="1" x14ac:dyDescent="0.3">
      <c r="A238" s="747" t="s">
        <v>597</v>
      </c>
      <c r="B238" s="748" t="s">
        <v>2213</v>
      </c>
      <c r="C238" s="748" t="s">
        <v>2214</v>
      </c>
      <c r="D238" s="748" t="s">
        <v>1263</v>
      </c>
      <c r="E238" s="748" t="s">
        <v>2215</v>
      </c>
      <c r="F238" s="752"/>
      <c r="G238" s="752"/>
      <c r="H238" s="766">
        <v>0</v>
      </c>
      <c r="I238" s="752">
        <v>5</v>
      </c>
      <c r="J238" s="752">
        <v>377.33</v>
      </c>
      <c r="K238" s="766">
        <v>1</v>
      </c>
      <c r="L238" s="752">
        <v>5</v>
      </c>
      <c r="M238" s="753">
        <v>377.33</v>
      </c>
    </row>
    <row r="239" spans="1:13" ht="14.4" customHeight="1" x14ac:dyDescent="0.3">
      <c r="A239" s="747" t="s">
        <v>597</v>
      </c>
      <c r="B239" s="748" t="s">
        <v>2213</v>
      </c>
      <c r="C239" s="748" t="s">
        <v>2296</v>
      </c>
      <c r="D239" s="748" t="s">
        <v>1263</v>
      </c>
      <c r="E239" s="748" t="s">
        <v>697</v>
      </c>
      <c r="F239" s="752"/>
      <c r="G239" s="752"/>
      <c r="H239" s="766">
        <v>0</v>
      </c>
      <c r="I239" s="752">
        <v>1</v>
      </c>
      <c r="J239" s="752">
        <v>30.220000000000013</v>
      </c>
      <c r="K239" s="766">
        <v>1</v>
      </c>
      <c r="L239" s="752">
        <v>1</v>
      </c>
      <c r="M239" s="753">
        <v>30.220000000000013</v>
      </c>
    </row>
    <row r="240" spans="1:13" ht="14.4" customHeight="1" x14ac:dyDescent="0.3">
      <c r="A240" s="747" t="s">
        <v>597</v>
      </c>
      <c r="B240" s="748" t="s">
        <v>2222</v>
      </c>
      <c r="C240" s="748" t="s">
        <v>2297</v>
      </c>
      <c r="D240" s="748" t="s">
        <v>1652</v>
      </c>
      <c r="E240" s="748" t="s">
        <v>1283</v>
      </c>
      <c r="F240" s="752"/>
      <c r="G240" s="752"/>
      <c r="H240" s="766">
        <v>0</v>
      </c>
      <c r="I240" s="752">
        <v>3</v>
      </c>
      <c r="J240" s="752">
        <v>420.06154831436271</v>
      </c>
      <c r="K240" s="766">
        <v>1</v>
      </c>
      <c r="L240" s="752">
        <v>3</v>
      </c>
      <c r="M240" s="753">
        <v>420.06154831436271</v>
      </c>
    </row>
    <row r="241" spans="1:13" ht="14.4" customHeight="1" x14ac:dyDescent="0.3">
      <c r="A241" s="747" t="s">
        <v>597</v>
      </c>
      <c r="B241" s="748" t="s">
        <v>2222</v>
      </c>
      <c r="C241" s="748" t="s">
        <v>2298</v>
      </c>
      <c r="D241" s="748" t="s">
        <v>1653</v>
      </c>
      <c r="E241" s="748" t="s">
        <v>1283</v>
      </c>
      <c r="F241" s="752"/>
      <c r="G241" s="752"/>
      <c r="H241" s="766">
        <v>0</v>
      </c>
      <c r="I241" s="752">
        <v>1</v>
      </c>
      <c r="J241" s="752">
        <v>142.99980362627656</v>
      </c>
      <c r="K241" s="766">
        <v>1</v>
      </c>
      <c r="L241" s="752">
        <v>1</v>
      </c>
      <c r="M241" s="753">
        <v>142.99980362627656</v>
      </c>
    </row>
    <row r="242" spans="1:13" ht="14.4" customHeight="1" x14ac:dyDescent="0.3">
      <c r="A242" s="747" t="s">
        <v>597</v>
      </c>
      <c r="B242" s="748" t="s">
        <v>2222</v>
      </c>
      <c r="C242" s="748" t="s">
        <v>2299</v>
      </c>
      <c r="D242" s="748" t="s">
        <v>1648</v>
      </c>
      <c r="E242" s="748" t="s">
        <v>1283</v>
      </c>
      <c r="F242" s="752"/>
      <c r="G242" s="752"/>
      <c r="H242" s="766">
        <v>0</v>
      </c>
      <c r="I242" s="752">
        <v>1</v>
      </c>
      <c r="J242" s="752">
        <v>164.73</v>
      </c>
      <c r="K242" s="766">
        <v>1</v>
      </c>
      <c r="L242" s="752">
        <v>1</v>
      </c>
      <c r="M242" s="753">
        <v>164.73</v>
      </c>
    </row>
    <row r="243" spans="1:13" ht="14.4" customHeight="1" x14ac:dyDescent="0.3">
      <c r="A243" s="747" t="s">
        <v>597</v>
      </c>
      <c r="B243" s="748" t="s">
        <v>2222</v>
      </c>
      <c r="C243" s="748" t="s">
        <v>2226</v>
      </c>
      <c r="D243" s="748" t="s">
        <v>1285</v>
      </c>
      <c r="E243" s="748" t="s">
        <v>1286</v>
      </c>
      <c r="F243" s="752"/>
      <c r="G243" s="752"/>
      <c r="H243" s="766">
        <v>0</v>
      </c>
      <c r="I243" s="752">
        <v>3</v>
      </c>
      <c r="J243" s="752">
        <v>122.76</v>
      </c>
      <c r="K243" s="766">
        <v>1</v>
      </c>
      <c r="L243" s="752">
        <v>3</v>
      </c>
      <c r="M243" s="753">
        <v>122.76</v>
      </c>
    </row>
    <row r="244" spans="1:13" ht="14.4" customHeight="1" x14ac:dyDescent="0.3">
      <c r="A244" s="747" t="s">
        <v>597</v>
      </c>
      <c r="B244" s="748" t="s">
        <v>2222</v>
      </c>
      <c r="C244" s="748" t="s">
        <v>2227</v>
      </c>
      <c r="D244" s="748" t="s">
        <v>1287</v>
      </c>
      <c r="E244" s="748" t="s">
        <v>1286</v>
      </c>
      <c r="F244" s="752"/>
      <c r="G244" s="752"/>
      <c r="H244" s="766">
        <v>0</v>
      </c>
      <c r="I244" s="752">
        <v>18</v>
      </c>
      <c r="J244" s="752">
        <v>736.56</v>
      </c>
      <c r="K244" s="766">
        <v>1</v>
      </c>
      <c r="L244" s="752">
        <v>18</v>
      </c>
      <c r="M244" s="753">
        <v>736.56</v>
      </c>
    </row>
    <row r="245" spans="1:13" ht="14.4" customHeight="1" x14ac:dyDescent="0.3">
      <c r="A245" s="747" t="s">
        <v>597</v>
      </c>
      <c r="B245" s="748" t="s">
        <v>2222</v>
      </c>
      <c r="C245" s="748" t="s">
        <v>2300</v>
      </c>
      <c r="D245" s="748" t="s">
        <v>1648</v>
      </c>
      <c r="E245" s="748" t="s">
        <v>1286</v>
      </c>
      <c r="F245" s="752"/>
      <c r="G245" s="752"/>
      <c r="H245" s="766">
        <v>0</v>
      </c>
      <c r="I245" s="752">
        <v>6</v>
      </c>
      <c r="J245" s="752">
        <v>247.07999999999998</v>
      </c>
      <c r="K245" s="766">
        <v>1</v>
      </c>
      <c r="L245" s="752">
        <v>6</v>
      </c>
      <c r="M245" s="753">
        <v>247.07999999999998</v>
      </c>
    </row>
    <row r="246" spans="1:13" ht="14.4" customHeight="1" x14ac:dyDescent="0.3">
      <c r="A246" s="747" t="s">
        <v>597</v>
      </c>
      <c r="B246" s="748" t="s">
        <v>2222</v>
      </c>
      <c r="C246" s="748" t="s">
        <v>2301</v>
      </c>
      <c r="D246" s="748" t="s">
        <v>1282</v>
      </c>
      <c r="E246" s="748" t="s">
        <v>1286</v>
      </c>
      <c r="F246" s="752"/>
      <c r="G246" s="752"/>
      <c r="H246" s="766">
        <v>0</v>
      </c>
      <c r="I246" s="752">
        <v>7</v>
      </c>
      <c r="J246" s="752">
        <v>288.26000000000005</v>
      </c>
      <c r="K246" s="766">
        <v>1</v>
      </c>
      <c r="L246" s="752">
        <v>7</v>
      </c>
      <c r="M246" s="753">
        <v>288.26000000000005</v>
      </c>
    </row>
    <row r="247" spans="1:13" ht="14.4" customHeight="1" x14ac:dyDescent="0.3">
      <c r="A247" s="747" t="s">
        <v>597</v>
      </c>
      <c r="B247" s="748" t="s">
        <v>2222</v>
      </c>
      <c r="C247" s="748" t="s">
        <v>2302</v>
      </c>
      <c r="D247" s="748" t="s">
        <v>1284</v>
      </c>
      <c r="E247" s="748" t="s">
        <v>1286</v>
      </c>
      <c r="F247" s="752"/>
      <c r="G247" s="752"/>
      <c r="H247" s="766">
        <v>0</v>
      </c>
      <c r="I247" s="752">
        <v>2</v>
      </c>
      <c r="J247" s="752">
        <v>82.360000000000014</v>
      </c>
      <c r="K247" s="766">
        <v>1</v>
      </c>
      <c r="L247" s="752">
        <v>2</v>
      </c>
      <c r="M247" s="753">
        <v>82.360000000000014</v>
      </c>
    </row>
    <row r="248" spans="1:13" ht="14.4" customHeight="1" x14ac:dyDescent="0.3">
      <c r="A248" s="747" t="s">
        <v>597</v>
      </c>
      <c r="B248" s="748" t="s">
        <v>2222</v>
      </c>
      <c r="C248" s="748" t="s">
        <v>2303</v>
      </c>
      <c r="D248" s="748" t="s">
        <v>2304</v>
      </c>
      <c r="E248" s="748" t="s">
        <v>1666</v>
      </c>
      <c r="F248" s="752"/>
      <c r="G248" s="752"/>
      <c r="H248" s="766">
        <v>0</v>
      </c>
      <c r="I248" s="752">
        <v>29</v>
      </c>
      <c r="J248" s="752">
        <v>4768.47</v>
      </c>
      <c r="K248" s="766">
        <v>1</v>
      </c>
      <c r="L248" s="752">
        <v>29</v>
      </c>
      <c r="M248" s="753">
        <v>4768.47</v>
      </c>
    </row>
    <row r="249" spans="1:13" ht="14.4" customHeight="1" x14ac:dyDescent="0.3">
      <c r="A249" s="747" t="s">
        <v>597</v>
      </c>
      <c r="B249" s="748" t="s">
        <v>2222</v>
      </c>
      <c r="C249" s="748" t="s">
        <v>2305</v>
      </c>
      <c r="D249" s="748" t="s">
        <v>1665</v>
      </c>
      <c r="E249" s="748" t="s">
        <v>1666</v>
      </c>
      <c r="F249" s="752"/>
      <c r="G249" s="752"/>
      <c r="H249" s="766">
        <v>0</v>
      </c>
      <c r="I249" s="752">
        <v>20</v>
      </c>
      <c r="J249" s="752">
        <v>6560.5</v>
      </c>
      <c r="K249" s="766">
        <v>1</v>
      </c>
      <c r="L249" s="752">
        <v>20</v>
      </c>
      <c r="M249" s="753">
        <v>6560.5</v>
      </c>
    </row>
    <row r="250" spans="1:13" ht="14.4" customHeight="1" x14ac:dyDescent="0.3">
      <c r="A250" s="747" t="s">
        <v>597</v>
      </c>
      <c r="B250" s="748" t="s">
        <v>2222</v>
      </c>
      <c r="C250" s="748" t="s">
        <v>2306</v>
      </c>
      <c r="D250" s="748" t="s">
        <v>1671</v>
      </c>
      <c r="E250" s="748" t="s">
        <v>1666</v>
      </c>
      <c r="F250" s="752"/>
      <c r="G250" s="752"/>
      <c r="H250" s="766">
        <v>0</v>
      </c>
      <c r="I250" s="752">
        <v>30</v>
      </c>
      <c r="J250" s="752">
        <v>4694.7000000000007</v>
      </c>
      <c r="K250" s="766">
        <v>1</v>
      </c>
      <c r="L250" s="752">
        <v>30</v>
      </c>
      <c r="M250" s="753">
        <v>4694.7000000000007</v>
      </c>
    </row>
    <row r="251" spans="1:13" ht="14.4" customHeight="1" x14ac:dyDescent="0.3">
      <c r="A251" s="747" t="s">
        <v>597</v>
      </c>
      <c r="B251" s="748" t="s">
        <v>2222</v>
      </c>
      <c r="C251" s="748" t="s">
        <v>2229</v>
      </c>
      <c r="D251" s="748" t="s">
        <v>1290</v>
      </c>
      <c r="E251" s="748" t="s">
        <v>2230</v>
      </c>
      <c r="F251" s="752"/>
      <c r="G251" s="752"/>
      <c r="H251" s="766">
        <v>0</v>
      </c>
      <c r="I251" s="752">
        <v>2</v>
      </c>
      <c r="J251" s="752">
        <v>223.9</v>
      </c>
      <c r="K251" s="766">
        <v>1</v>
      </c>
      <c r="L251" s="752">
        <v>2</v>
      </c>
      <c r="M251" s="753">
        <v>223.9</v>
      </c>
    </row>
    <row r="252" spans="1:13" ht="14.4" customHeight="1" x14ac:dyDescent="0.3">
      <c r="A252" s="747" t="s">
        <v>597</v>
      </c>
      <c r="B252" s="748" t="s">
        <v>2222</v>
      </c>
      <c r="C252" s="748" t="s">
        <v>2307</v>
      </c>
      <c r="D252" s="748" t="s">
        <v>1660</v>
      </c>
      <c r="E252" s="748" t="s">
        <v>2230</v>
      </c>
      <c r="F252" s="752"/>
      <c r="G252" s="752"/>
      <c r="H252" s="766">
        <v>0</v>
      </c>
      <c r="I252" s="752">
        <v>11</v>
      </c>
      <c r="J252" s="752">
        <v>1232.2200000000003</v>
      </c>
      <c r="K252" s="766">
        <v>1</v>
      </c>
      <c r="L252" s="752">
        <v>11</v>
      </c>
      <c r="M252" s="753">
        <v>1232.2200000000003</v>
      </c>
    </row>
    <row r="253" spans="1:13" ht="14.4" customHeight="1" x14ac:dyDescent="0.3">
      <c r="A253" s="747" t="s">
        <v>597</v>
      </c>
      <c r="B253" s="748" t="s">
        <v>2222</v>
      </c>
      <c r="C253" s="748" t="s">
        <v>2308</v>
      </c>
      <c r="D253" s="748" t="s">
        <v>1657</v>
      </c>
      <c r="E253" s="748" t="s">
        <v>2230</v>
      </c>
      <c r="F253" s="752"/>
      <c r="G253" s="752"/>
      <c r="H253" s="766">
        <v>0</v>
      </c>
      <c r="I253" s="752">
        <v>17</v>
      </c>
      <c r="J253" s="752">
        <v>1903.92</v>
      </c>
      <c r="K253" s="766">
        <v>1</v>
      </c>
      <c r="L253" s="752">
        <v>17</v>
      </c>
      <c r="M253" s="753">
        <v>1903.92</v>
      </c>
    </row>
    <row r="254" spans="1:13" ht="14.4" customHeight="1" x14ac:dyDescent="0.3">
      <c r="A254" s="747" t="s">
        <v>597</v>
      </c>
      <c r="B254" s="748" t="s">
        <v>2222</v>
      </c>
      <c r="C254" s="748" t="s">
        <v>2309</v>
      </c>
      <c r="D254" s="748" t="s">
        <v>2310</v>
      </c>
      <c r="E254" s="748" t="s">
        <v>2230</v>
      </c>
      <c r="F254" s="752"/>
      <c r="G254" s="752"/>
      <c r="H254" s="766">
        <v>0</v>
      </c>
      <c r="I254" s="752">
        <v>2</v>
      </c>
      <c r="J254" s="752">
        <v>223.90000000000003</v>
      </c>
      <c r="K254" s="766">
        <v>1</v>
      </c>
      <c r="L254" s="752">
        <v>2</v>
      </c>
      <c r="M254" s="753">
        <v>223.90000000000003</v>
      </c>
    </row>
    <row r="255" spans="1:13" ht="14.4" customHeight="1" x14ac:dyDescent="0.3">
      <c r="A255" s="747" t="s">
        <v>597</v>
      </c>
      <c r="B255" s="748" t="s">
        <v>2222</v>
      </c>
      <c r="C255" s="748" t="s">
        <v>2311</v>
      </c>
      <c r="D255" s="748" t="s">
        <v>1650</v>
      </c>
      <c r="E255" s="748" t="s">
        <v>1283</v>
      </c>
      <c r="F255" s="752"/>
      <c r="G255" s="752"/>
      <c r="H255" s="766">
        <v>0</v>
      </c>
      <c r="I255" s="752">
        <v>11</v>
      </c>
      <c r="J255" s="752">
        <v>1800.37</v>
      </c>
      <c r="K255" s="766">
        <v>1</v>
      </c>
      <c r="L255" s="752">
        <v>11</v>
      </c>
      <c r="M255" s="753">
        <v>1800.37</v>
      </c>
    </row>
    <row r="256" spans="1:13" ht="14.4" customHeight="1" x14ac:dyDescent="0.3">
      <c r="A256" s="747" t="s">
        <v>597</v>
      </c>
      <c r="B256" s="748" t="s">
        <v>2222</v>
      </c>
      <c r="C256" s="748" t="s">
        <v>2231</v>
      </c>
      <c r="D256" s="748" t="s">
        <v>1294</v>
      </c>
      <c r="E256" s="748" t="s">
        <v>1283</v>
      </c>
      <c r="F256" s="752"/>
      <c r="G256" s="752"/>
      <c r="H256" s="766">
        <v>0</v>
      </c>
      <c r="I256" s="752">
        <v>3</v>
      </c>
      <c r="J256" s="752">
        <v>368.07000000000005</v>
      </c>
      <c r="K256" s="766">
        <v>1</v>
      </c>
      <c r="L256" s="752">
        <v>3</v>
      </c>
      <c r="M256" s="753">
        <v>368.07000000000005</v>
      </c>
    </row>
    <row r="257" spans="1:13" ht="14.4" customHeight="1" x14ac:dyDescent="0.3">
      <c r="A257" s="747" t="s">
        <v>597</v>
      </c>
      <c r="B257" s="748" t="s">
        <v>2222</v>
      </c>
      <c r="C257" s="748" t="s">
        <v>2312</v>
      </c>
      <c r="D257" s="748" t="s">
        <v>2313</v>
      </c>
      <c r="E257" s="748" t="s">
        <v>1655</v>
      </c>
      <c r="F257" s="752"/>
      <c r="G257" s="752"/>
      <c r="H257" s="766">
        <v>0</v>
      </c>
      <c r="I257" s="752">
        <v>16</v>
      </c>
      <c r="J257" s="752">
        <v>2870.1099999999997</v>
      </c>
      <c r="K257" s="766">
        <v>1</v>
      </c>
      <c r="L257" s="752">
        <v>16</v>
      </c>
      <c r="M257" s="753">
        <v>2870.1099999999997</v>
      </c>
    </row>
    <row r="258" spans="1:13" ht="14.4" customHeight="1" x14ac:dyDescent="0.3">
      <c r="A258" s="747" t="s">
        <v>597</v>
      </c>
      <c r="B258" s="748" t="s">
        <v>2222</v>
      </c>
      <c r="C258" s="748" t="s">
        <v>2314</v>
      </c>
      <c r="D258" s="748" t="s">
        <v>1663</v>
      </c>
      <c r="E258" s="748" t="s">
        <v>1283</v>
      </c>
      <c r="F258" s="752"/>
      <c r="G258" s="752"/>
      <c r="H258" s="766">
        <v>0</v>
      </c>
      <c r="I258" s="752">
        <v>6</v>
      </c>
      <c r="J258" s="752">
        <v>782.66</v>
      </c>
      <c r="K258" s="766">
        <v>1</v>
      </c>
      <c r="L258" s="752">
        <v>6</v>
      </c>
      <c r="M258" s="753">
        <v>782.66</v>
      </c>
    </row>
    <row r="259" spans="1:13" ht="14.4" customHeight="1" x14ac:dyDescent="0.3">
      <c r="A259" s="747" t="s">
        <v>597</v>
      </c>
      <c r="B259" s="748" t="s">
        <v>2222</v>
      </c>
      <c r="C259" s="748" t="s">
        <v>2315</v>
      </c>
      <c r="D259" s="748" t="s">
        <v>1664</v>
      </c>
      <c r="E259" s="748" t="s">
        <v>1283</v>
      </c>
      <c r="F259" s="752"/>
      <c r="G259" s="752"/>
      <c r="H259" s="766">
        <v>0</v>
      </c>
      <c r="I259" s="752">
        <v>3</v>
      </c>
      <c r="J259" s="752">
        <v>389.90999999999997</v>
      </c>
      <c r="K259" s="766">
        <v>1</v>
      </c>
      <c r="L259" s="752">
        <v>3</v>
      </c>
      <c r="M259" s="753">
        <v>389.90999999999997</v>
      </c>
    </row>
    <row r="260" spans="1:13" ht="14.4" customHeight="1" x14ac:dyDescent="0.3">
      <c r="A260" s="747" t="s">
        <v>597</v>
      </c>
      <c r="B260" s="748" t="s">
        <v>2222</v>
      </c>
      <c r="C260" s="748" t="s">
        <v>2316</v>
      </c>
      <c r="D260" s="748" t="s">
        <v>1662</v>
      </c>
      <c r="E260" s="748" t="s">
        <v>1283</v>
      </c>
      <c r="F260" s="752"/>
      <c r="G260" s="752"/>
      <c r="H260" s="766">
        <v>0</v>
      </c>
      <c r="I260" s="752">
        <v>9</v>
      </c>
      <c r="J260" s="752">
        <v>1169.7304072650684</v>
      </c>
      <c r="K260" s="766">
        <v>1</v>
      </c>
      <c r="L260" s="752">
        <v>9</v>
      </c>
      <c r="M260" s="753">
        <v>1169.7304072650684</v>
      </c>
    </row>
    <row r="261" spans="1:13" ht="14.4" customHeight="1" x14ac:dyDescent="0.3">
      <c r="A261" s="747" t="s">
        <v>597</v>
      </c>
      <c r="B261" s="748" t="s">
        <v>2222</v>
      </c>
      <c r="C261" s="748" t="s">
        <v>2317</v>
      </c>
      <c r="D261" s="748" t="s">
        <v>1661</v>
      </c>
      <c r="E261" s="748" t="s">
        <v>1283</v>
      </c>
      <c r="F261" s="752"/>
      <c r="G261" s="752"/>
      <c r="H261" s="766">
        <v>0</v>
      </c>
      <c r="I261" s="752">
        <v>11</v>
      </c>
      <c r="J261" s="752">
        <v>1429.6703344538282</v>
      </c>
      <c r="K261" s="766">
        <v>1</v>
      </c>
      <c r="L261" s="752">
        <v>11</v>
      </c>
      <c r="M261" s="753">
        <v>1429.6703344538282</v>
      </c>
    </row>
    <row r="262" spans="1:13" ht="14.4" customHeight="1" x14ac:dyDescent="0.3">
      <c r="A262" s="747" t="s">
        <v>597</v>
      </c>
      <c r="B262" s="748" t="s">
        <v>2222</v>
      </c>
      <c r="C262" s="748" t="s">
        <v>2318</v>
      </c>
      <c r="D262" s="748" t="s">
        <v>1656</v>
      </c>
      <c r="E262" s="748" t="s">
        <v>1289</v>
      </c>
      <c r="F262" s="752"/>
      <c r="G262" s="752"/>
      <c r="H262" s="766">
        <v>0</v>
      </c>
      <c r="I262" s="752">
        <v>3</v>
      </c>
      <c r="J262" s="752">
        <v>406.80000000000007</v>
      </c>
      <c r="K262" s="766">
        <v>1</v>
      </c>
      <c r="L262" s="752">
        <v>3</v>
      </c>
      <c r="M262" s="753">
        <v>406.80000000000007</v>
      </c>
    </row>
    <row r="263" spans="1:13" ht="14.4" customHeight="1" x14ac:dyDescent="0.3">
      <c r="A263" s="747" t="s">
        <v>600</v>
      </c>
      <c r="B263" s="748" t="s">
        <v>1893</v>
      </c>
      <c r="C263" s="748" t="s">
        <v>1894</v>
      </c>
      <c r="D263" s="748" t="s">
        <v>746</v>
      </c>
      <c r="E263" s="748" t="s">
        <v>1895</v>
      </c>
      <c r="F263" s="752"/>
      <c r="G263" s="752"/>
      <c r="H263" s="766">
        <v>0</v>
      </c>
      <c r="I263" s="752">
        <v>5</v>
      </c>
      <c r="J263" s="752">
        <v>644.89</v>
      </c>
      <c r="K263" s="766">
        <v>1</v>
      </c>
      <c r="L263" s="752">
        <v>5</v>
      </c>
      <c r="M263" s="753">
        <v>644.89</v>
      </c>
    </row>
    <row r="264" spans="1:13" ht="14.4" customHeight="1" x14ac:dyDescent="0.3">
      <c r="A264" s="747" t="s">
        <v>600</v>
      </c>
      <c r="B264" s="748" t="s">
        <v>1922</v>
      </c>
      <c r="C264" s="748" t="s">
        <v>1931</v>
      </c>
      <c r="D264" s="748" t="s">
        <v>680</v>
      </c>
      <c r="E264" s="748" t="s">
        <v>1932</v>
      </c>
      <c r="F264" s="752"/>
      <c r="G264" s="752"/>
      <c r="H264" s="766">
        <v>0</v>
      </c>
      <c r="I264" s="752">
        <v>1</v>
      </c>
      <c r="J264" s="752">
        <v>94.11</v>
      </c>
      <c r="K264" s="766">
        <v>1</v>
      </c>
      <c r="L264" s="752">
        <v>1</v>
      </c>
      <c r="M264" s="753">
        <v>94.11</v>
      </c>
    </row>
    <row r="265" spans="1:13" ht="14.4" customHeight="1" x14ac:dyDescent="0.3">
      <c r="A265" s="747" t="s">
        <v>600</v>
      </c>
      <c r="B265" s="748" t="s">
        <v>2044</v>
      </c>
      <c r="C265" s="748" t="s">
        <v>2257</v>
      </c>
      <c r="D265" s="748" t="s">
        <v>1149</v>
      </c>
      <c r="E265" s="748" t="s">
        <v>2258</v>
      </c>
      <c r="F265" s="752"/>
      <c r="G265" s="752"/>
      <c r="H265" s="766">
        <v>0</v>
      </c>
      <c r="I265" s="752">
        <v>17</v>
      </c>
      <c r="J265" s="752">
        <v>2909.03</v>
      </c>
      <c r="K265" s="766">
        <v>1</v>
      </c>
      <c r="L265" s="752">
        <v>17</v>
      </c>
      <c r="M265" s="753">
        <v>2909.03</v>
      </c>
    </row>
    <row r="266" spans="1:13" ht="14.4" customHeight="1" x14ac:dyDescent="0.3">
      <c r="A266" s="747" t="s">
        <v>600</v>
      </c>
      <c r="B266" s="748" t="s">
        <v>2129</v>
      </c>
      <c r="C266" s="748" t="s">
        <v>2130</v>
      </c>
      <c r="D266" s="748" t="s">
        <v>1204</v>
      </c>
      <c r="E266" s="748" t="s">
        <v>2131</v>
      </c>
      <c r="F266" s="752"/>
      <c r="G266" s="752"/>
      <c r="H266" s="766">
        <v>0</v>
      </c>
      <c r="I266" s="752">
        <v>5</v>
      </c>
      <c r="J266" s="752">
        <v>1526.5502010563725</v>
      </c>
      <c r="K266" s="766">
        <v>1</v>
      </c>
      <c r="L266" s="752">
        <v>5</v>
      </c>
      <c r="M266" s="753">
        <v>1526.5502010563725</v>
      </c>
    </row>
    <row r="267" spans="1:13" ht="14.4" customHeight="1" x14ac:dyDescent="0.3">
      <c r="A267" s="747" t="s">
        <v>600</v>
      </c>
      <c r="B267" s="748" t="s">
        <v>2273</v>
      </c>
      <c r="C267" s="748" t="s">
        <v>2319</v>
      </c>
      <c r="D267" s="748" t="s">
        <v>2320</v>
      </c>
      <c r="E267" s="748" t="s">
        <v>2276</v>
      </c>
      <c r="F267" s="752"/>
      <c r="G267" s="752"/>
      <c r="H267" s="766">
        <v>0</v>
      </c>
      <c r="I267" s="752">
        <v>20</v>
      </c>
      <c r="J267" s="752">
        <v>14300</v>
      </c>
      <c r="K267" s="766">
        <v>1</v>
      </c>
      <c r="L267" s="752">
        <v>20</v>
      </c>
      <c r="M267" s="753">
        <v>14300</v>
      </c>
    </row>
    <row r="268" spans="1:13" ht="14.4" customHeight="1" x14ac:dyDescent="0.3">
      <c r="A268" s="747" t="s">
        <v>600</v>
      </c>
      <c r="B268" s="748" t="s">
        <v>2273</v>
      </c>
      <c r="C268" s="748" t="s">
        <v>2274</v>
      </c>
      <c r="D268" s="748" t="s">
        <v>2275</v>
      </c>
      <c r="E268" s="748" t="s">
        <v>2276</v>
      </c>
      <c r="F268" s="752">
        <v>29</v>
      </c>
      <c r="G268" s="752">
        <v>27607.800000000003</v>
      </c>
      <c r="H268" s="766">
        <v>1</v>
      </c>
      <c r="I268" s="752"/>
      <c r="J268" s="752"/>
      <c r="K268" s="766">
        <v>0</v>
      </c>
      <c r="L268" s="752">
        <v>29</v>
      </c>
      <c r="M268" s="753">
        <v>27607.800000000003</v>
      </c>
    </row>
    <row r="269" spans="1:13" ht="14.4" customHeight="1" x14ac:dyDescent="0.3">
      <c r="A269" s="747" t="s">
        <v>600</v>
      </c>
      <c r="B269" s="748" t="s">
        <v>2277</v>
      </c>
      <c r="C269" s="748" t="s">
        <v>2278</v>
      </c>
      <c r="D269" s="748" t="s">
        <v>2279</v>
      </c>
      <c r="E269" s="748" t="s">
        <v>2280</v>
      </c>
      <c r="F269" s="752"/>
      <c r="G269" s="752"/>
      <c r="H269" s="766">
        <v>0</v>
      </c>
      <c r="I269" s="752">
        <v>22</v>
      </c>
      <c r="J269" s="752">
        <v>44721.599999999999</v>
      </c>
      <c r="K269" s="766">
        <v>1</v>
      </c>
      <c r="L269" s="752">
        <v>22</v>
      </c>
      <c r="M269" s="753">
        <v>44721.599999999999</v>
      </c>
    </row>
    <row r="270" spans="1:13" ht="14.4" customHeight="1" x14ac:dyDescent="0.3">
      <c r="A270" s="747" t="s">
        <v>600</v>
      </c>
      <c r="B270" s="748" t="s">
        <v>2138</v>
      </c>
      <c r="C270" s="748" t="s">
        <v>2139</v>
      </c>
      <c r="D270" s="748" t="s">
        <v>2140</v>
      </c>
      <c r="E270" s="748" t="s">
        <v>2141</v>
      </c>
      <c r="F270" s="752"/>
      <c r="G270" s="752"/>
      <c r="H270" s="766">
        <v>0</v>
      </c>
      <c r="I270" s="752">
        <v>11</v>
      </c>
      <c r="J270" s="752">
        <v>5032.119999999999</v>
      </c>
      <c r="K270" s="766">
        <v>1</v>
      </c>
      <c r="L270" s="752">
        <v>11</v>
      </c>
      <c r="M270" s="753">
        <v>5032.119999999999</v>
      </c>
    </row>
    <row r="271" spans="1:13" ht="14.4" customHeight="1" x14ac:dyDescent="0.3">
      <c r="A271" s="747" t="s">
        <v>600</v>
      </c>
      <c r="B271" s="748" t="s">
        <v>2281</v>
      </c>
      <c r="C271" s="748" t="s">
        <v>2282</v>
      </c>
      <c r="D271" s="748" t="s">
        <v>2283</v>
      </c>
      <c r="E271" s="748" t="s">
        <v>2284</v>
      </c>
      <c r="F271" s="752"/>
      <c r="G271" s="752"/>
      <c r="H271" s="766">
        <v>0</v>
      </c>
      <c r="I271" s="752">
        <v>118</v>
      </c>
      <c r="J271" s="752">
        <v>80877.200979042158</v>
      </c>
      <c r="K271" s="766">
        <v>1</v>
      </c>
      <c r="L271" s="752">
        <v>118</v>
      </c>
      <c r="M271" s="753">
        <v>80877.200979042158</v>
      </c>
    </row>
    <row r="272" spans="1:13" ht="14.4" customHeight="1" x14ac:dyDescent="0.3">
      <c r="A272" s="747" t="s">
        <v>600</v>
      </c>
      <c r="B272" s="748" t="s">
        <v>2281</v>
      </c>
      <c r="C272" s="748" t="s">
        <v>2285</v>
      </c>
      <c r="D272" s="748" t="s">
        <v>2283</v>
      </c>
      <c r="E272" s="748" t="s">
        <v>2286</v>
      </c>
      <c r="F272" s="752"/>
      <c r="G272" s="752"/>
      <c r="H272" s="766">
        <v>0</v>
      </c>
      <c r="I272" s="752">
        <v>54</v>
      </c>
      <c r="J272" s="752">
        <v>7979.0400000000009</v>
      </c>
      <c r="K272" s="766">
        <v>1</v>
      </c>
      <c r="L272" s="752">
        <v>54</v>
      </c>
      <c r="M272" s="753">
        <v>7979.0400000000009</v>
      </c>
    </row>
    <row r="273" spans="1:13" ht="14.4" customHeight="1" x14ac:dyDescent="0.3">
      <c r="A273" s="747" t="s">
        <v>600</v>
      </c>
      <c r="B273" s="748" t="s">
        <v>2181</v>
      </c>
      <c r="C273" s="748" t="s">
        <v>2185</v>
      </c>
      <c r="D273" s="748" t="s">
        <v>2183</v>
      </c>
      <c r="E273" s="748" t="s">
        <v>2186</v>
      </c>
      <c r="F273" s="752"/>
      <c r="G273" s="752"/>
      <c r="H273" s="766">
        <v>0</v>
      </c>
      <c r="I273" s="752">
        <v>22</v>
      </c>
      <c r="J273" s="752">
        <v>1481.0399999999997</v>
      </c>
      <c r="K273" s="766">
        <v>1</v>
      </c>
      <c r="L273" s="752">
        <v>22</v>
      </c>
      <c r="M273" s="753">
        <v>1481.0399999999997</v>
      </c>
    </row>
    <row r="274" spans="1:13" ht="14.4" customHeight="1" x14ac:dyDescent="0.3">
      <c r="A274" s="747" t="s">
        <v>600</v>
      </c>
      <c r="B274" s="748" t="s">
        <v>2181</v>
      </c>
      <c r="C274" s="748" t="s">
        <v>2289</v>
      </c>
      <c r="D274" s="748" t="s">
        <v>2183</v>
      </c>
      <c r="E274" s="748" t="s">
        <v>2290</v>
      </c>
      <c r="F274" s="752"/>
      <c r="G274" s="752"/>
      <c r="H274" s="766">
        <v>0</v>
      </c>
      <c r="I274" s="752">
        <v>36</v>
      </c>
      <c r="J274" s="752">
        <v>3433.320527305279</v>
      </c>
      <c r="K274" s="766">
        <v>1</v>
      </c>
      <c r="L274" s="752">
        <v>36</v>
      </c>
      <c r="M274" s="753">
        <v>3433.320527305279</v>
      </c>
    </row>
    <row r="275" spans="1:13" ht="14.4" customHeight="1" thickBot="1" x14ac:dyDescent="0.35">
      <c r="A275" s="754" t="s">
        <v>600</v>
      </c>
      <c r="B275" s="755" t="s">
        <v>2181</v>
      </c>
      <c r="C275" s="755" t="s">
        <v>2291</v>
      </c>
      <c r="D275" s="755" t="s">
        <v>2292</v>
      </c>
      <c r="E275" s="755" t="s">
        <v>2293</v>
      </c>
      <c r="F275" s="759">
        <v>4</v>
      </c>
      <c r="G275" s="759">
        <v>506.60000000000008</v>
      </c>
      <c r="H275" s="767">
        <v>1</v>
      </c>
      <c r="I275" s="759"/>
      <c r="J275" s="759"/>
      <c r="K275" s="767">
        <v>0</v>
      </c>
      <c r="L275" s="759">
        <v>4</v>
      </c>
      <c r="M275" s="760">
        <v>506.60000000000008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329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4737</v>
      </c>
      <c r="C3" s="396">
        <f>SUM(C6:C1048576)</f>
        <v>1196</v>
      </c>
      <c r="D3" s="396">
        <f>SUM(D6:D1048576)</f>
        <v>802</v>
      </c>
      <c r="E3" s="397">
        <f>SUM(E6:E1048576)</f>
        <v>0</v>
      </c>
      <c r="F3" s="394">
        <f>IF(SUM($B3:$E3)=0,"",B3/SUM($B3:$E3))</f>
        <v>0.70334075723830736</v>
      </c>
      <c r="G3" s="392">
        <f t="shared" ref="G3:I3" si="0">IF(SUM($B3:$E3)=0,"",C3/SUM($B3:$E3))</f>
        <v>0.17757980697847067</v>
      </c>
      <c r="H3" s="392">
        <f t="shared" si="0"/>
        <v>0.11907943578322197</v>
      </c>
      <c r="I3" s="393">
        <f t="shared" si="0"/>
        <v>0</v>
      </c>
      <c r="J3" s="396">
        <f>SUM(J6:J1048576)</f>
        <v>462</v>
      </c>
      <c r="K3" s="396">
        <f>SUM(K6:K1048576)</f>
        <v>583</v>
      </c>
      <c r="L3" s="396">
        <f>SUM(L6:L1048576)</f>
        <v>802</v>
      </c>
      <c r="M3" s="397">
        <f>SUM(M6:M1048576)</f>
        <v>0</v>
      </c>
      <c r="N3" s="394">
        <f>IF(SUM($J3:$M3)=0,"",J3/SUM($J3:$M3))</f>
        <v>0.25013535462912834</v>
      </c>
      <c r="O3" s="392">
        <f t="shared" ref="O3:Q3" si="1">IF(SUM($J3:$M3)=0,"",K3/SUM($J3:$M3))</f>
        <v>0.31564699512723338</v>
      </c>
      <c r="P3" s="392">
        <f t="shared" si="1"/>
        <v>0.43421765024363834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2322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2323</v>
      </c>
      <c r="B7" s="798">
        <v>1288</v>
      </c>
      <c r="C7" s="752">
        <v>822</v>
      </c>
      <c r="D7" s="752">
        <v>454</v>
      </c>
      <c r="E7" s="753"/>
      <c r="F7" s="795">
        <v>0.5023400936037441</v>
      </c>
      <c r="G7" s="766">
        <v>0.3205928237129485</v>
      </c>
      <c r="H7" s="766">
        <v>0.17706708268330734</v>
      </c>
      <c r="I7" s="801">
        <v>0</v>
      </c>
      <c r="J7" s="798">
        <v>131</v>
      </c>
      <c r="K7" s="752">
        <v>382</v>
      </c>
      <c r="L7" s="752">
        <v>454</v>
      </c>
      <c r="M7" s="753"/>
      <c r="N7" s="795">
        <v>0.13547052740434332</v>
      </c>
      <c r="O7" s="766">
        <v>0.39503619441571874</v>
      </c>
      <c r="P7" s="766">
        <v>0.46949327817993797</v>
      </c>
      <c r="Q7" s="789">
        <v>0</v>
      </c>
    </row>
    <row r="8" spans="1:17" ht="14.4" customHeight="1" x14ac:dyDescent="0.3">
      <c r="A8" s="792" t="s">
        <v>2324</v>
      </c>
      <c r="B8" s="798">
        <v>25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10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2325</v>
      </c>
      <c r="B9" s="798">
        <v>2302</v>
      </c>
      <c r="C9" s="752">
        <v>301</v>
      </c>
      <c r="D9" s="752">
        <v>348</v>
      </c>
      <c r="E9" s="753"/>
      <c r="F9" s="795">
        <v>0.78007455099966116</v>
      </c>
      <c r="G9" s="766">
        <v>0.10199932226363945</v>
      </c>
      <c r="H9" s="766">
        <v>0.11792612673669943</v>
      </c>
      <c r="I9" s="801">
        <v>0</v>
      </c>
      <c r="J9" s="798">
        <v>153</v>
      </c>
      <c r="K9" s="752">
        <v>146</v>
      </c>
      <c r="L9" s="752">
        <v>348</v>
      </c>
      <c r="M9" s="753"/>
      <c r="N9" s="795">
        <v>0.23647604327666152</v>
      </c>
      <c r="O9" s="766">
        <v>0.22565687789799072</v>
      </c>
      <c r="P9" s="766">
        <v>0.53786707882534779</v>
      </c>
      <c r="Q9" s="789">
        <v>0</v>
      </c>
    </row>
    <row r="10" spans="1:17" ht="14.4" customHeight="1" thickBot="1" x14ac:dyDescent="0.35">
      <c r="A10" s="793" t="s">
        <v>2326</v>
      </c>
      <c r="B10" s="799">
        <v>1122</v>
      </c>
      <c r="C10" s="759">
        <v>73</v>
      </c>
      <c r="D10" s="759"/>
      <c r="E10" s="760"/>
      <c r="F10" s="796">
        <v>0.93891213389121342</v>
      </c>
      <c r="G10" s="767">
        <v>6.1087866108786609E-2</v>
      </c>
      <c r="H10" s="767">
        <v>0</v>
      </c>
      <c r="I10" s="802">
        <v>0</v>
      </c>
      <c r="J10" s="799">
        <v>168</v>
      </c>
      <c r="K10" s="759">
        <v>55</v>
      </c>
      <c r="L10" s="759"/>
      <c r="M10" s="760"/>
      <c r="N10" s="796">
        <v>0.75336322869955152</v>
      </c>
      <c r="O10" s="767">
        <v>0.24663677130044842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329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2327</v>
      </c>
      <c r="C5" s="733">
        <v>1151414.5799999991</v>
      </c>
      <c r="D5" s="733">
        <v>2495</v>
      </c>
      <c r="E5" s="733">
        <v>597610.60000000009</v>
      </c>
      <c r="F5" s="803">
        <v>0.51902295696134104</v>
      </c>
      <c r="G5" s="733">
        <v>1181</v>
      </c>
      <c r="H5" s="803">
        <v>0.47334669338677354</v>
      </c>
      <c r="I5" s="733">
        <v>553803.97999999893</v>
      </c>
      <c r="J5" s="803">
        <v>0.4809770430386589</v>
      </c>
      <c r="K5" s="733">
        <v>1314</v>
      </c>
      <c r="L5" s="803">
        <v>0.5266533066132264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2328</v>
      </c>
      <c r="C6" s="733">
        <v>1050890.0299999991</v>
      </c>
      <c r="D6" s="733">
        <v>1997</v>
      </c>
      <c r="E6" s="733">
        <v>500773.24000000011</v>
      </c>
      <c r="F6" s="803">
        <v>0.47652297167573332</v>
      </c>
      <c r="G6" s="733">
        <v>696</v>
      </c>
      <c r="H6" s="803">
        <v>0.34852278417626442</v>
      </c>
      <c r="I6" s="733">
        <v>550116.78999999899</v>
      </c>
      <c r="J6" s="803">
        <v>0.52347702832426668</v>
      </c>
      <c r="K6" s="733">
        <v>1301</v>
      </c>
      <c r="L6" s="803">
        <v>0.65147721582373563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2329</v>
      </c>
      <c r="C7" s="733">
        <v>0</v>
      </c>
      <c r="D7" s="733">
        <v>1</v>
      </c>
      <c r="E7" s="733" t="s">
        <v>578</v>
      </c>
      <c r="F7" s="803" t="s">
        <v>578</v>
      </c>
      <c r="G7" s="733" t="s">
        <v>578</v>
      </c>
      <c r="H7" s="803">
        <v>0</v>
      </c>
      <c r="I7" s="733">
        <v>0</v>
      </c>
      <c r="J7" s="803" t="s">
        <v>578</v>
      </c>
      <c r="K7" s="733">
        <v>1</v>
      </c>
      <c r="L7" s="803">
        <v>1</v>
      </c>
      <c r="M7" s="733" t="s">
        <v>1</v>
      </c>
      <c r="N7" s="270"/>
    </row>
    <row r="8" spans="1:14" ht="14.4" customHeight="1" x14ac:dyDescent="0.3">
      <c r="A8" s="729">
        <v>50</v>
      </c>
      <c r="B8" s="730" t="s">
        <v>2330</v>
      </c>
      <c r="C8" s="733">
        <v>100524.54999999997</v>
      </c>
      <c r="D8" s="733">
        <v>497</v>
      </c>
      <c r="E8" s="733">
        <v>96837.359999999971</v>
      </c>
      <c r="F8" s="803">
        <v>0.96332050230515831</v>
      </c>
      <c r="G8" s="733">
        <v>485</v>
      </c>
      <c r="H8" s="803">
        <v>0.9758551307847082</v>
      </c>
      <c r="I8" s="733">
        <v>3687.19</v>
      </c>
      <c r="J8" s="803">
        <v>3.6679497694841717E-2</v>
      </c>
      <c r="K8" s="733">
        <v>12</v>
      </c>
      <c r="L8" s="803">
        <v>2.4144869215291749E-2</v>
      </c>
      <c r="M8" s="733" t="s">
        <v>1</v>
      </c>
      <c r="N8" s="270"/>
    </row>
    <row r="9" spans="1:14" ht="14.4" customHeight="1" x14ac:dyDescent="0.3">
      <c r="A9" s="729" t="s">
        <v>576</v>
      </c>
      <c r="B9" s="730" t="s">
        <v>3</v>
      </c>
      <c r="C9" s="733">
        <v>1151414.5799999991</v>
      </c>
      <c r="D9" s="733">
        <v>2495</v>
      </c>
      <c r="E9" s="733">
        <v>597610.60000000009</v>
      </c>
      <c r="F9" s="803">
        <v>0.51902295696134104</v>
      </c>
      <c r="G9" s="733">
        <v>1181</v>
      </c>
      <c r="H9" s="803">
        <v>0.47334669338677354</v>
      </c>
      <c r="I9" s="733">
        <v>553803.97999999893</v>
      </c>
      <c r="J9" s="803">
        <v>0.4809770430386589</v>
      </c>
      <c r="K9" s="733">
        <v>1314</v>
      </c>
      <c r="L9" s="803">
        <v>0.5266533066132264</v>
      </c>
      <c r="M9" s="733" t="s">
        <v>588</v>
      </c>
      <c r="N9" s="270"/>
    </row>
    <row r="11" spans="1:14" ht="14.4" customHeight="1" x14ac:dyDescent="0.3">
      <c r="A11" s="729">
        <v>50</v>
      </c>
      <c r="B11" s="730" t="s">
        <v>2327</v>
      </c>
      <c r="C11" s="733" t="s">
        <v>578</v>
      </c>
      <c r="D11" s="733" t="s">
        <v>578</v>
      </c>
      <c r="E11" s="733" t="s">
        <v>578</v>
      </c>
      <c r="F11" s="803" t="s">
        <v>578</v>
      </c>
      <c r="G11" s="733" t="s">
        <v>578</v>
      </c>
      <c r="H11" s="803" t="s">
        <v>578</v>
      </c>
      <c r="I11" s="733" t="s">
        <v>578</v>
      </c>
      <c r="J11" s="803" t="s">
        <v>578</v>
      </c>
      <c r="K11" s="733" t="s">
        <v>578</v>
      </c>
      <c r="L11" s="803" t="s">
        <v>578</v>
      </c>
      <c r="M11" s="733" t="s">
        <v>73</v>
      </c>
      <c r="N11" s="270"/>
    </row>
    <row r="12" spans="1:14" ht="14.4" customHeight="1" x14ac:dyDescent="0.3">
      <c r="A12" s="729" t="s">
        <v>2331</v>
      </c>
      <c r="B12" s="730" t="s">
        <v>2328</v>
      </c>
      <c r="C12" s="733">
        <v>255012.72999999975</v>
      </c>
      <c r="D12" s="733">
        <v>933</v>
      </c>
      <c r="E12" s="733">
        <v>69013.409999999989</v>
      </c>
      <c r="F12" s="803">
        <v>0.27062731338941415</v>
      </c>
      <c r="G12" s="733">
        <v>202</v>
      </c>
      <c r="H12" s="803">
        <v>0.21650589496248659</v>
      </c>
      <c r="I12" s="733">
        <v>185999.31999999977</v>
      </c>
      <c r="J12" s="803">
        <v>0.72937268661058585</v>
      </c>
      <c r="K12" s="733">
        <v>731</v>
      </c>
      <c r="L12" s="803">
        <v>0.78349410503751338</v>
      </c>
      <c r="M12" s="733" t="s">
        <v>1</v>
      </c>
      <c r="N12" s="270"/>
    </row>
    <row r="13" spans="1:14" ht="14.4" customHeight="1" x14ac:dyDescent="0.3">
      <c r="A13" s="729" t="s">
        <v>2331</v>
      </c>
      <c r="B13" s="730" t="s">
        <v>2332</v>
      </c>
      <c r="C13" s="733">
        <v>255012.72999999975</v>
      </c>
      <c r="D13" s="733">
        <v>933</v>
      </c>
      <c r="E13" s="733">
        <v>69013.409999999989</v>
      </c>
      <c r="F13" s="803">
        <v>0.27062731338941415</v>
      </c>
      <c r="G13" s="733">
        <v>202</v>
      </c>
      <c r="H13" s="803">
        <v>0.21650589496248659</v>
      </c>
      <c r="I13" s="733">
        <v>185999.31999999977</v>
      </c>
      <c r="J13" s="803">
        <v>0.72937268661058585</v>
      </c>
      <c r="K13" s="733">
        <v>731</v>
      </c>
      <c r="L13" s="803">
        <v>0.78349410503751338</v>
      </c>
      <c r="M13" s="733" t="s">
        <v>592</v>
      </c>
      <c r="N13" s="270"/>
    </row>
    <row r="14" spans="1:14" ht="14.4" customHeight="1" x14ac:dyDescent="0.3">
      <c r="A14" s="729" t="s">
        <v>578</v>
      </c>
      <c r="B14" s="730" t="s">
        <v>578</v>
      </c>
      <c r="C14" s="733" t="s">
        <v>578</v>
      </c>
      <c r="D14" s="733" t="s">
        <v>578</v>
      </c>
      <c r="E14" s="733" t="s">
        <v>578</v>
      </c>
      <c r="F14" s="803" t="s">
        <v>578</v>
      </c>
      <c r="G14" s="733" t="s">
        <v>578</v>
      </c>
      <c r="H14" s="803" t="s">
        <v>578</v>
      </c>
      <c r="I14" s="733" t="s">
        <v>578</v>
      </c>
      <c r="J14" s="803" t="s">
        <v>578</v>
      </c>
      <c r="K14" s="733" t="s">
        <v>578</v>
      </c>
      <c r="L14" s="803" t="s">
        <v>578</v>
      </c>
      <c r="M14" s="733" t="s">
        <v>593</v>
      </c>
      <c r="N14" s="270"/>
    </row>
    <row r="15" spans="1:14" ht="14.4" customHeight="1" x14ac:dyDescent="0.3">
      <c r="A15" s="729" t="s">
        <v>2333</v>
      </c>
      <c r="B15" s="730" t="s">
        <v>2328</v>
      </c>
      <c r="C15" s="733">
        <v>795877.3</v>
      </c>
      <c r="D15" s="733">
        <v>1064</v>
      </c>
      <c r="E15" s="733">
        <v>431759.83000000013</v>
      </c>
      <c r="F15" s="803">
        <v>0.54249547009319166</v>
      </c>
      <c r="G15" s="733">
        <v>494</v>
      </c>
      <c r="H15" s="803">
        <v>0.4642857142857143</v>
      </c>
      <c r="I15" s="733">
        <v>364117.46999999991</v>
      </c>
      <c r="J15" s="803">
        <v>0.45750452990680834</v>
      </c>
      <c r="K15" s="733">
        <v>570</v>
      </c>
      <c r="L15" s="803">
        <v>0.5357142857142857</v>
      </c>
      <c r="M15" s="733" t="s">
        <v>1</v>
      </c>
      <c r="N15" s="270"/>
    </row>
    <row r="16" spans="1:14" ht="14.4" customHeight="1" x14ac:dyDescent="0.3">
      <c r="A16" s="729" t="s">
        <v>2333</v>
      </c>
      <c r="B16" s="730" t="s">
        <v>2329</v>
      </c>
      <c r="C16" s="733">
        <v>0</v>
      </c>
      <c r="D16" s="733">
        <v>1</v>
      </c>
      <c r="E16" s="733" t="s">
        <v>578</v>
      </c>
      <c r="F16" s="803" t="s">
        <v>578</v>
      </c>
      <c r="G16" s="733" t="s">
        <v>578</v>
      </c>
      <c r="H16" s="803">
        <v>0</v>
      </c>
      <c r="I16" s="733">
        <v>0</v>
      </c>
      <c r="J16" s="803" t="s">
        <v>578</v>
      </c>
      <c r="K16" s="733">
        <v>1</v>
      </c>
      <c r="L16" s="803">
        <v>1</v>
      </c>
      <c r="M16" s="733" t="s">
        <v>1</v>
      </c>
      <c r="N16" s="270"/>
    </row>
    <row r="17" spans="1:14" ht="14.4" customHeight="1" x14ac:dyDescent="0.3">
      <c r="A17" s="729" t="s">
        <v>2333</v>
      </c>
      <c r="B17" s="730" t="s">
        <v>2330</v>
      </c>
      <c r="C17" s="733">
        <v>100524.54999999997</v>
      </c>
      <c r="D17" s="733">
        <v>497</v>
      </c>
      <c r="E17" s="733">
        <v>96837.359999999971</v>
      </c>
      <c r="F17" s="803">
        <v>0.96332050230515831</v>
      </c>
      <c r="G17" s="733">
        <v>485</v>
      </c>
      <c r="H17" s="803">
        <v>0.9758551307847082</v>
      </c>
      <c r="I17" s="733">
        <v>3687.19</v>
      </c>
      <c r="J17" s="803">
        <v>3.6679497694841717E-2</v>
      </c>
      <c r="K17" s="733">
        <v>12</v>
      </c>
      <c r="L17" s="803">
        <v>2.4144869215291749E-2</v>
      </c>
      <c r="M17" s="733" t="s">
        <v>1</v>
      </c>
      <c r="N17" s="270"/>
    </row>
    <row r="18" spans="1:14" ht="14.4" customHeight="1" x14ac:dyDescent="0.3">
      <c r="A18" s="729" t="s">
        <v>2333</v>
      </c>
      <c r="B18" s="730" t="s">
        <v>2334</v>
      </c>
      <c r="C18" s="733">
        <v>896401.85</v>
      </c>
      <c r="D18" s="733">
        <v>1562</v>
      </c>
      <c r="E18" s="733">
        <v>528597.19000000006</v>
      </c>
      <c r="F18" s="803">
        <v>0.589687749975081</v>
      </c>
      <c r="G18" s="733">
        <v>979</v>
      </c>
      <c r="H18" s="803">
        <v>0.62676056338028174</v>
      </c>
      <c r="I18" s="733">
        <v>367804.65999999992</v>
      </c>
      <c r="J18" s="803">
        <v>0.410312250024919</v>
      </c>
      <c r="K18" s="733">
        <v>583</v>
      </c>
      <c r="L18" s="803">
        <v>0.37323943661971831</v>
      </c>
      <c r="M18" s="733" t="s">
        <v>592</v>
      </c>
      <c r="N18" s="270"/>
    </row>
    <row r="19" spans="1:14" ht="14.4" customHeight="1" x14ac:dyDescent="0.3">
      <c r="A19" s="729" t="s">
        <v>578</v>
      </c>
      <c r="B19" s="730" t="s">
        <v>578</v>
      </c>
      <c r="C19" s="733" t="s">
        <v>578</v>
      </c>
      <c r="D19" s="733" t="s">
        <v>578</v>
      </c>
      <c r="E19" s="733" t="s">
        <v>578</v>
      </c>
      <c r="F19" s="803" t="s">
        <v>578</v>
      </c>
      <c r="G19" s="733" t="s">
        <v>578</v>
      </c>
      <c r="H19" s="803" t="s">
        <v>578</v>
      </c>
      <c r="I19" s="733" t="s">
        <v>578</v>
      </c>
      <c r="J19" s="803" t="s">
        <v>578</v>
      </c>
      <c r="K19" s="733" t="s">
        <v>578</v>
      </c>
      <c r="L19" s="803" t="s">
        <v>578</v>
      </c>
      <c r="M19" s="733" t="s">
        <v>593</v>
      </c>
      <c r="N19" s="270"/>
    </row>
    <row r="20" spans="1:14" ht="14.4" customHeight="1" x14ac:dyDescent="0.3">
      <c r="A20" s="729" t="s">
        <v>576</v>
      </c>
      <c r="B20" s="730" t="s">
        <v>2335</v>
      </c>
      <c r="C20" s="733">
        <v>1151414.5799999998</v>
      </c>
      <c r="D20" s="733">
        <v>2495</v>
      </c>
      <c r="E20" s="733">
        <v>597610.60000000009</v>
      </c>
      <c r="F20" s="803">
        <v>0.51902295696134071</v>
      </c>
      <c r="G20" s="733">
        <v>1181</v>
      </c>
      <c r="H20" s="803">
        <v>0.47334669338677354</v>
      </c>
      <c r="I20" s="733">
        <v>553803.97999999963</v>
      </c>
      <c r="J20" s="803">
        <v>0.48097704303865918</v>
      </c>
      <c r="K20" s="733">
        <v>1314</v>
      </c>
      <c r="L20" s="803">
        <v>0.5266533066132264</v>
      </c>
      <c r="M20" s="733" t="s">
        <v>588</v>
      </c>
      <c r="N20" s="270"/>
    </row>
    <row r="21" spans="1:14" ht="14.4" customHeight="1" x14ac:dyDescent="0.3">
      <c r="A21" s="804" t="s">
        <v>328</v>
      </c>
    </row>
    <row r="22" spans="1:14" ht="14.4" customHeight="1" x14ac:dyDescent="0.3">
      <c r="A22" s="805" t="s">
        <v>2336</v>
      </c>
    </row>
    <row r="23" spans="1:14" ht="14.4" customHeight="1" x14ac:dyDescent="0.3">
      <c r="A23" s="804" t="s">
        <v>2337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329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2338</v>
      </c>
      <c r="B5" s="797">
        <v>900.36</v>
      </c>
      <c r="C5" s="741">
        <v>1</v>
      </c>
      <c r="D5" s="810">
        <v>8</v>
      </c>
      <c r="E5" s="813" t="s">
        <v>2338</v>
      </c>
      <c r="F5" s="797"/>
      <c r="G5" s="765">
        <v>0</v>
      </c>
      <c r="H5" s="745"/>
      <c r="I5" s="788">
        <v>0</v>
      </c>
      <c r="J5" s="816">
        <v>900.36</v>
      </c>
      <c r="K5" s="765">
        <v>1</v>
      </c>
      <c r="L5" s="745">
        <v>8</v>
      </c>
      <c r="M5" s="788">
        <v>1</v>
      </c>
    </row>
    <row r="6" spans="1:13" ht="14.4" customHeight="1" x14ac:dyDescent="0.3">
      <c r="A6" s="807" t="s">
        <v>2339</v>
      </c>
      <c r="B6" s="798">
        <v>11505.8</v>
      </c>
      <c r="C6" s="748">
        <v>1</v>
      </c>
      <c r="D6" s="811">
        <v>42</v>
      </c>
      <c r="E6" s="814" t="s">
        <v>2339</v>
      </c>
      <c r="F6" s="798">
        <v>4101.3300000000008</v>
      </c>
      <c r="G6" s="766">
        <v>0.35645761268229947</v>
      </c>
      <c r="H6" s="752">
        <v>14</v>
      </c>
      <c r="I6" s="789">
        <v>0.33333333333333331</v>
      </c>
      <c r="J6" s="817">
        <v>7404.4699999999993</v>
      </c>
      <c r="K6" s="766">
        <v>0.64354238731770064</v>
      </c>
      <c r="L6" s="752">
        <v>28</v>
      </c>
      <c r="M6" s="789">
        <v>0.66666666666666663</v>
      </c>
    </row>
    <row r="7" spans="1:13" ht="14.4" customHeight="1" x14ac:dyDescent="0.3">
      <c r="A7" s="807" t="s">
        <v>2340</v>
      </c>
      <c r="B7" s="798">
        <v>340.95</v>
      </c>
      <c r="C7" s="748">
        <v>1</v>
      </c>
      <c r="D7" s="811">
        <v>2</v>
      </c>
      <c r="E7" s="814" t="s">
        <v>2340</v>
      </c>
      <c r="F7" s="798">
        <v>340.95</v>
      </c>
      <c r="G7" s="766">
        <v>1</v>
      </c>
      <c r="H7" s="752">
        <v>2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2341</v>
      </c>
      <c r="B8" s="798">
        <v>230559.81</v>
      </c>
      <c r="C8" s="748">
        <v>1</v>
      </c>
      <c r="D8" s="811">
        <v>449</v>
      </c>
      <c r="E8" s="814" t="s">
        <v>2341</v>
      </c>
      <c r="F8" s="798">
        <v>119498.70000000001</v>
      </c>
      <c r="G8" s="766">
        <v>0.51829805029766474</v>
      </c>
      <c r="H8" s="752">
        <v>250</v>
      </c>
      <c r="I8" s="789">
        <v>0.55679287305122493</v>
      </c>
      <c r="J8" s="817">
        <v>111061.10999999999</v>
      </c>
      <c r="K8" s="766">
        <v>0.48170194970233532</v>
      </c>
      <c r="L8" s="752">
        <v>199</v>
      </c>
      <c r="M8" s="789">
        <v>0.44320712694877507</v>
      </c>
    </row>
    <row r="9" spans="1:13" ht="14.4" customHeight="1" x14ac:dyDescent="0.3">
      <c r="A9" s="807" t="s">
        <v>2342</v>
      </c>
      <c r="B9" s="798">
        <v>2447.52</v>
      </c>
      <c r="C9" s="748">
        <v>1</v>
      </c>
      <c r="D9" s="811">
        <v>11</v>
      </c>
      <c r="E9" s="814" t="s">
        <v>2342</v>
      </c>
      <c r="F9" s="798">
        <v>2083.66</v>
      </c>
      <c r="G9" s="766">
        <v>0.85133522912989468</v>
      </c>
      <c r="H9" s="752">
        <v>9</v>
      </c>
      <c r="I9" s="789">
        <v>0.81818181818181823</v>
      </c>
      <c r="J9" s="817">
        <v>363.86</v>
      </c>
      <c r="K9" s="766">
        <v>0.14866477087010527</v>
      </c>
      <c r="L9" s="752">
        <v>2</v>
      </c>
      <c r="M9" s="789">
        <v>0.18181818181818182</v>
      </c>
    </row>
    <row r="10" spans="1:13" ht="14.4" customHeight="1" x14ac:dyDescent="0.3">
      <c r="A10" s="807" t="s">
        <v>2343</v>
      </c>
      <c r="B10" s="798">
        <v>0</v>
      </c>
      <c r="C10" s="748"/>
      <c r="D10" s="811">
        <v>1</v>
      </c>
      <c r="E10" s="814" t="s">
        <v>2343</v>
      </c>
      <c r="F10" s="798"/>
      <c r="G10" s="766"/>
      <c r="H10" s="752"/>
      <c r="I10" s="789">
        <v>0</v>
      </c>
      <c r="J10" s="817">
        <v>0</v>
      </c>
      <c r="K10" s="766"/>
      <c r="L10" s="752">
        <v>1</v>
      </c>
      <c r="M10" s="789">
        <v>1</v>
      </c>
    </row>
    <row r="11" spans="1:13" ht="14.4" customHeight="1" x14ac:dyDescent="0.3">
      <c r="A11" s="807" t="s">
        <v>2344</v>
      </c>
      <c r="B11" s="798">
        <v>22768.320000000003</v>
      </c>
      <c r="C11" s="748">
        <v>1</v>
      </c>
      <c r="D11" s="811">
        <v>81</v>
      </c>
      <c r="E11" s="814" t="s">
        <v>2344</v>
      </c>
      <c r="F11" s="798">
        <v>3105.81</v>
      </c>
      <c r="G11" s="766">
        <v>0.13640927393852509</v>
      </c>
      <c r="H11" s="752">
        <v>14</v>
      </c>
      <c r="I11" s="789">
        <v>0.1728395061728395</v>
      </c>
      <c r="J11" s="817">
        <v>19662.510000000002</v>
      </c>
      <c r="K11" s="766">
        <v>0.8635907260614748</v>
      </c>
      <c r="L11" s="752">
        <v>67</v>
      </c>
      <c r="M11" s="789">
        <v>0.8271604938271605</v>
      </c>
    </row>
    <row r="12" spans="1:13" ht="14.4" customHeight="1" x14ac:dyDescent="0.3">
      <c r="A12" s="807" t="s">
        <v>2345</v>
      </c>
      <c r="B12" s="798">
        <v>47976.529999999992</v>
      </c>
      <c r="C12" s="748">
        <v>1</v>
      </c>
      <c r="D12" s="811">
        <v>202</v>
      </c>
      <c r="E12" s="814" t="s">
        <v>2345</v>
      </c>
      <c r="F12" s="798">
        <v>7386.9400000000005</v>
      </c>
      <c r="G12" s="766">
        <v>0.15396986818346392</v>
      </c>
      <c r="H12" s="752">
        <v>36</v>
      </c>
      <c r="I12" s="789">
        <v>0.17821782178217821</v>
      </c>
      <c r="J12" s="817">
        <v>40589.589999999989</v>
      </c>
      <c r="K12" s="766">
        <v>0.84603013181653608</v>
      </c>
      <c r="L12" s="752">
        <v>166</v>
      </c>
      <c r="M12" s="789">
        <v>0.82178217821782173</v>
      </c>
    </row>
    <row r="13" spans="1:13" ht="14.4" customHeight="1" x14ac:dyDescent="0.3">
      <c r="A13" s="807" t="s">
        <v>2346</v>
      </c>
      <c r="B13" s="798">
        <v>81522.869999999966</v>
      </c>
      <c r="C13" s="748">
        <v>1</v>
      </c>
      <c r="D13" s="811">
        <v>341</v>
      </c>
      <c r="E13" s="814" t="s">
        <v>2346</v>
      </c>
      <c r="F13" s="798">
        <v>22032.94</v>
      </c>
      <c r="G13" s="766">
        <v>0.27026698152309908</v>
      </c>
      <c r="H13" s="752">
        <v>79</v>
      </c>
      <c r="I13" s="789">
        <v>0.2316715542521994</v>
      </c>
      <c r="J13" s="817">
        <v>59489.929999999964</v>
      </c>
      <c r="K13" s="766">
        <v>0.72973301847690086</v>
      </c>
      <c r="L13" s="752">
        <v>262</v>
      </c>
      <c r="M13" s="789">
        <v>0.76832844574780057</v>
      </c>
    </row>
    <row r="14" spans="1:13" ht="14.4" customHeight="1" x14ac:dyDescent="0.3">
      <c r="A14" s="807" t="s">
        <v>2347</v>
      </c>
      <c r="B14" s="798">
        <v>951.41999999999985</v>
      </c>
      <c r="C14" s="748">
        <v>1</v>
      </c>
      <c r="D14" s="811">
        <v>12</v>
      </c>
      <c r="E14" s="814" t="s">
        <v>2347</v>
      </c>
      <c r="F14" s="798">
        <v>951.41999999999985</v>
      </c>
      <c r="G14" s="766">
        <v>1</v>
      </c>
      <c r="H14" s="752">
        <v>12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x14ac:dyDescent="0.3">
      <c r="A15" s="807" t="s">
        <v>2348</v>
      </c>
      <c r="B15" s="798">
        <v>802.16</v>
      </c>
      <c r="C15" s="748">
        <v>1</v>
      </c>
      <c r="D15" s="811">
        <v>4</v>
      </c>
      <c r="E15" s="814" t="s">
        <v>2348</v>
      </c>
      <c r="F15" s="798">
        <v>802.16</v>
      </c>
      <c r="G15" s="766">
        <v>1</v>
      </c>
      <c r="H15" s="752">
        <v>4</v>
      </c>
      <c r="I15" s="789">
        <v>1</v>
      </c>
      <c r="J15" s="817"/>
      <c r="K15" s="766">
        <v>0</v>
      </c>
      <c r="L15" s="752"/>
      <c r="M15" s="789">
        <v>0</v>
      </c>
    </row>
    <row r="16" spans="1:13" ht="14.4" customHeight="1" x14ac:dyDescent="0.3">
      <c r="A16" s="807" t="s">
        <v>2349</v>
      </c>
      <c r="B16" s="798">
        <v>527909.81999999995</v>
      </c>
      <c r="C16" s="748">
        <v>1</v>
      </c>
      <c r="D16" s="811">
        <v>794</v>
      </c>
      <c r="E16" s="814" t="s">
        <v>2349</v>
      </c>
      <c r="F16" s="798">
        <v>325072.45999999985</v>
      </c>
      <c r="G16" s="766">
        <v>0.61577270905852799</v>
      </c>
      <c r="H16" s="752">
        <v>469</v>
      </c>
      <c r="I16" s="789">
        <v>0.59068010075566746</v>
      </c>
      <c r="J16" s="817">
        <v>202837.36000000007</v>
      </c>
      <c r="K16" s="766">
        <v>0.38422729094147196</v>
      </c>
      <c r="L16" s="752">
        <v>325</v>
      </c>
      <c r="M16" s="789">
        <v>0.40931989924433249</v>
      </c>
    </row>
    <row r="17" spans="1:13" ht="14.4" customHeight="1" x14ac:dyDescent="0.3">
      <c r="A17" s="807" t="s">
        <v>2350</v>
      </c>
      <c r="B17" s="798">
        <v>32304.45</v>
      </c>
      <c r="C17" s="748">
        <v>1</v>
      </c>
      <c r="D17" s="811">
        <v>77</v>
      </c>
      <c r="E17" s="814" t="s">
        <v>2350</v>
      </c>
      <c r="F17" s="798">
        <v>22156.34</v>
      </c>
      <c r="G17" s="766">
        <v>0.68586030717130297</v>
      </c>
      <c r="H17" s="752">
        <v>61</v>
      </c>
      <c r="I17" s="789">
        <v>0.79220779220779225</v>
      </c>
      <c r="J17" s="817">
        <v>10148.11</v>
      </c>
      <c r="K17" s="766">
        <v>0.31413969282869697</v>
      </c>
      <c r="L17" s="752">
        <v>16</v>
      </c>
      <c r="M17" s="789">
        <v>0.20779220779220781</v>
      </c>
    </row>
    <row r="18" spans="1:13" ht="14.4" customHeight="1" x14ac:dyDescent="0.3">
      <c r="A18" s="807" t="s">
        <v>2351</v>
      </c>
      <c r="B18" s="798">
        <v>13402.230000000001</v>
      </c>
      <c r="C18" s="748">
        <v>1</v>
      </c>
      <c r="D18" s="811">
        <v>56</v>
      </c>
      <c r="E18" s="814" t="s">
        <v>2351</v>
      </c>
      <c r="F18" s="798">
        <v>2088.86</v>
      </c>
      <c r="G18" s="766">
        <v>0.15585913687498273</v>
      </c>
      <c r="H18" s="752">
        <v>11</v>
      </c>
      <c r="I18" s="789">
        <v>0.19642857142857142</v>
      </c>
      <c r="J18" s="817">
        <v>11313.37</v>
      </c>
      <c r="K18" s="766">
        <v>0.84414086312501724</v>
      </c>
      <c r="L18" s="752">
        <v>45</v>
      </c>
      <c r="M18" s="789">
        <v>0.8035714285714286</v>
      </c>
    </row>
    <row r="19" spans="1:13" ht="14.4" customHeight="1" x14ac:dyDescent="0.3">
      <c r="A19" s="807" t="s">
        <v>2352</v>
      </c>
      <c r="B19" s="798">
        <v>3733.1</v>
      </c>
      <c r="C19" s="748">
        <v>1</v>
      </c>
      <c r="D19" s="811">
        <v>26</v>
      </c>
      <c r="E19" s="814" t="s">
        <v>2352</v>
      </c>
      <c r="F19" s="798">
        <v>0</v>
      </c>
      <c r="G19" s="766">
        <v>0</v>
      </c>
      <c r="H19" s="752">
        <v>1</v>
      </c>
      <c r="I19" s="789">
        <v>3.8461538461538464E-2</v>
      </c>
      <c r="J19" s="817">
        <v>3733.1</v>
      </c>
      <c r="K19" s="766">
        <v>1</v>
      </c>
      <c r="L19" s="752">
        <v>25</v>
      </c>
      <c r="M19" s="789">
        <v>0.96153846153846156</v>
      </c>
    </row>
    <row r="20" spans="1:13" ht="14.4" customHeight="1" x14ac:dyDescent="0.3">
      <c r="A20" s="807" t="s">
        <v>2353</v>
      </c>
      <c r="B20" s="798">
        <v>10404.470000000001</v>
      </c>
      <c r="C20" s="748">
        <v>1</v>
      </c>
      <c r="D20" s="811">
        <v>50</v>
      </c>
      <c r="E20" s="814" t="s">
        <v>2353</v>
      </c>
      <c r="F20" s="798">
        <v>3690.8400000000011</v>
      </c>
      <c r="G20" s="766">
        <v>0.35473599327981153</v>
      </c>
      <c r="H20" s="752">
        <v>13</v>
      </c>
      <c r="I20" s="789">
        <v>0.26</v>
      </c>
      <c r="J20" s="817">
        <v>6713.6299999999992</v>
      </c>
      <c r="K20" s="766">
        <v>0.64526400672018835</v>
      </c>
      <c r="L20" s="752">
        <v>37</v>
      </c>
      <c r="M20" s="789">
        <v>0.74</v>
      </c>
    </row>
    <row r="21" spans="1:13" ht="14.4" customHeight="1" x14ac:dyDescent="0.3">
      <c r="A21" s="807" t="s">
        <v>2354</v>
      </c>
      <c r="B21" s="798">
        <v>115016.34999999996</v>
      </c>
      <c r="C21" s="748">
        <v>1</v>
      </c>
      <c r="D21" s="811">
        <v>205</v>
      </c>
      <c r="E21" s="814" t="s">
        <v>2354</v>
      </c>
      <c r="F21" s="798">
        <v>40134.099999999977</v>
      </c>
      <c r="G21" s="766">
        <v>0.34894256338337976</v>
      </c>
      <c r="H21" s="752">
        <v>82</v>
      </c>
      <c r="I21" s="789">
        <v>0.4</v>
      </c>
      <c r="J21" s="817">
        <v>74882.249999999985</v>
      </c>
      <c r="K21" s="766">
        <v>0.6510574366166203</v>
      </c>
      <c r="L21" s="752">
        <v>123</v>
      </c>
      <c r="M21" s="789">
        <v>0.6</v>
      </c>
    </row>
    <row r="22" spans="1:13" ht="14.4" customHeight="1" thickBot="1" x14ac:dyDescent="0.35">
      <c r="A22" s="808" t="s">
        <v>2355</v>
      </c>
      <c r="B22" s="799">
        <v>48868.420000000006</v>
      </c>
      <c r="C22" s="755">
        <v>1</v>
      </c>
      <c r="D22" s="812">
        <v>134</v>
      </c>
      <c r="E22" s="815" t="s">
        <v>2355</v>
      </c>
      <c r="F22" s="799">
        <v>44164.090000000004</v>
      </c>
      <c r="G22" s="767">
        <v>0.90373476367764705</v>
      </c>
      <c r="H22" s="759">
        <v>124</v>
      </c>
      <c r="I22" s="790">
        <v>0.92537313432835822</v>
      </c>
      <c r="J22" s="818">
        <v>4704.3300000000008</v>
      </c>
      <c r="K22" s="767">
        <v>9.6265236322352968E-2</v>
      </c>
      <c r="L22" s="759">
        <v>10</v>
      </c>
      <c r="M22" s="790">
        <v>7.4626865671641784E-2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57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3874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329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1151414.579999998</v>
      </c>
      <c r="N3" s="70">
        <f>SUBTOTAL(9,N7:N1048576)</f>
        <v>6003</v>
      </c>
      <c r="O3" s="70">
        <f>SUBTOTAL(9,O7:O1048576)</f>
        <v>2495</v>
      </c>
      <c r="P3" s="70">
        <f>SUBTOTAL(9,P7:P1048576)</f>
        <v>597610.60000000033</v>
      </c>
      <c r="Q3" s="71">
        <f>IF(M3=0,0,P3/M3)</f>
        <v>0.51902295696134171</v>
      </c>
      <c r="R3" s="70">
        <f>SUBTOTAL(9,R7:R1048576)</f>
        <v>3140</v>
      </c>
      <c r="S3" s="71">
        <f>IF(N3=0,0,R3/N3)</f>
        <v>0.52307179743461607</v>
      </c>
      <c r="T3" s="70">
        <f>SUBTOTAL(9,T7:T1048576)</f>
        <v>1181</v>
      </c>
      <c r="U3" s="72">
        <f>IF(O3=0,0,T3/O3)</f>
        <v>0.47334669338677354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2327</v>
      </c>
      <c r="C7" s="825" t="s">
        <v>2331</v>
      </c>
      <c r="D7" s="826" t="s">
        <v>3872</v>
      </c>
      <c r="E7" s="827" t="s">
        <v>2339</v>
      </c>
      <c r="F7" s="825" t="s">
        <v>2328</v>
      </c>
      <c r="G7" s="825" t="s">
        <v>2356</v>
      </c>
      <c r="H7" s="825" t="s">
        <v>578</v>
      </c>
      <c r="I7" s="825" t="s">
        <v>2357</v>
      </c>
      <c r="J7" s="825" t="s">
        <v>2358</v>
      </c>
      <c r="K7" s="825" t="s">
        <v>2359</v>
      </c>
      <c r="L7" s="828">
        <v>0</v>
      </c>
      <c r="M7" s="828">
        <v>0</v>
      </c>
      <c r="N7" s="825">
        <v>1</v>
      </c>
      <c r="O7" s="829">
        <v>0.5</v>
      </c>
      <c r="P7" s="828">
        <v>0</v>
      </c>
      <c r="Q7" s="830"/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50</v>
      </c>
      <c r="B8" s="832" t="s">
        <v>2327</v>
      </c>
      <c r="C8" s="832" t="s">
        <v>2331</v>
      </c>
      <c r="D8" s="833" t="s">
        <v>3872</v>
      </c>
      <c r="E8" s="834" t="s">
        <v>2339</v>
      </c>
      <c r="F8" s="832" t="s">
        <v>2328</v>
      </c>
      <c r="G8" s="832" t="s">
        <v>2360</v>
      </c>
      <c r="H8" s="832" t="s">
        <v>578</v>
      </c>
      <c r="I8" s="832" t="s">
        <v>2361</v>
      </c>
      <c r="J8" s="832" t="s">
        <v>1559</v>
      </c>
      <c r="K8" s="832" t="s">
        <v>2362</v>
      </c>
      <c r="L8" s="835">
        <v>0</v>
      </c>
      <c r="M8" s="835">
        <v>0</v>
      </c>
      <c r="N8" s="832">
        <v>1</v>
      </c>
      <c r="O8" s="836">
        <v>0.5</v>
      </c>
      <c r="P8" s="835">
        <v>0</v>
      </c>
      <c r="Q8" s="837"/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50</v>
      </c>
      <c r="B9" s="832" t="s">
        <v>2327</v>
      </c>
      <c r="C9" s="832" t="s">
        <v>2331</v>
      </c>
      <c r="D9" s="833" t="s">
        <v>3872</v>
      </c>
      <c r="E9" s="834" t="s">
        <v>2339</v>
      </c>
      <c r="F9" s="832" t="s">
        <v>2328</v>
      </c>
      <c r="G9" s="832" t="s">
        <v>2363</v>
      </c>
      <c r="H9" s="832" t="s">
        <v>607</v>
      </c>
      <c r="I9" s="832" t="s">
        <v>1896</v>
      </c>
      <c r="J9" s="832" t="s">
        <v>746</v>
      </c>
      <c r="K9" s="832" t="s">
        <v>1897</v>
      </c>
      <c r="L9" s="835">
        <v>72</v>
      </c>
      <c r="M9" s="835">
        <v>360</v>
      </c>
      <c r="N9" s="832">
        <v>5</v>
      </c>
      <c r="O9" s="836">
        <v>2.5</v>
      </c>
      <c r="P9" s="835">
        <v>144</v>
      </c>
      <c r="Q9" s="837">
        <v>0.4</v>
      </c>
      <c r="R9" s="832">
        <v>2</v>
      </c>
      <c r="S9" s="837">
        <v>0.4</v>
      </c>
      <c r="T9" s="836">
        <v>1</v>
      </c>
      <c r="U9" s="838">
        <v>0.4</v>
      </c>
    </row>
    <row r="10" spans="1:21" ht="14.4" customHeight="1" x14ac:dyDescent="0.3">
      <c r="A10" s="831">
        <v>50</v>
      </c>
      <c r="B10" s="832" t="s">
        <v>2327</v>
      </c>
      <c r="C10" s="832" t="s">
        <v>2331</v>
      </c>
      <c r="D10" s="833" t="s">
        <v>3872</v>
      </c>
      <c r="E10" s="834" t="s">
        <v>2339</v>
      </c>
      <c r="F10" s="832" t="s">
        <v>2328</v>
      </c>
      <c r="G10" s="832" t="s">
        <v>2364</v>
      </c>
      <c r="H10" s="832" t="s">
        <v>578</v>
      </c>
      <c r="I10" s="832" t="s">
        <v>2365</v>
      </c>
      <c r="J10" s="832" t="s">
        <v>656</v>
      </c>
      <c r="K10" s="832" t="s">
        <v>1978</v>
      </c>
      <c r="L10" s="835">
        <v>31.09</v>
      </c>
      <c r="M10" s="835">
        <v>31.09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2327</v>
      </c>
      <c r="C11" s="832" t="s">
        <v>2331</v>
      </c>
      <c r="D11" s="833" t="s">
        <v>3872</v>
      </c>
      <c r="E11" s="834" t="s">
        <v>2339</v>
      </c>
      <c r="F11" s="832" t="s">
        <v>2328</v>
      </c>
      <c r="G11" s="832" t="s">
        <v>2366</v>
      </c>
      <c r="H11" s="832" t="s">
        <v>607</v>
      </c>
      <c r="I11" s="832" t="s">
        <v>2063</v>
      </c>
      <c r="J11" s="832" t="s">
        <v>1310</v>
      </c>
      <c r="K11" s="832" t="s">
        <v>2064</v>
      </c>
      <c r="L11" s="835">
        <v>154.36000000000001</v>
      </c>
      <c r="M11" s="835">
        <v>154.36000000000001</v>
      </c>
      <c r="N11" s="832">
        <v>1</v>
      </c>
      <c r="O11" s="836">
        <v>0.5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50</v>
      </c>
      <c r="B12" s="832" t="s">
        <v>2327</v>
      </c>
      <c r="C12" s="832" t="s">
        <v>2331</v>
      </c>
      <c r="D12" s="833" t="s">
        <v>3872</v>
      </c>
      <c r="E12" s="834" t="s">
        <v>2339</v>
      </c>
      <c r="F12" s="832" t="s">
        <v>2328</v>
      </c>
      <c r="G12" s="832" t="s">
        <v>2367</v>
      </c>
      <c r="H12" s="832" t="s">
        <v>607</v>
      </c>
      <c r="I12" s="832" t="s">
        <v>2014</v>
      </c>
      <c r="J12" s="832" t="s">
        <v>2015</v>
      </c>
      <c r="K12" s="832" t="s">
        <v>2016</v>
      </c>
      <c r="L12" s="835">
        <v>278.63</v>
      </c>
      <c r="M12" s="835">
        <v>278.63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50</v>
      </c>
      <c r="B13" s="832" t="s">
        <v>2327</v>
      </c>
      <c r="C13" s="832" t="s">
        <v>2331</v>
      </c>
      <c r="D13" s="833" t="s">
        <v>3872</v>
      </c>
      <c r="E13" s="834" t="s">
        <v>2339</v>
      </c>
      <c r="F13" s="832" t="s">
        <v>2328</v>
      </c>
      <c r="G13" s="832" t="s">
        <v>2368</v>
      </c>
      <c r="H13" s="832" t="s">
        <v>578</v>
      </c>
      <c r="I13" s="832" t="s">
        <v>2369</v>
      </c>
      <c r="J13" s="832" t="s">
        <v>2370</v>
      </c>
      <c r="K13" s="832" t="s">
        <v>2371</v>
      </c>
      <c r="L13" s="835">
        <v>16.38</v>
      </c>
      <c r="M13" s="835">
        <v>16.38</v>
      </c>
      <c r="N13" s="832">
        <v>1</v>
      </c>
      <c r="O13" s="836">
        <v>1</v>
      </c>
      <c r="P13" s="835">
        <v>16.38</v>
      </c>
      <c r="Q13" s="837">
        <v>1</v>
      </c>
      <c r="R13" s="832">
        <v>1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50</v>
      </c>
      <c r="B14" s="832" t="s">
        <v>2327</v>
      </c>
      <c r="C14" s="832" t="s">
        <v>2331</v>
      </c>
      <c r="D14" s="833" t="s">
        <v>3872</v>
      </c>
      <c r="E14" s="834" t="s">
        <v>2339</v>
      </c>
      <c r="F14" s="832" t="s">
        <v>2328</v>
      </c>
      <c r="G14" s="832" t="s">
        <v>2368</v>
      </c>
      <c r="H14" s="832" t="s">
        <v>578</v>
      </c>
      <c r="I14" s="832" t="s">
        <v>1946</v>
      </c>
      <c r="J14" s="832" t="s">
        <v>1126</v>
      </c>
      <c r="K14" s="832" t="s">
        <v>1941</v>
      </c>
      <c r="L14" s="835">
        <v>35.11</v>
      </c>
      <c r="M14" s="835">
        <v>245.76999999999998</v>
      </c>
      <c r="N14" s="832">
        <v>7</v>
      </c>
      <c r="O14" s="836">
        <v>3.5</v>
      </c>
      <c r="P14" s="835">
        <v>105.33</v>
      </c>
      <c r="Q14" s="837">
        <v>0.4285714285714286</v>
      </c>
      <c r="R14" s="832">
        <v>3</v>
      </c>
      <c r="S14" s="837">
        <v>0.42857142857142855</v>
      </c>
      <c r="T14" s="836">
        <v>1.5</v>
      </c>
      <c r="U14" s="838">
        <v>0.42857142857142855</v>
      </c>
    </row>
    <row r="15" spans="1:21" ht="14.4" customHeight="1" x14ac:dyDescent="0.3">
      <c r="A15" s="831">
        <v>50</v>
      </c>
      <c r="B15" s="832" t="s">
        <v>2327</v>
      </c>
      <c r="C15" s="832" t="s">
        <v>2331</v>
      </c>
      <c r="D15" s="833" t="s">
        <v>3872</v>
      </c>
      <c r="E15" s="834" t="s">
        <v>2339</v>
      </c>
      <c r="F15" s="832" t="s">
        <v>2328</v>
      </c>
      <c r="G15" s="832" t="s">
        <v>2368</v>
      </c>
      <c r="H15" s="832" t="s">
        <v>578</v>
      </c>
      <c r="I15" s="832" t="s">
        <v>2372</v>
      </c>
      <c r="J15" s="832" t="s">
        <v>2373</v>
      </c>
      <c r="K15" s="832" t="s">
        <v>1941</v>
      </c>
      <c r="L15" s="835">
        <v>35.11</v>
      </c>
      <c r="M15" s="835">
        <v>35.11</v>
      </c>
      <c r="N15" s="832">
        <v>1</v>
      </c>
      <c r="O15" s="836">
        <v>0.5</v>
      </c>
      <c r="P15" s="835">
        <v>35.11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50</v>
      </c>
      <c r="B16" s="832" t="s">
        <v>2327</v>
      </c>
      <c r="C16" s="832" t="s">
        <v>2331</v>
      </c>
      <c r="D16" s="833" t="s">
        <v>3872</v>
      </c>
      <c r="E16" s="834" t="s">
        <v>2339</v>
      </c>
      <c r="F16" s="832" t="s">
        <v>2328</v>
      </c>
      <c r="G16" s="832" t="s">
        <v>2374</v>
      </c>
      <c r="H16" s="832" t="s">
        <v>578</v>
      </c>
      <c r="I16" s="832" t="s">
        <v>2375</v>
      </c>
      <c r="J16" s="832" t="s">
        <v>2376</v>
      </c>
      <c r="K16" s="832" t="s">
        <v>2377</v>
      </c>
      <c r="L16" s="835">
        <v>391.67</v>
      </c>
      <c r="M16" s="835">
        <v>391.67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2327</v>
      </c>
      <c r="C17" s="832" t="s">
        <v>2331</v>
      </c>
      <c r="D17" s="833" t="s">
        <v>3872</v>
      </c>
      <c r="E17" s="834" t="s">
        <v>2339</v>
      </c>
      <c r="F17" s="832" t="s">
        <v>2328</v>
      </c>
      <c r="G17" s="832" t="s">
        <v>2378</v>
      </c>
      <c r="H17" s="832" t="s">
        <v>578</v>
      </c>
      <c r="I17" s="832" t="s">
        <v>2379</v>
      </c>
      <c r="J17" s="832" t="s">
        <v>824</v>
      </c>
      <c r="K17" s="832" t="s">
        <v>2380</v>
      </c>
      <c r="L17" s="835">
        <v>159.16999999999999</v>
      </c>
      <c r="M17" s="835">
        <v>159.16999999999999</v>
      </c>
      <c r="N17" s="832">
        <v>1</v>
      </c>
      <c r="O17" s="836">
        <v>0.5</v>
      </c>
      <c r="P17" s="835">
        <v>159.16999999999999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" customHeight="1" x14ac:dyDescent="0.3">
      <c r="A18" s="831">
        <v>50</v>
      </c>
      <c r="B18" s="832" t="s">
        <v>2327</v>
      </c>
      <c r="C18" s="832" t="s">
        <v>2331</v>
      </c>
      <c r="D18" s="833" t="s">
        <v>3872</v>
      </c>
      <c r="E18" s="834" t="s">
        <v>2339</v>
      </c>
      <c r="F18" s="832" t="s">
        <v>2328</v>
      </c>
      <c r="G18" s="832" t="s">
        <v>2381</v>
      </c>
      <c r="H18" s="832" t="s">
        <v>578</v>
      </c>
      <c r="I18" s="832" t="s">
        <v>2382</v>
      </c>
      <c r="J18" s="832" t="s">
        <v>871</v>
      </c>
      <c r="K18" s="832" t="s">
        <v>1912</v>
      </c>
      <c r="L18" s="835">
        <v>42.51</v>
      </c>
      <c r="M18" s="835">
        <v>42.51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2327</v>
      </c>
      <c r="C19" s="832" t="s">
        <v>2331</v>
      </c>
      <c r="D19" s="833" t="s">
        <v>3872</v>
      </c>
      <c r="E19" s="834" t="s">
        <v>2339</v>
      </c>
      <c r="F19" s="832" t="s">
        <v>2328</v>
      </c>
      <c r="G19" s="832" t="s">
        <v>2383</v>
      </c>
      <c r="H19" s="832" t="s">
        <v>607</v>
      </c>
      <c r="I19" s="832" t="s">
        <v>1880</v>
      </c>
      <c r="J19" s="832" t="s">
        <v>1881</v>
      </c>
      <c r="K19" s="832" t="s">
        <v>1882</v>
      </c>
      <c r="L19" s="835">
        <v>93.43</v>
      </c>
      <c r="M19" s="835">
        <v>186.86</v>
      </c>
      <c r="N19" s="832">
        <v>2</v>
      </c>
      <c r="O19" s="836">
        <v>1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2327</v>
      </c>
      <c r="C20" s="832" t="s">
        <v>2331</v>
      </c>
      <c r="D20" s="833" t="s">
        <v>3872</v>
      </c>
      <c r="E20" s="834" t="s">
        <v>2339</v>
      </c>
      <c r="F20" s="832" t="s">
        <v>2328</v>
      </c>
      <c r="G20" s="832" t="s">
        <v>2383</v>
      </c>
      <c r="H20" s="832" t="s">
        <v>578</v>
      </c>
      <c r="I20" s="832" t="s">
        <v>2384</v>
      </c>
      <c r="J20" s="832" t="s">
        <v>2385</v>
      </c>
      <c r="K20" s="832" t="s">
        <v>2386</v>
      </c>
      <c r="L20" s="835">
        <v>300.33</v>
      </c>
      <c r="M20" s="835">
        <v>300.33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50</v>
      </c>
      <c r="B21" s="832" t="s">
        <v>2327</v>
      </c>
      <c r="C21" s="832" t="s">
        <v>2331</v>
      </c>
      <c r="D21" s="833" t="s">
        <v>3872</v>
      </c>
      <c r="E21" s="834" t="s">
        <v>2339</v>
      </c>
      <c r="F21" s="832" t="s">
        <v>2328</v>
      </c>
      <c r="G21" s="832" t="s">
        <v>2383</v>
      </c>
      <c r="H21" s="832" t="s">
        <v>578</v>
      </c>
      <c r="I21" s="832" t="s">
        <v>2387</v>
      </c>
      <c r="J21" s="832" t="s">
        <v>2388</v>
      </c>
      <c r="K21" s="832" t="s">
        <v>2389</v>
      </c>
      <c r="L21" s="835">
        <v>100.11</v>
      </c>
      <c r="M21" s="835">
        <v>100.11</v>
      </c>
      <c r="N21" s="832">
        <v>1</v>
      </c>
      <c r="O21" s="836">
        <v>0.5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50</v>
      </c>
      <c r="B22" s="832" t="s">
        <v>2327</v>
      </c>
      <c r="C22" s="832" t="s">
        <v>2331</v>
      </c>
      <c r="D22" s="833" t="s">
        <v>3872</v>
      </c>
      <c r="E22" s="834" t="s">
        <v>2339</v>
      </c>
      <c r="F22" s="832" t="s">
        <v>2328</v>
      </c>
      <c r="G22" s="832" t="s">
        <v>2390</v>
      </c>
      <c r="H22" s="832" t="s">
        <v>578</v>
      </c>
      <c r="I22" s="832" t="s">
        <v>2391</v>
      </c>
      <c r="J22" s="832" t="s">
        <v>2392</v>
      </c>
      <c r="K22" s="832" t="s">
        <v>2393</v>
      </c>
      <c r="L22" s="835">
        <v>35.18</v>
      </c>
      <c r="M22" s="835">
        <v>105.53999999999999</v>
      </c>
      <c r="N22" s="832">
        <v>3</v>
      </c>
      <c r="O22" s="836">
        <v>2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2327</v>
      </c>
      <c r="C23" s="832" t="s">
        <v>2331</v>
      </c>
      <c r="D23" s="833" t="s">
        <v>3872</v>
      </c>
      <c r="E23" s="834" t="s">
        <v>2339</v>
      </c>
      <c r="F23" s="832" t="s">
        <v>2328</v>
      </c>
      <c r="G23" s="832" t="s">
        <v>2390</v>
      </c>
      <c r="H23" s="832" t="s">
        <v>578</v>
      </c>
      <c r="I23" s="832" t="s">
        <v>2394</v>
      </c>
      <c r="J23" s="832" t="s">
        <v>2392</v>
      </c>
      <c r="K23" s="832" t="s">
        <v>2395</v>
      </c>
      <c r="L23" s="835">
        <v>11.73</v>
      </c>
      <c r="M23" s="835">
        <v>23.46</v>
      </c>
      <c r="N23" s="832">
        <v>2</v>
      </c>
      <c r="O23" s="836">
        <v>1.5</v>
      </c>
      <c r="P23" s="835">
        <v>11.73</v>
      </c>
      <c r="Q23" s="837">
        <v>0.5</v>
      </c>
      <c r="R23" s="832">
        <v>1</v>
      </c>
      <c r="S23" s="837">
        <v>0.5</v>
      </c>
      <c r="T23" s="836">
        <v>1</v>
      </c>
      <c r="U23" s="838">
        <v>0.66666666666666663</v>
      </c>
    </row>
    <row r="24" spans="1:21" ht="14.4" customHeight="1" x14ac:dyDescent="0.3">
      <c r="A24" s="831">
        <v>50</v>
      </c>
      <c r="B24" s="832" t="s">
        <v>2327</v>
      </c>
      <c r="C24" s="832" t="s">
        <v>2331</v>
      </c>
      <c r="D24" s="833" t="s">
        <v>3872</v>
      </c>
      <c r="E24" s="834" t="s">
        <v>2339</v>
      </c>
      <c r="F24" s="832" t="s">
        <v>2328</v>
      </c>
      <c r="G24" s="832" t="s">
        <v>2390</v>
      </c>
      <c r="H24" s="832" t="s">
        <v>578</v>
      </c>
      <c r="I24" s="832" t="s">
        <v>2396</v>
      </c>
      <c r="J24" s="832" t="s">
        <v>2397</v>
      </c>
      <c r="K24" s="832" t="s">
        <v>2398</v>
      </c>
      <c r="L24" s="835">
        <v>125.71</v>
      </c>
      <c r="M24" s="835">
        <v>125.71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50</v>
      </c>
      <c r="B25" s="832" t="s">
        <v>2327</v>
      </c>
      <c r="C25" s="832" t="s">
        <v>2331</v>
      </c>
      <c r="D25" s="833" t="s">
        <v>3872</v>
      </c>
      <c r="E25" s="834" t="s">
        <v>2339</v>
      </c>
      <c r="F25" s="832" t="s">
        <v>2328</v>
      </c>
      <c r="G25" s="832" t="s">
        <v>2399</v>
      </c>
      <c r="H25" s="832" t="s">
        <v>578</v>
      </c>
      <c r="I25" s="832" t="s">
        <v>2400</v>
      </c>
      <c r="J25" s="832" t="s">
        <v>1506</v>
      </c>
      <c r="K25" s="832" t="s">
        <v>1507</v>
      </c>
      <c r="L25" s="835">
        <v>0</v>
      </c>
      <c r="M25" s="835">
        <v>0</v>
      </c>
      <c r="N25" s="832">
        <v>1</v>
      </c>
      <c r="O25" s="836">
        <v>0.5</v>
      </c>
      <c r="P25" s="835"/>
      <c r="Q25" s="837"/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50</v>
      </c>
      <c r="B26" s="832" t="s">
        <v>2327</v>
      </c>
      <c r="C26" s="832" t="s">
        <v>2331</v>
      </c>
      <c r="D26" s="833" t="s">
        <v>3872</v>
      </c>
      <c r="E26" s="834" t="s">
        <v>2339</v>
      </c>
      <c r="F26" s="832" t="s">
        <v>2328</v>
      </c>
      <c r="G26" s="832" t="s">
        <v>2401</v>
      </c>
      <c r="H26" s="832" t="s">
        <v>607</v>
      </c>
      <c r="I26" s="832" t="s">
        <v>1923</v>
      </c>
      <c r="J26" s="832" t="s">
        <v>1924</v>
      </c>
      <c r="K26" s="832" t="s">
        <v>1925</v>
      </c>
      <c r="L26" s="835">
        <v>38.04</v>
      </c>
      <c r="M26" s="835">
        <v>38.04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50</v>
      </c>
      <c r="B27" s="832" t="s">
        <v>2327</v>
      </c>
      <c r="C27" s="832" t="s">
        <v>2331</v>
      </c>
      <c r="D27" s="833" t="s">
        <v>3872</v>
      </c>
      <c r="E27" s="834" t="s">
        <v>2339</v>
      </c>
      <c r="F27" s="832" t="s">
        <v>2328</v>
      </c>
      <c r="G27" s="832" t="s">
        <v>2401</v>
      </c>
      <c r="H27" s="832" t="s">
        <v>607</v>
      </c>
      <c r="I27" s="832" t="s">
        <v>1926</v>
      </c>
      <c r="J27" s="832" t="s">
        <v>1924</v>
      </c>
      <c r="K27" s="832" t="s">
        <v>1927</v>
      </c>
      <c r="L27" s="835">
        <v>35.11</v>
      </c>
      <c r="M27" s="835">
        <v>35.11</v>
      </c>
      <c r="N27" s="832">
        <v>1</v>
      </c>
      <c r="O27" s="836">
        <v>0.5</v>
      </c>
      <c r="P27" s="835">
        <v>35.11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50</v>
      </c>
      <c r="B28" s="832" t="s">
        <v>2327</v>
      </c>
      <c r="C28" s="832" t="s">
        <v>2331</v>
      </c>
      <c r="D28" s="833" t="s">
        <v>3872</v>
      </c>
      <c r="E28" s="834" t="s">
        <v>2339</v>
      </c>
      <c r="F28" s="832" t="s">
        <v>2328</v>
      </c>
      <c r="G28" s="832" t="s">
        <v>2401</v>
      </c>
      <c r="H28" s="832" t="s">
        <v>607</v>
      </c>
      <c r="I28" s="832" t="s">
        <v>2402</v>
      </c>
      <c r="J28" s="832" t="s">
        <v>1924</v>
      </c>
      <c r="K28" s="832" t="s">
        <v>2403</v>
      </c>
      <c r="L28" s="835">
        <v>17.559999999999999</v>
      </c>
      <c r="M28" s="835">
        <v>17.559999999999999</v>
      </c>
      <c r="N28" s="832">
        <v>1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50</v>
      </c>
      <c r="B29" s="832" t="s">
        <v>2327</v>
      </c>
      <c r="C29" s="832" t="s">
        <v>2331</v>
      </c>
      <c r="D29" s="833" t="s">
        <v>3872</v>
      </c>
      <c r="E29" s="834" t="s">
        <v>2339</v>
      </c>
      <c r="F29" s="832" t="s">
        <v>2328</v>
      </c>
      <c r="G29" s="832" t="s">
        <v>2404</v>
      </c>
      <c r="H29" s="832" t="s">
        <v>607</v>
      </c>
      <c r="I29" s="832" t="s">
        <v>2405</v>
      </c>
      <c r="J29" s="832" t="s">
        <v>863</v>
      </c>
      <c r="K29" s="832" t="s">
        <v>1872</v>
      </c>
      <c r="L29" s="835">
        <v>736.33</v>
      </c>
      <c r="M29" s="835">
        <v>1472.66</v>
      </c>
      <c r="N29" s="832">
        <v>2</v>
      </c>
      <c r="O29" s="836">
        <v>1</v>
      </c>
      <c r="P29" s="835">
        <v>736.33</v>
      </c>
      <c r="Q29" s="837">
        <v>0.5</v>
      </c>
      <c r="R29" s="832">
        <v>1</v>
      </c>
      <c r="S29" s="837">
        <v>0.5</v>
      </c>
      <c r="T29" s="836">
        <v>0.5</v>
      </c>
      <c r="U29" s="838">
        <v>0.5</v>
      </c>
    </row>
    <row r="30" spans="1:21" ht="14.4" customHeight="1" x14ac:dyDescent="0.3">
      <c r="A30" s="831">
        <v>50</v>
      </c>
      <c r="B30" s="832" t="s">
        <v>2327</v>
      </c>
      <c r="C30" s="832" t="s">
        <v>2331</v>
      </c>
      <c r="D30" s="833" t="s">
        <v>3872</v>
      </c>
      <c r="E30" s="834" t="s">
        <v>2339</v>
      </c>
      <c r="F30" s="832" t="s">
        <v>2328</v>
      </c>
      <c r="G30" s="832" t="s">
        <v>2404</v>
      </c>
      <c r="H30" s="832" t="s">
        <v>607</v>
      </c>
      <c r="I30" s="832" t="s">
        <v>2406</v>
      </c>
      <c r="J30" s="832" t="s">
        <v>863</v>
      </c>
      <c r="K30" s="832" t="s">
        <v>1874</v>
      </c>
      <c r="L30" s="835">
        <v>1154.68</v>
      </c>
      <c r="M30" s="835">
        <v>2309.36</v>
      </c>
      <c r="N30" s="832">
        <v>2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2327</v>
      </c>
      <c r="C31" s="832" t="s">
        <v>2331</v>
      </c>
      <c r="D31" s="833" t="s">
        <v>3872</v>
      </c>
      <c r="E31" s="834" t="s">
        <v>2339</v>
      </c>
      <c r="F31" s="832" t="s">
        <v>2328</v>
      </c>
      <c r="G31" s="832" t="s">
        <v>2404</v>
      </c>
      <c r="H31" s="832" t="s">
        <v>607</v>
      </c>
      <c r="I31" s="832" t="s">
        <v>1871</v>
      </c>
      <c r="J31" s="832" t="s">
        <v>863</v>
      </c>
      <c r="K31" s="832" t="s">
        <v>1872</v>
      </c>
      <c r="L31" s="835">
        <v>736.33</v>
      </c>
      <c r="M31" s="835">
        <v>736.33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50</v>
      </c>
      <c r="B32" s="832" t="s">
        <v>2327</v>
      </c>
      <c r="C32" s="832" t="s">
        <v>2331</v>
      </c>
      <c r="D32" s="833" t="s">
        <v>3872</v>
      </c>
      <c r="E32" s="834" t="s">
        <v>2339</v>
      </c>
      <c r="F32" s="832" t="s">
        <v>2328</v>
      </c>
      <c r="G32" s="832" t="s">
        <v>2407</v>
      </c>
      <c r="H32" s="832" t="s">
        <v>607</v>
      </c>
      <c r="I32" s="832" t="s">
        <v>1964</v>
      </c>
      <c r="J32" s="832" t="s">
        <v>1963</v>
      </c>
      <c r="K32" s="832" t="s">
        <v>1965</v>
      </c>
      <c r="L32" s="835">
        <v>31.09</v>
      </c>
      <c r="M32" s="835">
        <v>31.09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50</v>
      </c>
      <c r="B33" s="832" t="s">
        <v>2327</v>
      </c>
      <c r="C33" s="832" t="s">
        <v>2331</v>
      </c>
      <c r="D33" s="833" t="s">
        <v>3872</v>
      </c>
      <c r="E33" s="834" t="s">
        <v>2339</v>
      </c>
      <c r="F33" s="832" t="s">
        <v>2328</v>
      </c>
      <c r="G33" s="832" t="s">
        <v>2408</v>
      </c>
      <c r="H33" s="832" t="s">
        <v>607</v>
      </c>
      <c r="I33" s="832" t="s">
        <v>1967</v>
      </c>
      <c r="J33" s="832" t="s">
        <v>1096</v>
      </c>
      <c r="K33" s="832" t="s">
        <v>1941</v>
      </c>
      <c r="L33" s="835">
        <v>47.7</v>
      </c>
      <c r="M33" s="835">
        <v>190.8</v>
      </c>
      <c r="N33" s="832">
        <v>4</v>
      </c>
      <c r="O33" s="836">
        <v>2</v>
      </c>
      <c r="P33" s="835">
        <v>95.4</v>
      </c>
      <c r="Q33" s="837">
        <v>0.5</v>
      </c>
      <c r="R33" s="832">
        <v>2</v>
      </c>
      <c r="S33" s="837">
        <v>0.5</v>
      </c>
      <c r="T33" s="836">
        <v>1</v>
      </c>
      <c r="U33" s="838">
        <v>0.5</v>
      </c>
    </row>
    <row r="34" spans="1:21" ht="14.4" customHeight="1" x14ac:dyDescent="0.3">
      <c r="A34" s="831">
        <v>50</v>
      </c>
      <c r="B34" s="832" t="s">
        <v>2327</v>
      </c>
      <c r="C34" s="832" t="s">
        <v>2331</v>
      </c>
      <c r="D34" s="833" t="s">
        <v>3872</v>
      </c>
      <c r="E34" s="834" t="s">
        <v>2339</v>
      </c>
      <c r="F34" s="832" t="s">
        <v>2328</v>
      </c>
      <c r="G34" s="832" t="s">
        <v>2409</v>
      </c>
      <c r="H34" s="832" t="s">
        <v>607</v>
      </c>
      <c r="I34" s="832" t="s">
        <v>1985</v>
      </c>
      <c r="J34" s="832" t="s">
        <v>1981</v>
      </c>
      <c r="K34" s="832" t="s">
        <v>1986</v>
      </c>
      <c r="L34" s="835">
        <v>145.72999999999999</v>
      </c>
      <c r="M34" s="835">
        <v>145.72999999999999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2327</v>
      </c>
      <c r="C35" s="832" t="s">
        <v>2331</v>
      </c>
      <c r="D35" s="833" t="s">
        <v>3872</v>
      </c>
      <c r="E35" s="834" t="s">
        <v>2339</v>
      </c>
      <c r="F35" s="832" t="s">
        <v>2328</v>
      </c>
      <c r="G35" s="832" t="s">
        <v>2410</v>
      </c>
      <c r="H35" s="832" t="s">
        <v>578</v>
      </c>
      <c r="I35" s="832" t="s">
        <v>2411</v>
      </c>
      <c r="J35" s="832" t="s">
        <v>1972</v>
      </c>
      <c r="K35" s="832" t="s">
        <v>2412</v>
      </c>
      <c r="L35" s="835">
        <v>0</v>
      </c>
      <c r="M35" s="835">
        <v>0</v>
      </c>
      <c r="N35" s="832">
        <v>1</v>
      </c>
      <c r="O35" s="836">
        <v>0.5</v>
      </c>
      <c r="P35" s="835"/>
      <c r="Q35" s="837"/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2327</v>
      </c>
      <c r="C36" s="832" t="s">
        <v>2331</v>
      </c>
      <c r="D36" s="833" t="s">
        <v>3872</v>
      </c>
      <c r="E36" s="834" t="s">
        <v>2339</v>
      </c>
      <c r="F36" s="832" t="s">
        <v>2328</v>
      </c>
      <c r="G36" s="832" t="s">
        <v>2410</v>
      </c>
      <c r="H36" s="832" t="s">
        <v>607</v>
      </c>
      <c r="I36" s="832" t="s">
        <v>1975</v>
      </c>
      <c r="J36" s="832" t="s">
        <v>1972</v>
      </c>
      <c r="K36" s="832" t="s">
        <v>1976</v>
      </c>
      <c r="L36" s="835">
        <v>16.09</v>
      </c>
      <c r="M36" s="835">
        <v>16.09</v>
      </c>
      <c r="N36" s="832">
        <v>1</v>
      </c>
      <c r="O36" s="836">
        <v>1</v>
      </c>
      <c r="P36" s="835">
        <v>16.09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50</v>
      </c>
      <c r="B37" s="832" t="s">
        <v>2327</v>
      </c>
      <c r="C37" s="832" t="s">
        <v>2331</v>
      </c>
      <c r="D37" s="833" t="s">
        <v>3872</v>
      </c>
      <c r="E37" s="834" t="s">
        <v>2339</v>
      </c>
      <c r="F37" s="832" t="s">
        <v>2328</v>
      </c>
      <c r="G37" s="832" t="s">
        <v>2410</v>
      </c>
      <c r="H37" s="832" t="s">
        <v>607</v>
      </c>
      <c r="I37" s="832" t="s">
        <v>1975</v>
      </c>
      <c r="J37" s="832" t="s">
        <v>1972</v>
      </c>
      <c r="K37" s="832" t="s">
        <v>1976</v>
      </c>
      <c r="L37" s="835">
        <v>15.9</v>
      </c>
      <c r="M37" s="835">
        <v>15.9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2327</v>
      </c>
      <c r="C38" s="832" t="s">
        <v>2331</v>
      </c>
      <c r="D38" s="833" t="s">
        <v>3872</v>
      </c>
      <c r="E38" s="834" t="s">
        <v>2339</v>
      </c>
      <c r="F38" s="832" t="s">
        <v>2328</v>
      </c>
      <c r="G38" s="832" t="s">
        <v>2410</v>
      </c>
      <c r="H38" s="832" t="s">
        <v>607</v>
      </c>
      <c r="I38" s="832" t="s">
        <v>1977</v>
      </c>
      <c r="J38" s="832" t="s">
        <v>1972</v>
      </c>
      <c r="K38" s="832" t="s">
        <v>1978</v>
      </c>
      <c r="L38" s="835">
        <v>48.27</v>
      </c>
      <c r="M38" s="835">
        <v>48.27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2327</v>
      </c>
      <c r="C39" s="832" t="s">
        <v>2331</v>
      </c>
      <c r="D39" s="833" t="s">
        <v>3872</v>
      </c>
      <c r="E39" s="834" t="s">
        <v>2339</v>
      </c>
      <c r="F39" s="832" t="s">
        <v>2328</v>
      </c>
      <c r="G39" s="832" t="s">
        <v>2413</v>
      </c>
      <c r="H39" s="832" t="s">
        <v>578</v>
      </c>
      <c r="I39" s="832" t="s">
        <v>2414</v>
      </c>
      <c r="J39" s="832" t="s">
        <v>2415</v>
      </c>
      <c r="K39" s="832" t="s">
        <v>2416</v>
      </c>
      <c r="L39" s="835">
        <v>105.46</v>
      </c>
      <c r="M39" s="835">
        <v>105.46</v>
      </c>
      <c r="N39" s="832">
        <v>1</v>
      </c>
      <c r="O39" s="836">
        <v>0.5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50</v>
      </c>
      <c r="B40" s="832" t="s">
        <v>2327</v>
      </c>
      <c r="C40" s="832" t="s">
        <v>2331</v>
      </c>
      <c r="D40" s="833" t="s">
        <v>3872</v>
      </c>
      <c r="E40" s="834" t="s">
        <v>2339</v>
      </c>
      <c r="F40" s="832" t="s">
        <v>2328</v>
      </c>
      <c r="G40" s="832" t="s">
        <v>2417</v>
      </c>
      <c r="H40" s="832" t="s">
        <v>578</v>
      </c>
      <c r="I40" s="832" t="s">
        <v>2418</v>
      </c>
      <c r="J40" s="832" t="s">
        <v>2419</v>
      </c>
      <c r="K40" s="832" t="s">
        <v>2420</v>
      </c>
      <c r="L40" s="835">
        <v>1762.05</v>
      </c>
      <c r="M40" s="835">
        <v>1762.05</v>
      </c>
      <c r="N40" s="832">
        <v>1</v>
      </c>
      <c r="O40" s="836">
        <v>0.5</v>
      </c>
      <c r="P40" s="835">
        <v>1762.05</v>
      </c>
      <c r="Q40" s="837">
        <v>1</v>
      </c>
      <c r="R40" s="832">
        <v>1</v>
      </c>
      <c r="S40" s="837">
        <v>1</v>
      </c>
      <c r="T40" s="836">
        <v>0.5</v>
      </c>
      <c r="U40" s="838">
        <v>1</v>
      </c>
    </row>
    <row r="41" spans="1:21" ht="14.4" customHeight="1" x14ac:dyDescent="0.3">
      <c r="A41" s="831">
        <v>50</v>
      </c>
      <c r="B41" s="832" t="s">
        <v>2327</v>
      </c>
      <c r="C41" s="832" t="s">
        <v>2331</v>
      </c>
      <c r="D41" s="833" t="s">
        <v>3872</v>
      </c>
      <c r="E41" s="834" t="s">
        <v>2339</v>
      </c>
      <c r="F41" s="832" t="s">
        <v>2328</v>
      </c>
      <c r="G41" s="832" t="s">
        <v>2421</v>
      </c>
      <c r="H41" s="832" t="s">
        <v>578</v>
      </c>
      <c r="I41" s="832" t="s">
        <v>2422</v>
      </c>
      <c r="J41" s="832" t="s">
        <v>1154</v>
      </c>
      <c r="K41" s="832" t="s">
        <v>2423</v>
      </c>
      <c r="L41" s="835">
        <v>0</v>
      </c>
      <c r="M41" s="835">
        <v>0</v>
      </c>
      <c r="N41" s="832">
        <v>1</v>
      </c>
      <c r="O41" s="836">
        <v>0.5</v>
      </c>
      <c r="P41" s="835"/>
      <c r="Q41" s="837"/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2327</v>
      </c>
      <c r="C42" s="832" t="s">
        <v>2331</v>
      </c>
      <c r="D42" s="833" t="s">
        <v>3872</v>
      </c>
      <c r="E42" s="834" t="s">
        <v>2339</v>
      </c>
      <c r="F42" s="832" t="s">
        <v>2328</v>
      </c>
      <c r="G42" s="832" t="s">
        <v>2424</v>
      </c>
      <c r="H42" s="832" t="s">
        <v>578</v>
      </c>
      <c r="I42" s="832" t="s">
        <v>2425</v>
      </c>
      <c r="J42" s="832" t="s">
        <v>1246</v>
      </c>
      <c r="K42" s="832" t="s">
        <v>2426</v>
      </c>
      <c r="L42" s="835">
        <v>42.08</v>
      </c>
      <c r="M42" s="835">
        <v>42.08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2327</v>
      </c>
      <c r="C43" s="832" t="s">
        <v>2331</v>
      </c>
      <c r="D43" s="833" t="s">
        <v>3872</v>
      </c>
      <c r="E43" s="834" t="s">
        <v>2339</v>
      </c>
      <c r="F43" s="832" t="s">
        <v>2328</v>
      </c>
      <c r="G43" s="832" t="s">
        <v>2427</v>
      </c>
      <c r="H43" s="832" t="s">
        <v>578</v>
      </c>
      <c r="I43" s="832" t="s">
        <v>2428</v>
      </c>
      <c r="J43" s="832" t="s">
        <v>694</v>
      </c>
      <c r="K43" s="832" t="s">
        <v>2429</v>
      </c>
      <c r="L43" s="835">
        <v>42.54</v>
      </c>
      <c r="M43" s="835">
        <v>85.08</v>
      </c>
      <c r="N43" s="832">
        <v>2</v>
      </c>
      <c r="O43" s="836">
        <v>1</v>
      </c>
      <c r="P43" s="835">
        <v>42.54</v>
      </c>
      <c r="Q43" s="837">
        <v>0.5</v>
      </c>
      <c r="R43" s="832">
        <v>1</v>
      </c>
      <c r="S43" s="837">
        <v>0.5</v>
      </c>
      <c r="T43" s="836">
        <v>0.5</v>
      </c>
      <c r="U43" s="838">
        <v>0.5</v>
      </c>
    </row>
    <row r="44" spans="1:21" ht="14.4" customHeight="1" x14ac:dyDescent="0.3">
      <c r="A44" s="831">
        <v>50</v>
      </c>
      <c r="B44" s="832" t="s">
        <v>2327</v>
      </c>
      <c r="C44" s="832" t="s">
        <v>2331</v>
      </c>
      <c r="D44" s="833" t="s">
        <v>3872</v>
      </c>
      <c r="E44" s="834" t="s">
        <v>2339</v>
      </c>
      <c r="F44" s="832" t="s">
        <v>2328</v>
      </c>
      <c r="G44" s="832" t="s">
        <v>2427</v>
      </c>
      <c r="H44" s="832" t="s">
        <v>578</v>
      </c>
      <c r="I44" s="832" t="s">
        <v>2430</v>
      </c>
      <c r="J44" s="832" t="s">
        <v>1397</v>
      </c>
      <c r="K44" s="832" t="s">
        <v>2429</v>
      </c>
      <c r="L44" s="835">
        <v>42.54</v>
      </c>
      <c r="M44" s="835">
        <v>42.54</v>
      </c>
      <c r="N44" s="832">
        <v>1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50</v>
      </c>
      <c r="B45" s="832" t="s">
        <v>2327</v>
      </c>
      <c r="C45" s="832" t="s">
        <v>2331</v>
      </c>
      <c r="D45" s="833" t="s">
        <v>3872</v>
      </c>
      <c r="E45" s="834" t="s">
        <v>2339</v>
      </c>
      <c r="F45" s="832" t="s">
        <v>2328</v>
      </c>
      <c r="G45" s="832" t="s">
        <v>2431</v>
      </c>
      <c r="H45" s="832" t="s">
        <v>578</v>
      </c>
      <c r="I45" s="832" t="s">
        <v>2432</v>
      </c>
      <c r="J45" s="832" t="s">
        <v>1399</v>
      </c>
      <c r="K45" s="832" t="s">
        <v>2433</v>
      </c>
      <c r="L45" s="835">
        <v>219.37</v>
      </c>
      <c r="M45" s="835">
        <v>219.37</v>
      </c>
      <c r="N45" s="832">
        <v>1</v>
      </c>
      <c r="O45" s="836">
        <v>0.5</v>
      </c>
      <c r="P45" s="835">
        <v>219.37</v>
      </c>
      <c r="Q45" s="837">
        <v>1</v>
      </c>
      <c r="R45" s="832">
        <v>1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50</v>
      </c>
      <c r="B46" s="832" t="s">
        <v>2327</v>
      </c>
      <c r="C46" s="832" t="s">
        <v>2331</v>
      </c>
      <c r="D46" s="833" t="s">
        <v>3872</v>
      </c>
      <c r="E46" s="834" t="s">
        <v>2339</v>
      </c>
      <c r="F46" s="832" t="s">
        <v>2328</v>
      </c>
      <c r="G46" s="832" t="s">
        <v>2434</v>
      </c>
      <c r="H46" s="832" t="s">
        <v>607</v>
      </c>
      <c r="I46" s="832" t="s">
        <v>1997</v>
      </c>
      <c r="J46" s="832" t="s">
        <v>1998</v>
      </c>
      <c r="K46" s="832" t="s">
        <v>1999</v>
      </c>
      <c r="L46" s="835">
        <v>93.46</v>
      </c>
      <c r="M46" s="835">
        <v>93.46</v>
      </c>
      <c r="N46" s="832">
        <v>1</v>
      </c>
      <c r="O46" s="836">
        <v>0.5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2327</v>
      </c>
      <c r="C47" s="832" t="s">
        <v>2331</v>
      </c>
      <c r="D47" s="833" t="s">
        <v>3872</v>
      </c>
      <c r="E47" s="834" t="s">
        <v>2339</v>
      </c>
      <c r="F47" s="832" t="s">
        <v>2328</v>
      </c>
      <c r="G47" s="832" t="s">
        <v>2434</v>
      </c>
      <c r="H47" s="832" t="s">
        <v>578</v>
      </c>
      <c r="I47" s="832" t="s">
        <v>2435</v>
      </c>
      <c r="J47" s="832" t="s">
        <v>2436</v>
      </c>
      <c r="K47" s="832" t="s">
        <v>2437</v>
      </c>
      <c r="L47" s="835">
        <v>36.909999999999997</v>
      </c>
      <c r="M47" s="835">
        <v>36.909999999999997</v>
      </c>
      <c r="N47" s="832">
        <v>1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2327</v>
      </c>
      <c r="C48" s="832" t="s">
        <v>2331</v>
      </c>
      <c r="D48" s="833" t="s">
        <v>3872</v>
      </c>
      <c r="E48" s="834" t="s">
        <v>2339</v>
      </c>
      <c r="F48" s="832" t="s">
        <v>2328</v>
      </c>
      <c r="G48" s="832" t="s">
        <v>2438</v>
      </c>
      <c r="H48" s="832" t="s">
        <v>578</v>
      </c>
      <c r="I48" s="832" t="s">
        <v>2439</v>
      </c>
      <c r="J48" s="832" t="s">
        <v>2440</v>
      </c>
      <c r="K48" s="832" t="s">
        <v>2441</v>
      </c>
      <c r="L48" s="835">
        <v>93.43</v>
      </c>
      <c r="M48" s="835">
        <v>93.43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50</v>
      </c>
      <c r="B49" s="832" t="s">
        <v>2327</v>
      </c>
      <c r="C49" s="832" t="s">
        <v>2331</v>
      </c>
      <c r="D49" s="833" t="s">
        <v>3872</v>
      </c>
      <c r="E49" s="834" t="s">
        <v>2339</v>
      </c>
      <c r="F49" s="832" t="s">
        <v>2328</v>
      </c>
      <c r="G49" s="832" t="s">
        <v>2442</v>
      </c>
      <c r="H49" s="832" t="s">
        <v>578</v>
      </c>
      <c r="I49" s="832" t="s">
        <v>2443</v>
      </c>
      <c r="J49" s="832" t="s">
        <v>803</v>
      </c>
      <c r="K49" s="832" t="s">
        <v>2444</v>
      </c>
      <c r="L49" s="835">
        <v>87.89</v>
      </c>
      <c r="M49" s="835">
        <v>87.89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50</v>
      </c>
      <c r="B50" s="832" t="s">
        <v>2327</v>
      </c>
      <c r="C50" s="832" t="s">
        <v>2331</v>
      </c>
      <c r="D50" s="833" t="s">
        <v>3872</v>
      </c>
      <c r="E50" s="834" t="s">
        <v>2339</v>
      </c>
      <c r="F50" s="832" t="s">
        <v>2328</v>
      </c>
      <c r="G50" s="832" t="s">
        <v>1256</v>
      </c>
      <c r="H50" s="832" t="s">
        <v>607</v>
      </c>
      <c r="I50" s="832" t="s">
        <v>2445</v>
      </c>
      <c r="J50" s="832" t="s">
        <v>1858</v>
      </c>
      <c r="K50" s="832" t="s">
        <v>2446</v>
      </c>
      <c r="L50" s="835">
        <v>120.61</v>
      </c>
      <c r="M50" s="835">
        <v>603.04999999999995</v>
      </c>
      <c r="N50" s="832">
        <v>5</v>
      </c>
      <c r="O50" s="836">
        <v>2.5</v>
      </c>
      <c r="P50" s="835">
        <v>482.44</v>
      </c>
      <c r="Q50" s="837">
        <v>0.8</v>
      </c>
      <c r="R50" s="832">
        <v>4</v>
      </c>
      <c r="S50" s="837">
        <v>0.8</v>
      </c>
      <c r="T50" s="836">
        <v>2</v>
      </c>
      <c r="U50" s="838">
        <v>0.8</v>
      </c>
    </row>
    <row r="51" spans="1:21" ht="14.4" customHeight="1" x14ac:dyDescent="0.3">
      <c r="A51" s="831">
        <v>50</v>
      </c>
      <c r="B51" s="832" t="s">
        <v>2327</v>
      </c>
      <c r="C51" s="832" t="s">
        <v>2331</v>
      </c>
      <c r="D51" s="833" t="s">
        <v>3872</v>
      </c>
      <c r="E51" s="834" t="s">
        <v>2339</v>
      </c>
      <c r="F51" s="832" t="s">
        <v>2328</v>
      </c>
      <c r="G51" s="832" t="s">
        <v>1256</v>
      </c>
      <c r="H51" s="832" t="s">
        <v>607</v>
      </c>
      <c r="I51" s="832" t="s">
        <v>1857</v>
      </c>
      <c r="J51" s="832" t="s">
        <v>1858</v>
      </c>
      <c r="K51" s="832" t="s">
        <v>1859</v>
      </c>
      <c r="L51" s="835">
        <v>184.74</v>
      </c>
      <c r="M51" s="835">
        <v>554.22</v>
      </c>
      <c r="N51" s="832">
        <v>3</v>
      </c>
      <c r="O51" s="836">
        <v>1.5</v>
      </c>
      <c r="P51" s="835">
        <v>184.74</v>
      </c>
      <c r="Q51" s="837">
        <v>0.33333333333333331</v>
      </c>
      <c r="R51" s="832">
        <v>1</v>
      </c>
      <c r="S51" s="837">
        <v>0.33333333333333331</v>
      </c>
      <c r="T51" s="836">
        <v>0.5</v>
      </c>
      <c r="U51" s="838">
        <v>0.33333333333333331</v>
      </c>
    </row>
    <row r="52" spans="1:21" ht="14.4" customHeight="1" x14ac:dyDescent="0.3">
      <c r="A52" s="831">
        <v>50</v>
      </c>
      <c r="B52" s="832" t="s">
        <v>2327</v>
      </c>
      <c r="C52" s="832" t="s">
        <v>2331</v>
      </c>
      <c r="D52" s="833" t="s">
        <v>3872</v>
      </c>
      <c r="E52" s="834" t="s">
        <v>2339</v>
      </c>
      <c r="F52" s="832" t="s">
        <v>2328</v>
      </c>
      <c r="G52" s="832" t="s">
        <v>2447</v>
      </c>
      <c r="H52" s="832" t="s">
        <v>578</v>
      </c>
      <c r="I52" s="832" t="s">
        <v>2448</v>
      </c>
      <c r="J52" s="832" t="s">
        <v>850</v>
      </c>
      <c r="K52" s="832" t="s">
        <v>2449</v>
      </c>
      <c r="L52" s="835">
        <v>55.54</v>
      </c>
      <c r="M52" s="835">
        <v>166.62</v>
      </c>
      <c r="N52" s="832">
        <v>3</v>
      </c>
      <c r="O52" s="836">
        <v>1.5</v>
      </c>
      <c r="P52" s="835">
        <v>55.54</v>
      </c>
      <c r="Q52" s="837">
        <v>0.33333333333333331</v>
      </c>
      <c r="R52" s="832">
        <v>1</v>
      </c>
      <c r="S52" s="837">
        <v>0.33333333333333331</v>
      </c>
      <c r="T52" s="836">
        <v>0.5</v>
      </c>
      <c r="U52" s="838">
        <v>0.33333333333333331</v>
      </c>
    </row>
    <row r="53" spans="1:21" ht="14.4" customHeight="1" x14ac:dyDescent="0.3">
      <c r="A53" s="831">
        <v>50</v>
      </c>
      <c r="B53" s="832" t="s">
        <v>2327</v>
      </c>
      <c r="C53" s="832" t="s">
        <v>2331</v>
      </c>
      <c r="D53" s="833" t="s">
        <v>3872</v>
      </c>
      <c r="E53" s="834" t="s">
        <v>2339</v>
      </c>
      <c r="F53" s="832" t="s">
        <v>2328</v>
      </c>
      <c r="G53" s="832" t="s">
        <v>2450</v>
      </c>
      <c r="H53" s="832" t="s">
        <v>578</v>
      </c>
      <c r="I53" s="832" t="s">
        <v>2451</v>
      </c>
      <c r="J53" s="832" t="s">
        <v>2452</v>
      </c>
      <c r="K53" s="832" t="s">
        <v>2453</v>
      </c>
      <c r="L53" s="835">
        <v>0</v>
      </c>
      <c r="M53" s="835">
        <v>0</v>
      </c>
      <c r="N53" s="832">
        <v>1</v>
      </c>
      <c r="O53" s="836">
        <v>1</v>
      </c>
      <c r="P53" s="835"/>
      <c r="Q53" s="837"/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2327</v>
      </c>
      <c r="C54" s="832" t="s">
        <v>2331</v>
      </c>
      <c r="D54" s="833" t="s">
        <v>3872</v>
      </c>
      <c r="E54" s="834" t="s">
        <v>2341</v>
      </c>
      <c r="F54" s="832" t="s">
        <v>2328</v>
      </c>
      <c r="G54" s="832" t="s">
        <v>2454</v>
      </c>
      <c r="H54" s="832" t="s">
        <v>578</v>
      </c>
      <c r="I54" s="832" t="s">
        <v>2455</v>
      </c>
      <c r="J54" s="832" t="s">
        <v>2456</v>
      </c>
      <c r="K54" s="832" t="s">
        <v>629</v>
      </c>
      <c r="L54" s="835">
        <v>72.55</v>
      </c>
      <c r="M54" s="835">
        <v>72.55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50</v>
      </c>
      <c r="B55" s="832" t="s">
        <v>2327</v>
      </c>
      <c r="C55" s="832" t="s">
        <v>2331</v>
      </c>
      <c r="D55" s="833" t="s">
        <v>3872</v>
      </c>
      <c r="E55" s="834" t="s">
        <v>2341</v>
      </c>
      <c r="F55" s="832" t="s">
        <v>2328</v>
      </c>
      <c r="G55" s="832" t="s">
        <v>2363</v>
      </c>
      <c r="H55" s="832" t="s">
        <v>607</v>
      </c>
      <c r="I55" s="832" t="s">
        <v>1896</v>
      </c>
      <c r="J55" s="832" t="s">
        <v>746</v>
      </c>
      <c r="K55" s="832" t="s">
        <v>1897</v>
      </c>
      <c r="L55" s="835">
        <v>72</v>
      </c>
      <c r="M55" s="835">
        <v>792</v>
      </c>
      <c r="N55" s="832">
        <v>11</v>
      </c>
      <c r="O55" s="836">
        <v>6</v>
      </c>
      <c r="P55" s="835">
        <v>216</v>
      </c>
      <c r="Q55" s="837">
        <v>0.27272727272727271</v>
      </c>
      <c r="R55" s="832">
        <v>3</v>
      </c>
      <c r="S55" s="837">
        <v>0.27272727272727271</v>
      </c>
      <c r="T55" s="836">
        <v>1.5</v>
      </c>
      <c r="U55" s="838">
        <v>0.25</v>
      </c>
    </row>
    <row r="56" spans="1:21" ht="14.4" customHeight="1" x14ac:dyDescent="0.3">
      <c r="A56" s="831">
        <v>50</v>
      </c>
      <c r="B56" s="832" t="s">
        <v>2327</v>
      </c>
      <c r="C56" s="832" t="s">
        <v>2331</v>
      </c>
      <c r="D56" s="833" t="s">
        <v>3872</v>
      </c>
      <c r="E56" s="834" t="s">
        <v>2341</v>
      </c>
      <c r="F56" s="832" t="s">
        <v>2328</v>
      </c>
      <c r="G56" s="832" t="s">
        <v>2364</v>
      </c>
      <c r="H56" s="832" t="s">
        <v>578</v>
      </c>
      <c r="I56" s="832" t="s">
        <v>1954</v>
      </c>
      <c r="J56" s="832" t="s">
        <v>655</v>
      </c>
      <c r="K56" s="832" t="s">
        <v>1955</v>
      </c>
      <c r="L56" s="835">
        <v>73.73</v>
      </c>
      <c r="M56" s="835">
        <v>73.73</v>
      </c>
      <c r="N56" s="832">
        <v>1</v>
      </c>
      <c r="O56" s="836">
        <v>0.5</v>
      </c>
      <c r="P56" s="835">
        <v>73.73</v>
      </c>
      <c r="Q56" s="837">
        <v>1</v>
      </c>
      <c r="R56" s="832">
        <v>1</v>
      </c>
      <c r="S56" s="837">
        <v>1</v>
      </c>
      <c r="T56" s="836">
        <v>0.5</v>
      </c>
      <c r="U56" s="838">
        <v>1</v>
      </c>
    </row>
    <row r="57" spans="1:21" ht="14.4" customHeight="1" x14ac:dyDescent="0.3">
      <c r="A57" s="831">
        <v>50</v>
      </c>
      <c r="B57" s="832" t="s">
        <v>2327</v>
      </c>
      <c r="C57" s="832" t="s">
        <v>2331</v>
      </c>
      <c r="D57" s="833" t="s">
        <v>3872</v>
      </c>
      <c r="E57" s="834" t="s">
        <v>2341</v>
      </c>
      <c r="F57" s="832" t="s">
        <v>2328</v>
      </c>
      <c r="G57" s="832" t="s">
        <v>2364</v>
      </c>
      <c r="H57" s="832" t="s">
        <v>578</v>
      </c>
      <c r="I57" s="832" t="s">
        <v>1954</v>
      </c>
      <c r="J57" s="832" t="s">
        <v>655</v>
      </c>
      <c r="K57" s="832" t="s">
        <v>1955</v>
      </c>
      <c r="L57" s="835">
        <v>62.18</v>
      </c>
      <c r="M57" s="835">
        <v>124.36</v>
      </c>
      <c r="N57" s="832">
        <v>2</v>
      </c>
      <c r="O57" s="836">
        <v>1.5</v>
      </c>
      <c r="P57" s="835">
        <v>62.18</v>
      </c>
      <c r="Q57" s="837">
        <v>0.5</v>
      </c>
      <c r="R57" s="832">
        <v>1</v>
      </c>
      <c r="S57" s="837">
        <v>0.5</v>
      </c>
      <c r="T57" s="836">
        <v>0.5</v>
      </c>
      <c r="U57" s="838">
        <v>0.33333333333333331</v>
      </c>
    </row>
    <row r="58" spans="1:21" ht="14.4" customHeight="1" x14ac:dyDescent="0.3">
      <c r="A58" s="831">
        <v>50</v>
      </c>
      <c r="B58" s="832" t="s">
        <v>2327</v>
      </c>
      <c r="C58" s="832" t="s">
        <v>2331</v>
      </c>
      <c r="D58" s="833" t="s">
        <v>3872</v>
      </c>
      <c r="E58" s="834" t="s">
        <v>2341</v>
      </c>
      <c r="F58" s="832" t="s">
        <v>2328</v>
      </c>
      <c r="G58" s="832" t="s">
        <v>2364</v>
      </c>
      <c r="H58" s="832" t="s">
        <v>578</v>
      </c>
      <c r="I58" s="832" t="s">
        <v>2365</v>
      </c>
      <c r="J58" s="832" t="s">
        <v>656</v>
      </c>
      <c r="K58" s="832" t="s">
        <v>1978</v>
      </c>
      <c r="L58" s="835">
        <v>31.09</v>
      </c>
      <c r="M58" s="835">
        <v>31.09</v>
      </c>
      <c r="N58" s="832">
        <v>1</v>
      </c>
      <c r="O58" s="836">
        <v>0.5</v>
      </c>
      <c r="P58" s="835">
        <v>31.09</v>
      </c>
      <c r="Q58" s="837">
        <v>1</v>
      </c>
      <c r="R58" s="832">
        <v>1</v>
      </c>
      <c r="S58" s="837">
        <v>1</v>
      </c>
      <c r="T58" s="836">
        <v>0.5</v>
      </c>
      <c r="U58" s="838">
        <v>1</v>
      </c>
    </row>
    <row r="59" spans="1:21" ht="14.4" customHeight="1" x14ac:dyDescent="0.3">
      <c r="A59" s="831">
        <v>50</v>
      </c>
      <c r="B59" s="832" t="s">
        <v>2327</v>
      </c>
      <c r="C59" s="832" t="s">
        <v>2331</v>
      </c>
      <c r="D59" s="833" t="s">
        <v>3872</v>
      </c>
      <c r="E59" s="834" t="s">
        <v>2341</v>
      </c>
      <c r="F59" s="832" t="s">
        <v>2328</v>
      </c>
      <c r="G59" s="832" t="s">
        <v>2364</v>
      </c>
      <c r="H59" s="832" t="s">
        <v>607</v>
      </c>
      <c r="I59" s="832" t="s">
        <v>1960</v>
      </c>
      <c r="J59" s="832" t="s">
        <v>619</v>
      </c>
      <c r="K59" s="832" t="s">
        <v>1955</v>
      </c>
      <c r="L59" s="835">
        <v>73.73</v>
      </c>
      <c r="M59" s="835">
        <v>73.73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50</v>
      </c>
      <c r="B60" s="832" t="s">
        <v>2327</v>
      </c>
      <c r="C60" s="832" t="s">
        <v>2331</v>
      </c>
      <c r="D60" s="833" t="s">
        <v>3872</v>
      </c>
      <c r="E60" s="834" t="s">
        <v>2341</v>
      </c>
      <c r="F60" s="832" t="s">
        <v>2328</v>
      </c>
      <c r="G60" s="832" t="s">
        <v>2366</v>
      </c>
      <c r="H60" s="832" t="s">
        <v>607</v>
      </c>
      <c r="I60" s="832" t="s">
        <v>2063</v>
      </c>
      <c r="J60" s="832" t="s">
        <v>1310</v>
      </c>
      <c r="K60" s="832" t="s">
        <v>2064</v>
      </c>
      <c r="L60" s="835">
        <v>154.36000000000001</v>
      </c>
      <c r="M60" s="835">
        <v>463.08000000000004</v>
      </c>
      <c r="N60" s="832">
        <v>3</v>
      </c>
      <c r="O60" s="836">
        <v>2</v>
      </c>
      <c r="P60" s="835">
        <v>154.36000000000001</v>
      </c>
      <c r="Q60" s="837">
        <v>0.33333333333333331</v>
      </c>
      <c r="R60" s="832">
        <v>1</v>
      </c>
      <c r="S60" s="837">
        <v>0.33333333333333331</v>
      </c>
      <c r="T60" s="836">
        <v>1</v>
      </c>
      <c r="U60" s="838">
        <v>0.5</v>
      </c>
    </row>
    <row r="61" spans="1:21" ht="14.4" customHeight="1" x14ac:dyDescent="0.3">
      <c r="A61" s="831">
        <v>50</v>
      </c>
      <c r="B61" s="832" t="s">
        <v>2327</v>
      </c>
      <c r="C61" s="832" t="s">
        <v>2331</v>
      </c>
      <c r="D61" s="833" t="s">
        <v>3872</v>
      </c>
      <c r="E61" s="834" t="s">
        <v>2341</v>
      </c>
      <c r="F61" s="832" t="s">
        <v>2328</v>
      </c>
      <c r="G61" s="832" t="s">
        <v>2457</v>
      </c>
      <c r="H61" s="832" t="s">
        <v>578</v>
      </c>
      <c r="I61" s="832" t="s">
        <v>2458</v>
      </c>
      <c r="J61" s="832" t="s">
        <v>2459</v>
      </c>
      <c r="K61" s="832" t="s">
        <v>2460</v>
      </c>
      <c r="L61" s="835">
        <v>386.77</v>
      </c>
      <c r="M61" s="835">
        <v>386.77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2327</v>
      </c>
      <c r="C62" s="832" t="s">
        <v>2331</v>
      </c>
      <c r="D62" s="833" t="s">
        <v>3872</v>
      </c>
      <c r="E62" s="834" t="s">
        <v>2341</v>
      </c>
      <c r="F62" s="832" t="s">
        <v>2328</v>
      </c>
      <c r="G62" s="832" t="s">
        <v>2367</v>
      </c>
      <c r="H62" s="832" t="s">
        <v>607</v>
      </c>
      <c r="I62" s="832" t="s">
        <v>2014</v>
      </c>
      <c r="J62" s="832" t="s">
        <v>2015</v>
      </c>
      <c r="K62" s="832" t="s">
        <v>2016</v>
      </c>
      <c r="L62" s="835">
        <v>278.64</v>
      </c>
      <c r="M62" s="835">
        <v>5015.5199999999986</v>
      </c>
      <c r="N62" s="832">
        <v>18</v>
      </c>
      <c r="O62" s="836">
        <v>10</v>
      </c>
      <c r="P62" s="835">
        <v>1393.1999999999998</v>
      </c>
      <c r="Q62" s="837">
        <v>0.27777777777777785</v>
      </c>
      <c r="R62" s="832">
        <v>5</v>
      </c>
      <c r="S62" s="837">
        <v>0.27777777777777779</v>
      </c>
      <c r="T62" s="836">
        <v>3</v>
      </c>
      <c r="U62" s="838">
        <v>0.3</v>
      </c>
    </row>
    <row r="63" spans="1:21" ht="14.4" customHeight="1" x14ac:dyDescent="0.3">
      <c r="A63" s="831">
        <v>50</v>
      </c>
      <c r="B63" s="832" t="s">
        <v>2327</v>
      </c>
      <c r="C63" s="832" t="s">
        <v>2331</v>
      </c>
      <c r="D63" s="833" t="s">
        <v>3872</v>
      </c>
      <c r="E63" s="834" t="s">
        <v>2341</v>
      </c>
      <c r="F63" s="832" t="s">
        <v>2328</v>
      </c>
      <c r="G63" s="832" t="s">
        <v>2367</v>
      </c>
      <c r="H63" s="832" t="s">
        <v>607</v>
      </c>
      <c r="I63" s="832" t="s">
        <v>2014</v>
      </c>
      <c r="J63" s="832" t="s">
        <v>2015</v>
      </c>
      <c r="K63" s="832" t="s">
        <v>2016</v>
      </c>
      <c r="L63" s="835">
        <v>220.53</v>
      </c>
      <c r="M63" s="835">
        <v>441.06</v>
      </c>
      <c r="N63" s="832">
        <v>2</v>
      </c>
      <c r="O63" s="836">
        <v>1.5</v>
      </c>
      <c r="P63" s="835">
        <v>220.53</v>
      </c>
      <c r="Q63" s="837">
        <v>0.5</v>
      </c>
      <c r="R63" s="832">
        <v>1</v>
      </c>
      <c r="S63" s="837">
        <v>0.5</v>
      </c>
      <c r="T63" s="836">
        <v>1</v>
      </c>
      <c r="U63" s="838">
        <v>0.66666666666666663</v>
      </c>
    </row>
    <row r="64" spans="1:21" ht="14.4" customHeight="1" x14ac:dyDescent="0.3">
      <c r="A64" s="831">
        <v>50</v>
      </c>
      <c r="B64" s="832" t="s">
        <v>2327</v>
      </c>
      <c r="C64" s="832" t="s">
        <v>2331</v>
      </c>
      <c r="D64" s="833" t="s">
        <v>3872</v>
      </c>
      <c r="E64" s="834" t="s">
        <v>2341</v>
      </c>
      <c r="F64" s="832" t="s">
        <v>2328</v>
      </c>
      <c r="G64" s="832" t="s">
        <v>2367</v>
      </c>
      <c r="H64" s="832" t="s">
        <v>607</v>
      </c>
      <c r="I64" s="832" t="s">
        <v>2014</v>
      </c>
      <c r="J64" s="832" t="s">
        <v>2015</v>
      </c>
      <c r="K64" s="832" t="s">
        <v>2016</v>
      </c>
      <c r="L64" s="835">
        <v>278.63</v>
      </c>
      <c r="M64" s="835">
        <v>1114.52</v>
      </c>
      <c r="N64" s="832">
        <v>4</v>
      </c>
      <c r="O64" s="836">
        <v>2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2327</v>
      </c>
      <c r="C65" s="832" t="s">
        <v>2331</v>
      </c>
      <c r="D65" s="833" t="s">
        <v>3872</v>
      </c>
      <c r="E65" s="834" t="s">
        <v>2341</v>
      </c>
      <c r="F65" s="832" t="s">
        <v>2328</v>
      </c>
      <c r="G65" s="832" t="s">
        <v>2367</v>
      </c>
      <c r="H65" s="832" t="s">
        <v>578</v>
      </c>
      <c r="I65" s="832" t="s">
        <v>2030</v>
      </c>
      <c r="J65" s="832" t="s">
        <v>2015</v>
      </c>
      <c r="K65" s="832" t="s">
        <v>2031</v>
      </c>
      <c r="L65" s="835">
        <v>143.35</v>
      </c>
      <c r="M65" s="835">
        <v>143.35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50</v>
      </c>
      <c r="B66" s="832" t="s">
        <v>2327</v>
      </c>
      <c r="C66" s="832" t="s">
        <v>2331</v>
      </c>
      <c r="D66" s="833" t="s">
        <v>3872</v>
      </c>
      <c r="E66" s="834" t="s">
        <v>2341</v>
      </c>
      <c r="F66" s="832" t="s">
        <v>2328</v>
      </c>
      <c r="G66" s="832" t="s">
        <v>2368</v>
      </c>
      <c r="H66" s="832" t="s">
        <v>578</v>
      </c>
      <c r="I66" s="832" t="s">
        <v>1946</v>
      </c>
      <c r="J66" s="832" t="s">
        <v>1126</v>
      </c>
      <c r="K66" s="832" t="s">
        <v>1941</v>
      </c>
      <c r="L66" s="835">
        <v>35.11</v>
      </c>
      <c r="M66" s="835">
        <v>245.77000000000004</v>
      </c>
      <c r="N66" s="832">
        <v>7</v>
      </c>
      <c r="O66" s="836">
        <v>4</v>
      </c>
      <c r="P66" s="835">
        <v>35.11</v>
      </c>
      <c r="Q66" s="837">
        <v>0.14285714285714282</v>
      </c>
      <c r="R66" s="832">
        <v>1</v>
      </c>
      <c r="S66" s="837">
        <v>0.14285714285714285</v>
      </c>
      <c r="T66" s="836">
        <v>1</v>
      </c>
      <c r="U66" s="838">
        <v>0.25</v>
      </c>
    </row>
    <row r="67" spans="1:21" ht="14.4" customHeight="1" x14ac:dyDescent="0.3">
      <c r="A67" s="831">
        <v>50</v>
      </c>
      <c r="B67" s="832" t="s">
        <v>2327</v>
      </c>
      <c r="C67" s="832" t="s">
        <v>2331</v>
      </c>
      <c r="D67" s="833" t="s">
        <v>3872</v>
      </c>
      <c r="E67" s="834" t="s">
        <v>2341</v>
      </c>
      <c r="F67" s="832" t="s">
        <v>2328</v>
      </c>
      <c r="G67" s="832" t="s">
        <v>2368</v>
      </c>
      <c r="H67" s="832" t="s">
        <v>578</v>
      </c>
      <c r="I67" s="832" t="s">
        <v>1947</v>
      </c>
      <c r="J67" s="832" t="s">
        <v>1124</v>
      </c>
      <c r="K67" s="832" t="s">
        <v>697</v>
      </c>
      <c r="L67" s="835">
        <v>70.23</v>
      </c>
      <c r="M67" s="835">
        <v>140.46</v>
      </c>
      <c r="N67" s="832">
        <v>2</v>
      </c>
      <c r="O67" s="836">
        <v>1</v>
      </c>
      <c r="P67" s="835">
        <v>70.23</v>
      </c>
      <c r="Q67" s="837">
        <v>0.5</v>
      </c>
      <c r="R67" s="832">
        <v>1</v>
      </c>
      <c r="S67" s="837">
        <v>0.5</v>
      </c>
      <c r="T67" s="836">
        <v>0.5</v>
      </c>
      <c r="U67" s="838">
        <v>0.5</v>
      </c>
    </row>
    <row r="68" spans="1:21" ht="14.4" customHeight="1" x14ac:dyDescent="0.3">
      <c r="A68" s="831">
        <v>50</v>
      </c>
      <c r="B68" s="832" t="s">
        <v>2327</v>
      </c>
      <c r="C68" s="832" t="s">
        <v>2331</v>
      </c>
      <c r="D68" s="833" t="s">
        <v>3872</v>
      </c>
      <c r="E68" s="834" t="s">
        <v>2341</v>
      </c>
      <c r="F68" s="832" t="s">
        <v>2328</v>
      </c>
      <c r="G68" s="832" t="s">
        <v>2368</v>
      </c>
      <c r="H68" s="832" t="s">
        <v>607</v>
      </c>
      <c r="I68" s="832" t="s">
        <v>2461</v>
      </c>
      <c r="J68" s="832" t="s">
        <v>696</v>
      </c>
      <c r="K68" s="832" t="s">
        <v>2124</v>
      </c>
      <c r="L68" s="835">
        <v>17.559999999999999</v>
      </c>
      <c r="M68" s="835">
        <v>35.119999999999997</v>
      </c>
      <c r="N68" s="832">
        <v>2</v>
      </c>
      <c r="O68" s="836">
        <v>1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50</v>
      </c>
      <c r="B69" s="832" t="s">
        <v>2327</v>
      </c>
      <c r="C69" s="832" t="s">
        <v>2331</v>
      </c>
      <c r="D69" s="833" t="s">
        <v>3872</v>
      </c>
      <c r="E69" s="834" t="s">
        <v>2341</v>
      </c>
      <c r="F69" s="832" t="s">
        <v>2328</v>
      </c>
      <c r="G69" s="832" t="s">
        <v>2368</v>
      </c>
      <c r="H69" s="832" t="s">
        <v>607</v>
      </c>
      <c r="I69" s="832" t="s">
        <v>1940</v>
      </c>
      <c r="J69" s="832" t="s">
        <v>696</v>
      </c>
      <c r="K69" s="832" t="s">
        <v>1941</v>
      </c>
      <c r="L69" s="835">
        <v>35.11</v>
      </c>
      <c r="M69" s="835">
        <v>105.33</v>
      </c>
      <c r="N69" s="832">
        <v>3</v>
      </c>
      <c r="O69" s="836">
        <v>1.5</v>
      </c>
      <c r="P69" s="835">
        <v>35.11</v>
      </c>
      <c r="Q69" s="837">
        <v>0.33333333333333331</v>
      </c>
      <c r="R69" s="832">
        <v>1</v>
      </c>
      <c r="S69" s="837">
        <v>0.33333333333333331</v>
      </c>
      <c r="T69" s="836">
        <v>0.5</v>
      </c>
      <c r="U69" s="838">
        <v>0.33333333333333331</v>
      </c>
    </row>
    <row r="70" spans="1:21" ht="14.4" customHeight="1" x14ac:dyDescent="0.3">
      <c r="A70" s="831">
        <v>50</v>
      </c>
      <c r="B70" s="832" t="s">
        <v>2327</v>
      </c>
      <c r="C70" s="832" t="s">
        <v>2331</v>
      </c>
      <c r="D70" s="833" t="s">
        <v>3872</v>
      </c>
      <c r="E70" s="834" t="s">
        <v>2341</v>
      </c>
      <c r="F70" s="832" t="s">
        <v>2328</v>
      </c>
      <c r="G70" s="832" t="s">
        <v>2462</v>
      </c>
      <c r="H70" s="832" t="s">
        <v>578</v>
      </c>
      <c r="I70" s="832" t="s">
        <v>2463</v>
      </c>
      <c r="J70" s="832" t="s">
        <v>2464</v>
      </c>
      <c r="K70" s="832" t="s">
        <v>2465</v>
      </c>
      <c r="L70" s="835">
        <v>23.72</v>
      </c>
      <c r="M70" s="835">
        <v>23.72</v>
      </c>
      <c r="N70" s="832">
        <v>1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50</v>
      </c>
      <c r="B71" s="832" t="s">
        <v>2327</v>
      </c>
      <c r="C71" s="832" t="s">
        <v>2331</v>
      </c>
      <c r="D71" s="833" t="s">
        <v>3872</v>
      </c>
      <c r="E71" s="834" t="s">
        <v>2341</v>
      </c>
      <c r="F71" s="832" t="s">
        <v>2328</v>
      </c>
      <c r="G71" s="832" t="s">
        <v>2466</v>
      </c>
      <c r="H71" s="832" t="s">
        <v>578</v>
      </c>
      <c r="I71" s="832" t="s">
        <v>2467</v>
      </c>
      <c r="J71" s="832" t="s">
        <v>2468</v>
      </c>
      <c r="K71" s="832" t="s">
        <v>2469</v>
      </c>
      <c r="L71" s="835">
        <v>43.48</v>
      </c>
      <c r="M71" s="835">
        <v>43.48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50</v>
      </c>
      <c r="B72" s="832" t="s">
        <v>2327</v>
      </c>
      <c r="C72" s="832" t="s">
        <v>2331</v>
      </c>
      <c r="D72" s="833" t="s">
        <v>3872</v>
      </c>
      <c r="E72" s="834" t="s">
        <v>2341</v>
      </c>
      <c r="F72" s="832" t="s">
        <v>2328</v>
      </c>
      <c r="G72" s="832" t="s">
        <v>2381</v>
      </c>
      <c r="H72" s="832" t="s">
        <v>607</v>
      </c>
      <c r="I72" s="832" t="s">
        <v>1911</v>
      </c>
      <c r="J72" s="832" t="s">
        <v>875</v>
      </c>
      <c r="K72" s="832" t="s">
        <v>1912</v>
      </c>
      <c r="L72" s="835">
        <v>42.51</v>
      </c>
      <c r="M72" s="835">
        <v>85.02</v>
      </c>
      <c r="N72" s="832">
        <v>2</v>
      </c>
      <c r="O72" s="836">
        <v>1</v>
      </c>
      <c r="P72" s="835">
        <v>42.51</v>
      </c>
      <c r="Q72" s="837">
        <v>0.5</v>
      </c>
      <c r="R72" s="832">
        <v>1</v>
      </c>
      <c r="S72" s="837">
        <v>0.5</v>
      </c>
      <c r="T72" s="836">
        <v>0.5</v>
      </c>
      <c r="U72" s="838">
        <v>0.5</v>
      </c>
    </row>
    <row r="73" spans="1:21" ht="14.4" customHeight="1" x14ac:dyDescent="0.3">
      <c r="A73" s="831">
        <v>50</v>
      </c>
      <c r="B73" s="832" t="s">
        <v>2327</v>
      </c>
      <c r="C73" s="832" t="s">
        <v>2331</v>
      </c>
      <c r="D73" s="833" t="s">
        <v>3872</v>
      </c>
      <c r="E73" s="834" t="s">
        <v>2341</v>
      </c>
      <c r="F73" s="832" t="s">
        <v>2328</v>
      </c>
      <c r="G73" s="832" t="s">
        <v>2381</v>
      </c>
      <c r="H73" s="832" t="s">
        <v>578</v>
      </c>
      <c r="I73" s="832" t="s">
        <v>2382</v>
      </c>
      <c r="J73" s="832" t="s">
        <v>871</v>
      </c>
      <c r="K73" s="832" t="s">
        <v>1912</v>
      </c>
      <c r="L73" s="835">
        <v>42.51</v>
      </c>
      <c r="M73" s="835">
        <v>297.57</v>
      </c>
      <c r="N73" s="832">
        <v>7</v>
      </c>
      <c r="O73" s="836">
        <v>3.5</v>
      </c>
      <c r="P73" s="835">
        <v>42.51</v>
      </c>
      <c r="Q73" s="837">
        <v>0.14285714285714285</v>
      </c>
      <c r="R73" s="832">
        <v>1</v>
      </c>
      <c r="S73" s="837">
        <v>0.14285714285714285</v>
      </c>
      <c r="T73" s="836">
        <v>0.5</v>
      </c>
      <c r="U73" s="838">
        <v>0.14285714285714285</v>
      </c>
    </row>
    <row r="74" spans="1:21" ht="14.4" customHeight="1" x14ac:dyDescent="0.3">
      <c r="A74" s="831">
        <v>50</v>
      </c>
      <c r="B74" s="832" t="s">
        <v>2327</v>
      </c>
      <c r="C74" s="832" t="s">
        <v>2331</v>
      </c>
      <c r="D74" s="833" t="s">
        <v>3872</v>
      </c>
      <c r="E74" s="834" t="s">
        <v>2341</v>
      </c>
      <c r="F74" s="832" t="s">
        <v>2328</v>
      </c>
      <c r="G74" s="832" t="s">
        <v>2470</v>
      </c>
      <c r="H74" s="832" t="s">
        <v>578</v>
      </c>
      <c r="I74" s="832" t="s">
        <v>2471</v>
      </c>
      <c r="J74" s="832" t="s">
        <v>2472</v>
      </c>
      <c r="K74" s="832" t="s">
        <v>2473</v>
      </c>
      <c r="L74" s="835">
        <v>84.39</v>
      </c>
      <c r="M74" s="835">
        <v>84.39</v>
      </c>
      <c r="N74" s="832">
        <v>1</v>
      </c>
      <c r="O74" s="836">
        <v>0.5</v>
      </c>
      <c r="P74" s="835">
        <v>84.39</v>
      </c>
      <c r="Q74" s="837">
        <v>1</v>
      </c>
      <c r="R74" s="832">
        <v>1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50</v>
      </c>
      <c r="B75" s="832" t="s">
        <v>2327</v>
      </c>
      <c r="C75" s="832" t="s">
        <v>2331</v>
      </c>
      <c r="D75" s="833" t="s">
        <v>3872</v>
      </c>
      <c r="E75" s="834" t="s">
        <v>2341</v>
      </c>
      <c r="F75" s="832" t="s">
        <v>2328</v>
      </c>
      <c r="G75" s="832" t="s">
        <v>2470</v>
      </c>
      <c r="H75" s="832" t="s">
        <v>578</v>
      </c>
      <c r="I75" s="832" t="s">
        <v>2474</v>
      </c>
      <c r="J75" s="832" t="s">
        <v>1558</v>
      </c>
      <c r="K75" s="832" t="s">
        <v>2475</v>
      </c>
      <c r="L75" s="835">
        <v>50.64</v>
      </c>
      <c r="M75" s="835">
        <v>50.64</v>
      </c>
      <c r="N75" s="832">
        <v>1</v>
      </c>
      <c r="O75" s="836">
        <v>0.5</v>
      </c>
      <c r="P75" s="835">
        <v>50.64</v>
      </c>
      <c r="Q75" s="837">
        <v>1</v>
      </c>
      <c r="R75" s="832">
        <v>1</v>
      </c>
      <c r="S75" s="837">
        <v>1</v>
      </c>
      <c r="T75" s="836">
        <v>0.5</v>
      </c>
      <c r="U75" s="838">
        <v>1</v>
      </c>
    </row>
    <row r="76" spans="1:21" ht="14.4" customHeight="1" x14ac:dyDescent="0.3">
      <c r="A76" s="831">
        <v>50</v>
      </c>
      <c r="B76" s="832" t="s">
        <v>2327</v>
      </c>
      <c r="C76" s="832" t="s">
        <v>2331</v>
      </c>
      <c r="D76" s="833" t="s">
        <v>3872</v>
      </c>
      <c r="E76" s="834" t="s">
        <v>2341</v>
      </c>
      <c r="F76" s="832" t="s">
        <v>2328</v>
      </c>
      <c r="G76" s="832" t="s">
        <v>2476</v>
      </c>
      <c r="H76" s="832" t="s">
        <v>578</v>
      </c>
      <c r="I76" s="832" t="s">
        <v>2477</v>
      </c>
      <c r="J76" s="832" t="s">
        <v>959</v>
      </c>
      <c r="K76" s="832" t="s">
        <v>2478</v>
      </c>
      <c r="L76" s="835">
        <v>33</v>
      </c>
      <c r="M76" s="835">
        <v>66</v>
      </c>
      <c r="N76" s="832">
        <v>2</v>
      </c>
      <c r="O76" s="836">
        <v>1</v>
      </c>
      <c r="P76" s="835">
        <v>33</v>
      </c>
      <c r="Q76" s="837">
        <v>0.5</v>
      </c>
      <c r="R76" s="832">
        <v>1</v>
      </c>
      <c r="S76" s="837">
        <v>0.5</v>
      </c>
      <c r="T76" s="836">
        <v>0.5</v>
      </c>
      <c r="U76" s="838">
        <v>0.5</v>
      </c>
    </row>
    <row r="77" spans="1:21" ht="14.4" customHeight="1" x14ac:dyDescent="0.3">
      <c r="A77" s="831">
        <v>50</v>
      </c>
      <c r="B77" s="832" t="s">
        <v>2327</v>
      </c>
      <c r="C77" s="832" t="s">
        <v>2331</v>
      </c>
      <c r="D77" s="833" t="s">
        <v>3872</v>
      </c>
      <c r="E77" s="834" t="s">
        <v>2341</v>
      </c>
      <c r="F77" s="832" t="s">
        <v>2328</v>
      </c>
      <c r="G77" s="832" t="s">
        <v>2479</v>
      </c>
      <c r="H77" s="832" t="s">
        <v>578</v>
      </c>
      <c r="I77" s="832" t="s">
        <v>2480</v>
      </c>
      <c r="J77" s="832" t="s">
        <v>1629</v>
      </c>
      <c r="K77" s="832" t="s">
        <v>2481</v>
      </c>
      <c r="L77" s="835">
        <v>34.15</v>
      </c>
      <c r="M77" s="835">
        <v>34.15</v>
      </c>
      <c r="N77" s="832">
        <v>1</v>
      </c>
      <c r="O77" s="836">
        <v>0.5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50</v>
      </c>
      <c r="B78" s="832" t="s">
        <v>2327</v>
      </c>
      <c r="C78" s="832" t="s">
        <v>2331</v>
      </c>
      <c r="D78" s="833" t="s">
        <v>3872</v>
      </c>
      <c r="E78" s="834" t="s">
        <v>2341</v>
      </c>
      <c r="F78" s="832" t="s">
        <v>2328</v>
      </c>
      <c r="G78" s="832" t="s">
        <v>2482</v>
      </c>
      <c r="H78" s="832" t="s">
        <v>578</v>
      </c>
      <c r="I78" s="832" t="s">
        <v>2483</v>
      </c>
      <c r="J78" s="832" t="s">
        <v>1040</v>
      </c>
      <c r="K78" s="832" t="s">
        <v>2484</v>
      </c>
      <c r="L78" s="835">
        <v>166.1</v>
      </c>
      <c r="M78" s="835">
        <v>166.1</v>
      </c>
      <c r="N78" s="832">
        <v>1</v>
      </c>
      <c r="O78" s="836">
        <v>0.5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50</v>
      </c>
      <c r="B79" s="832" t="s">
        <v>2327</v>
      </c>
      <c r="C79" s="832" t="s">
        <v>2331</v>
      </c>
      <c r="D79" s="833" t="s">
        <v>3872</v>
      </c>
      <c r="E79" s="834" t="s">
        <v>2341</v>
      </c>
      <c r="F79" s="832" t="s">
        <v>2328</v>
      </c>
      <c r="G79" s="832" t="s">
        <v>2485</v>
      </c>
      <c r="H79" s="832" t="s">
        <v>578</v>
      </c>
      <c r="I79" s="832" t="s">
        <v>2486</v>
      </c>
      <c r="J79" s="832" t="s">
        <v>2487</v>
      </c>
      <c r="K79" s="832" t="s">
        <v>2488</v>
      </c>
      <c r="L79" s="835">
        <v>95.57</v>
      </c>
      <c r="M79" s="835">
        <v>95.57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2327</v>
      </c>
      <c r="C80" s="832" t="s">
        <v>2331</v>
      </c>
      <c r="D80" s="833" t="s">
        <v>3872</v>
      </c>
      <c r="E80" s="834" t="s">
        <v>2341</v>
      </c>
      <c r="F80" s="832" t="s">
        <v>2328</v>
      </c>
      <c r="G80" s="832" t="s">
        <v>2383</v>
      </c>
      <c r="H80" s="832" t="s">
        <v>607</v>
      </c>
      <c r="I80" s="832" t="s">
        <v>1880</v>
      </c>
      <c r="J80" s="832" t="s">
        <v>1881</v>
      </c>
      <c r="K80" s="832" t="s">
        <v>1882</v>
      </c>
      <c r="L80" s="835">
        <v>93.43</v>
      </c>
      <c r="M80" s="835">
        <v>1308.0200000000002</v>
      </c>
      <c r="N80" s="832">
        <v>14</v>
      </c>
      <c r="O80" s="836">
        <v>7</v>
      </c>
      <c r="P80" s="835">
        <v>280.29000000000002</v>
      </c>
      <c r="Q80" s="837">
        <v>0.21428571428571427</v>
      </c>
      <c r="R80" s="832">
        <v>3</v>
      </c>
      <c r="S80" s="837">
        <v>0.21428571428571427</v>
      </c>
      <c r="T80" s="836">
        <v>1.5</v>
      </c>
      <c r="U80" s="838">
        <v>0.21428571428571427</v>
      </c>
    </row>
    <row r="81" spans="1:21" ht="14.4" customHeight="1" x14ac:dyDescent="0.3">
      <c r="A81" s="831">
        <v>50</v>
      </c>
      <c r="B81" s="832" t="s">
        <v>2327</v>
      </c>
      <c r="C81" s="832" t="s">
        <v>2331</v>
      </c>
      <c r="D81" s="833" t="s">
        <v>3872</v>
      </c>
      <c r="E81" s="834" t="s">
        <v>2341</v>
      </c>
      <c r="F81" s="832" t="s">
        <v>2328</v>
      </c>
      <c r="G81" s="832" t="s">
        <v>2489</v>
      </c>
      <c r="H81" s="832" t="s">
        <v>578</v>
      </c>
      <c r="I81" s="832" t="s">
        <v>2490</v>
      </c>
      <c r="J81" s="832" t="s">
        <v>2491</v>
      </c>
      <c r="K81" s="832" t="s">
        <v>2492</v>
      </c>
      <c r="L81" s="835">
        <v>73.989999999999995</v>
      </c>
      <c r="M81" s="835">
        <v>73.989999999999995</v>
      </c>
      <c r="N81" s="832">
        <v>1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50</v>
      </c>
      <c r="B82" s="832" t="s">
        <v>2327</v>
      </c>
      <c r="C82" s="832" t="s">
        <v>2331</v>
      </c>
      <c r="D82" s="833" t="s">
        <v>3872</v>
      </c>
      <c r="E82" s="834" t="s">
        <v>2341</v>
      </c>
      <c r="F82" s="832" t="s">
        <v>2328</v>
      </c>
      <c r="G82" s="832" t="s">
        <v>2493</v>
      </c>
      <c r="H82" s="832" t="s">
        <v>578</v>
      </c>
      <c r="I82" s="832" t="s">
        <v>2494</v>
      </c>
      <c r="J82" s="832" t="s">
        <v>736</v>
      </c>
      <c r="K82" s="832" t="s">
        <v>2495</v>
      </c>
      <c r="L82" s="835">
        <v>156.19</v>
      </c>
      <c r="M82" s="835">
        <v>312.38</v>
      </c>
      <c r="N82" s="832">
        <v>2</v>
      </c>
      <c r="O82" s="836">
        <v>0.5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50</v>
      </c>
      <c r="B83" s="832" t="s">
        <v>2327</v>
      </c>
      <c r="C83" s="832" t="s">
        <v>2331</v>
      </c>
      <c r="D83" s="833" t="s">
        <v>3872</v>
      </c>
      <c r="E83" s="834" t="s">
        <v>2341</v>
      </c>
      <c r="F83" s="832" t="s">
        <v>2328</v>
      </c>
      <c r="G83" s="832" t="s">
        <v>2390</v>
      </c>
      <c r="H83" s="832" t="s">
        <v>578</v>
      </c>
      <c r="I83" s="832" t="s">
        <v>2391</v>
      </c>
      <c r="J83" s="832" t="s">
        <v>2392</v>
      </c>
      <c r="K83" s="832" t="s">
        <v>2393</v>
      </c>
      <c r="L83" s="835">
        <v>35.18</v>
      </c>
      <c r="M83" s="835">
        <v>35.18</v>
      </c>
      <c r="N83" s="832">
        <v>1</v>
      </c>
      <c r="O83" s="836">
        <v>0.5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50</v>
      </c>
      <c r="B84" s="832" t="s">
        <v>2327</v>
      </c>
      <c r="C84" s="832" t="s">
        <v>2331</v>
      </c>
      <c r="D84" s="833" t="s">
        <v>3872</v>
      </c>
      <c r="E84" s="834" t="s">
        <v>2341</v>
      </c>
      <c r="F84" s="832" t="s">
        <v>2328</v>
      </c>
      <c r="G84" s="832" t="s">
        <v>2390</v>
      </c>
      <c r="H84" s="832" t="s">
        <v>578</v>
      </c>
      <c r="I84" s="832" t="s">
        <v>2496</v>
      </c>
      <c r="J84" s="832" t="s">
        <v>2392</v>
      </c>
      <c r="K84" s="832" t="s">
        <v>2497</v>
      </c>
      <c r="L84" s="835">
        <v>0</v>
      </c>
      <c r="M84" s="835">
        <v>0</v>
      </c>
      <c r="N84" s="832">
        <v>3</v>
      </c>
      <c r="O84" s="836">
        <v>1.5</v>
      </c>
      <c r="P84" s="835">
        <v>0</v>
      </c>
      <c r="Q84" s="837"/>
      <c r="R84" s="832">
        <v>1</v>
      </c>
      <c r="S84" s="837">
        <v>0.33333333333333331</v>
      </c>
      <c r="T84" s="836">
        <v>0.5</v>
      </c>
      <c r="U84" s="838">
        <v>0.33333333333333331</v>
      </c>
    </row>
    <row r="85" spans="1:21" ht="14.4" customHeight="1" x14ac:dyDescent="0.3">
      <c r="A85" s="831">
        <v>50</v>
      </c>
      <c r="B85" s="832" t="s">
        <v>2327</v>
      </c>
      <c r="C85" s="832" t="s">
        <v>2331</v>
      </c>
      <c r="D85" s="833" t="s">
        <v>3872</v>
      </c>
      <c r="E85" s="834" t="s">
        <v>2341</v>
      </c>
      <c r="F85" s="832" t="s">
        <v>2328</v>
      </c>
      <c r="G85" s="832" t="s">
        <v>2390</v>
      </c>
      <c r="H85" s="832" t="s">
        <v>578</v>
      </c>
      <c r="I85" s="832" t="s">
        <v>2498</v>
      </c>
      <c r="J85" s="832" t="s">
        <v>890</v>
      </c>
      <c r="K85" s="832" t="s">
        <v>2499</v>
      </c>
      <c r="L85" s="835">
        <v>29.31</v>
      </c>
      <c r="M85" s="835">
        <v>58.62</v>
      </c>
      <c r="N85" s="832">
        <v>2</v>
      </c>
      <c r="O85" s="836">
        <v>1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50</v>
      </c>
      <c r="B86" s="832" t="s">
        <v>2327</v>
      </c>
      <c r="C86" s="832" t="s">
        <v>2331</v>
      </c>
      <c r="D86" s="833" t="s">
        <v>3872</v>
      </c>
      <c r="E86" s="834" t="s">
        <v>2341</v>
      </c>
      <c r="F86" s="832" t="s">
        <v>2328</v>
      </c>
      <c r="G86" s="832" t="s">
        <v>2390</v>
      </c>
      <c r="H86" s="832" t="s">
        <v>578</v>
      </c>
      <c r="I86" s="832" t="s">
        <v>2394</v>
      </c>
      <c r="J86" s="832" t="s">
        <v>2392</v>
      </c>
      <c r="K86" s="832" t="s">
        <v>2395</v>
      </c>
      <c r="L86" s="835">
        <v>11.73</v>
      </c>
      <c r="M86" s="835">
        <v>23.46</v>
      </c>
      <c r="N86" s="832">
        <v>2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2327</v>
      </c>
      <c r="C87" s="832" t="s">
        <v>2331</v>
      </c>
      <c r="D87" s="833" t="s">
        <v>3872</v>
      </c>
      <c r="E87" s="834" t="s">
        <v>2341</v>
      </c>
      <c r="F87" s="832" t="s">
        <v>2328</v>
      </c>
      <c r="G87" s="832" t="s">
        <v>2390</v>
      </c>
      <c r="H87" s="832" t="s">
        <v>578</v>
      </c>
      <c r="I87" s="832" t="s">
        <v>2500</v>
      </c>
      <c r="J87" s="832" t="s">
        <v>2392</v>
      </c>
      <c r="K87" s="832" t="s">
        <v>629</v>
      </c>
      <c r="L87" s="835">
        <v>58.62</v>
      </c>
      <c r="M87" s="835">
        <v>410.34</v>
      </c>
      <c r="N87" s="832">
        <v>7</v>
      </c>
      <c r="O87" s="836">
        <v>4</v>
      </c>
      <c r="P87" s="835">
        <v>58.62</v>
      </c>
      <c r="Q87" s="837">
        <v>0.14285714285714285</v>
      </c>
      <c r="R87" s="832">
        <v>1</v>
      </c>
      <c r="S87" s="837">
        <v>0.14285714285714285</v>
      </c>
      <c r="T87" s="836">
        <v>0.5</v>
      </c>
      <c r="U87" s="838">
        <v>0.125</v>
      </c>
    </row>
    <row r="88" spans="1:21" ht="14.4" customHeight="1" x14ac:dyDescent="0.3">
      <c r="A88" s="831">
        <v>50</v>
      </c>
      <c r="B88" s="832" t="s">
        <v>2327</v>
      </c>
      <c r="C88" s="832" t="s">
        <v>2331</v>
      </c>
      <c r="D88" s="833" t="s">
        <v>3872</v>
      </c>
      <c r="E88" s="834" t="s">
        <v>2341</v>
      </c>
      <c r="F88" s="832" t="s">
        <v>2328</v>
      </c>
      <c r="G88" s="832" t="s">
        <v>2501</v>
      </c>
      <c r="H88" s="832" t="s">
        <v>607</v>
      </c>
      <c r="I88" s="832" t="s">
        <v>1994</v>
      </c>
      <c r="J88" s="832" t="s">
        <v>1003</v>
      </c>
      <c r="K88" s="832" t="s">
        <v>1995</v>
      </c>
      <c r="L88" s="835">
        <v>39.549999999999997</v>
      </c>
      <c r="M88" s="835">
        <v>39.549999999999997</v>
      </c>
      <c r="N88" s="832">
        <v>1</v>
      </c>
      <c r="O88" s="836">
        <v>1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2327</v>
      </c>
      <c r="C89" s="832" t="s">
        <v>2331</v>
      </c>
      <c r="D89" s="833" t="s">
        <v>3872</v>
      </c>
      <c r="E89" s="834" t="s">
        <v>2341</v>
      </c>
      <c r="F89" s="832" t="s">
        <v>2328</v>
      </c>
      <c r="G89" s="832" t="s">
        <v>2502</v>
      </c>
      <c r="H89" s="832" t="s">
        <v>607</v>
      </c>
      <c r="I89" s="832" t="s">
        <v>1843</v>
      </c>
      <c r="J89" s="832" t="s">
        <v>1140</v>
      </c>
      <c r="K89" s="832" t="s">
        <v>1844</v>
      </c>
      <c r="L89" s="835">
        <v>86.41</v>
      </c>
      <c r="M89" s="835">
        <v>86.41</v>
      </c>
      <c r="N89" s="832">
        <v>1</v>
      </c>
      <c r="O89" s="836">
        <v>0.5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50</v>
      </c>
      <c r="B90" s="832" t="s">
        <v>2327</v>
      </c>
      <c r="C90" s="832" t="s">
        <v>2331</v>
      </c>
      <c r="D90" s="833" t="s">
        <v>3872</v>
      </c>
      <c r="E90" s="834" t="s">
        <v>2341</v>
      </c>
      <c r="F90" s="832" t="s">
        <v>2328</v>
      </c>
      <c r="G90" s="832" t="s">
        <v>2503</v>
      </c>
      <c r="H90" s="832" t="s">
        <v>578</v>
      </c>
      <c r="I90" s="832" t="s">
        <v>2504</v>
      </c>
      <c r="J90" s="832" t="s">
        <v>786</v>
      </c>
      <c r="K90" s="832" t="s">
        <v>2505</v>
      </c>
      <c r="L90" s="835">
        <v>158.76</v>
      </c>
      <c r="M90" s="835">
        <v>317.52</v>
      </c>
      <c r="N90" s="832">
        <v>2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50</v>
      </c>
      <c r="B91" s="832" t="s">
        <v>2327</v>
      </c>
      <c r="C91" s="832" t="s">
        <v>2331</v>
      </c>
      <c r="D91" s="833" t="s">
        <v>3872</v>
      </c>
      <c r="E91" s="834" t="s">
        <v>2341</v>
      </c>
      <c r="F91" s="832" t="s">
        <v>2328</v>
      </c>
      <c r="G91" s="832" t="s">
        <v>2401</v>
      </c>
      <c r="H91" s="832" t="s">
        <v>607</v>
      </c>
      <c r="I91" s="832" t="s">
        <v>2506</v>
      </c>
      <c r="J91" s="832" t="s">
        <v>1924</v>
      </c>
      <c r="K91" s="832" t="s">
        <v>2507</v>
      </c>
      <c r="L91" s="835">
        <v>10.65</v>
      </c>
      <c r="M91" s="835">
        <v>31.950000000000003</v>
      </c>
      <c r="N91" s="832">
        <v>3</v>
      </c>
      <c r="O91" s="836">
        <v>1.5</v>
      </c>
      <c r="P91" s="835">
        <v>10.65</v>
      </c>
      <c r="Q91" s="837">
        <v>0.33333333333333331</v>
      </c>
      <c r="R91" s="832">
        <v>1</v>
      </c>
      <c r="S91" s="837">
        <v>0.33333333333333331</v>
      </c>
      <c r="T91" s="836">
        <v>0.5</v>
      </c>
      <c r="U91" s="838">
        <v>0.33333333333333331</v>
      </c>
    </row>
    <row r="92" spans="1:21" ht="14.4" customHeight="1" x14ac:dyDescent="0.3">
      <c r="A92" s="831">
        <v>50</v>
      </c>
      <c r="B92" s="832" t="s">
        <v>2327</v>
      </c>
      <c r="C92" s="832" t="s">
        <v>2331</v>
      </c>
      <c r="D92" s="833" t="s">
        <v>3872</v>
      </c>
      <c r="E92" s="834" t="s">
        <v>2341</v>
      </c>
      <c r="F92" s="832" t="s">
        <v>2328</v>
      </c>
      <c r="G92" s="832" t="s">
        <v>2401</v>
      </c>
      <c r="H92" s="832" t="s">
        <v>607</v>
      </c>
      <c r="I92" s="832" t="s">
        <v>1926</v>
      </c>
      <c r="J92" s="832" t="s">
        <v>1924</v>
      </c>
      <c r="K92" s="832" t="s">
        <v>1927</v>
      </c>
      <c r="L92" s="835">
        <v>35.11</v>
      </c>
      <c r="M92" s="835">
        <v>105.33</v>
      </c>
      <c r="N92" s="832">
        <v>3</v>
      </c>
      <c r="O92" s="836">
        <v>1.5</v>
      </c>
      <c r="P92" s="835">
        <v>35.11</v>
      </c>
      <c r="Q92" s="837">
        <v>0.33333333333333331</v>
      </c>
      <c r="R92" s="832">
        <v>1</v>
      </c>
      <c r="S92" s="837">
        <v>0.33333333333333331</v>
      </c>
      <c r="T92" s="836">
        <v>0.5</v>
      </c>
      <c r="U92" s="838">
        <v>0.33333333333333331</v>
      </c>
    </row>
    <row r="93" spans="1:21" ht="14.4" customHeight="1" x14ac:dyDescent="0.3">
      <c r="A93" s="831">
        <v>50</v>
      </c>
      <c r="B93" s="832" t="s">
        <v>2327</v>
      </c>
      <c r="C93" s="832" t="s">
        <v>2331</v>
      </c>
      <c r="D93" s="833" t="s">
        <v>3872</v>
      </c>
      <c r="E93" s="834" t="s">
        <v>2341</v>
      </c>
      <c r="F93" s="832" t="s">
        <v>2328</v>
      </c>
      <c r="G93" s="832" t="s">
        <v>2401</v>
      </c>
      <c r="H93" s="832" t="s">
        <v>607</v>
      </c>
      <c r="I93" s="832" t="s">
        <v>2402</v>
      </c>
      <c r="J93" s="832" t="s">
        <v>1924</v>
      </c>
      <c r="K93" s="832" t="s">
        <v>2403</v>
      </c>
      <c r="L93" s="835">
        <v>17.559999999999999</v>
      </c>
      <c r="M93" s="835">
        <v>35.119999999999997</v>
      </c>
      <c r="N93" s="832">
        <v>2</v>
      </c>
      <c r="O93" s="836">
        <v>1</v>
      </c>
      <c r="P93" s="835">
        <v>17.559999999999999</v>
      </c>
      <c r="Q93" s="837">
        <v>0.5</v>
      </c>
      <c r="R93" s="832">
        <v>1</v>
      </c>
      <c r="S93" s="837">
        <v>0.5</v>
      </c>
      <c r="T93" s="836">
        <v>0.5</v>
      </c>
      <c r="U93" s="838">
        <v>0.5</v>
      </c>
    </row>
    <row r="94" spans="1:21" ht="14.4" customHeight="1" x14ac:dyDescent="0.3">
      <c r="A94" s="831">
        <v>50</v>
      </c>
      <c r="B94" s="832" t="s">
        <v>2327</v>
      </c>
      <c r="C94" s="832" t="s">
        <v>2331</v>
      </c>
      <c r="D94" s="833" t="s">
        <v>3872</v>
      </c>
      <c r="E94" s="834" t="s">
        <v>2341</v>
      </c>
      <c r="F94" s="832" t="s">
        <v>2328</v>
      </c>
      <c r="G94" s="832" t="s">
        <v>2404</v>
      </c>
      <c r="H94" s="832" t="s">
        <v>607</v>
      </c>
      <c r="I94" s="832" t="s">
        <v>2508</v>
      </c>
      <c r="J94" s="832" t="s">
        <v>863</v>
      </c>
      <c r="K94" s="832" t="s">
        <v>1870</v>
      </c>
      <c r="L94" s="835">
        <v>368.16</v>
      </c>
      <c r="M94" s="835">
        <v>368.16</v>
      </c>
      <c r="N94" s="832">
        <v>1</v>
      </c>
      <c r="O94" s="836">
        <v>0.5</v>
      </c>
      <c r="P94" s="835">
        <v>368.16</v>
      </c>
      <c r="Q94" s="837">
        <v>1</v>
      </c>
      <c r="R94" s="832">
        <v>1</v>
      </c>
      <c r="S94" s="837">
        <v>1</v>
      </c>
      <c r="T94" s="836">
        <v>0.5</v>
      </c>
      <c r="U94" s="838">
        <v>1</v>
      </c>
    </row>
    <row r="95" spans="1:21" ht="14.4" customHeight="1" x14ac:dyDescent="0.3">
      <c r="A95" s="831">
        <v>50</v>
      </c>
      <c r="B95" s="832" t="s">
        <v>2327</v>
      </c>
      <c r="C95" s="832" t="s">
        <v>2331</v>
      </c>
      <c r="D95" s="833" t="s">
        <v>3872</v>
      </c>
      <c r="E95" s="834" t="s">
        <v>2341</v>
      </c>
      <c r="F95" s="832" t="s">
        <v>2328</v>
      </c>
      <c r="G95" s="832" t="s">
        <v>2404</v>
      </c>
      <c r="H95" s="832" t="s">
        <v>607</v>
      </c>
      <c r="I95" s="832" t="s">
        <v>2509</v>
      </c>
      <c r="J95" s="832" t="s">
        <v>863</v>
      </c>
      <c r="K95" s="832" t="s">
        <v>1876</v>
      </c>
      <c r="L95" s="835">
        <v>490.89</v>
      </c>
      <c r="M95" s="835">
        <v>981.78</v>
      </c>
      <c r="N95" s="832">
        <v>2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50</v>
      </c>
      <c r="B96" s="832" t="s">
        <v>2327</v>
      </c>
      <c r="C96" s="832" t="s">
        <v>2331</v>
      </c>
      <c r="D96" s="833" t="s">
        <v>3872</v>
      </c>
      <c r="E96" s="834" t="s">
        <v>2341</v>
      </c>
      <c r="F96" s="832" t="s">
        <v>2328</v>
      </c>
      <c r="G96" s="832" t="s">
        <v>2404</v>
      </c>
      <c r="H96" s="832" t="s">
        <v>607</v>
      </c>
      <c r="I96" s="832" t="s">
        <v>2405</v>
      </c>
      <c r="J96" s="832" t="s">
        <v>863</v>
      </c>
      <c r="K96" s="832" t="s">
        <v>1872</v>
      </c>
      <c r="L96" s="835">
        <v>736.33</v>
      </c>
      <c r="M96" s="835">
        <v>1472.66</v>
      </c>
      <c r="N96" s="832">
        <v>2</v>
      </c>
      <c r="O96" s="836">
        <v>1</v>
      </c>
      <c r="P96" s="835">
        <v>736.33</v>
      </c>
      <c r="Q96" s="837">
        <v>0.5</v>
      </c>
      <c r="R96" s="832">
        <v>1</v>
      </c>
      <c r="S96" s="837">
        <v>0.5</v>
      </c>
      <c r="T96" s="836">
        <v>0.5</v>
      </c>
      <c r="U96" s="838">
        <v>0.5</v>
      </c>
    </row>
    <row r="97" spans="1:21" ht="14.4" customHeight="1" x14ac:dyDescent="0.3">
      <c r="A97" s="831">
        <v>50</v>
      </c>
      <c r="B97" s="832" t="s">
        <v>2327</v>
      </c>
      <c r="C97" s="832" t="s">
        <v>2331</v>
      </c>
      <c r="D97" s="833" t="s">
        <v>3872</v>
      </c>
      <c r="E97" s="834" t="s">
        <v>2341</v>
      </c>
      <c r="F97" s="832" t="s">
        <v>2328</v>
      </c>
      <c r="G97" s="832" t="s">
        <v>2404</v>
      </c>
      <c r="H97" s="832" t="s">
        <v>607</v>
      </c>
      <c r="I97" s="832" t="s">
        <v>1877</v>
      </c>
      <c r="J97" s="832" t="s">
        <v>863</v>
      </c>
      <c r="K97" s="832" t="s">
        <v>1868</v>
      </c>
      <c r="L97" s="835">
        <v>923.74</v>
      </c>
      <c r="M97" s="835">
        <v>1847.48</v>
      </c>
      <c r="N97" s="832">
        <v>2</v>
      </c>
      <c r="O97" s="836">
        <v>1.5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50</v>
      </c>
      <c r="B98" s="832" t="s">
        <v>2327</v>
      </c>
      <c r="C98" s="832" t="s">
        <v>2331</v>
      </c>
      <c r="D98" s="833" t="s">
        <v>3872</v>
      </c>
      <c r="E98" s="834" t="s">
        <v>2341</v>
      </c>
      <c r="F98" s="832" t="s">
        <v>2328</v>
      </c>
      <c r="G98" s="832" t="s">
        <v>2404</v>
      </c>
      <c r="H98" s="832" t="s">
        <v>607</v>
      </c>
      <c r="I98" s="832" t="s">
        <v>2510</v>
      </c>
      <c r="J98" s="832" t="s">
        <v>869</v>
      </c>
      <c r="K98" s="832" t="s">
        <v>1866</v>
      </c>
      <c r="L98" s="835">
        <v>2309.36</v>
      </c>
      <c r="M98" s="835">
        <v>2309.36</v>
      </c>
      <c r="N98" s="832">
        <v>1</v>
      </c>
      <c r="O98" s="836">
        <v>0.5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50</v>
      </c>
      <c r="B99" s="832" t="s">
        <v>2327</v>
      </c>
      <c r="C99" s="832" t="s">
        <v>2331</v>
      </c>
      <c r="D99" s="833" t="s">
        <v>3872</v>
      </c>
      <c r="E99" s="834" t="s">
        <v>2341</v>
      </c>
      <c r="F99" s="832" t="s">
        <v>2328</v>
      </c>
      <c r="G99" s="832" t="s">
        <v>2511</v>
      </c>
      <c r="H99" s="832" t="s">
        <v>607</v>
      </c>
      <c r="I99" s="832" t="s">
        <v>2512</v>
      </c>
      <c r="J99" s="832" t="s">
        <v>1814</v>
      </c>
      <c r="K99" s="832" t="s">
        <v>2513</v>
      </c>
      <c r="L99" s="835">
        <v>100.18</v>
      </c>
      <c r="M99" s="835">
        <v>100.18</v>
      </c>
      <c r="N99" s="832">
        <v>1</v>
      </c>
      <c r="O99" s="836">
        <v>0.5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50</v>
      </c>
      <c r="B100" s="832" t="s">
        <v>2327</v>
      </c>
      <c r="C100" s="832" t="s">
        <v>2331</v>
      </c>
      <c r="D100" s="833" t="s">
        <v>3872</v>
      </c>
      <c r="E100" s="834" t="s">
        <v>2341</v>
      </c>
      <c r="F100" s="832" t="s">
        <v>2328</v>
      </c>
      <c r="G100" s="832" t="s">
        <v>2511</v>
      </c>
      <c r="H100" s="832" t="s">
        <v>607</v>
      </c>
      <c r="I100" s="832" t="s">
        <v>1818</v>
      </c>
      <c r="J100" s="832" t="s">
        <v>1814</v>
      </c>
      <c r="K100" s="832" t="s">
        <v>1819</v>
      </c>
      <c r="L100" s="835">
        <v>57.64</v>
      </c>
      <c r="M100" s="835">
        <v>230.56</v>
      </c>
      <c r="N100" s="832">
        <v>4</v>
      </c>
      <c r="O100" s="836">
        <v>3</v>
      </c>
      <c r="P100" s="835">
        <v>57.64</v>
      </c>
      <c r="Q100" s="837">
        <v>0.25</v>
      </c>
      <c r="R100" s="832">
        <v>1</v>
      </c>
      <c r="S100" s="837">
        <v>0.25</v>
      </c>
      <c r="T100" s="836">
        <v>1</v>
      </c>
      <c r="U100" s="838">
        <v>0.33333333333333331</v>
      </c>
    </row>
    <row r="101" spans="1:21" ht="14.4" customHeight="1" x14ac:dyDescent="0.3">
      <c r="A101" s="831">
        <v>50</v>
      </c>
      <c r="B101" s="832" t="s">
        <v>2327</v>
      </c>
      <c r="C101" s="832" t="s">
        <v>2331</v>
      </c>
      <c r="D101" s="833" t="s">
        <v>3872</v>
      </c>
      <c r="E101" s="834" t="s">
        <v>2341</v>
      </c>
      <c r="F101" s="832" t="s">
        <v>2328</v>
      </c>
      <c r="G101" s="832" t="s">
        <v>2511</v>
      </c>
      <c r="H101" s="832" t="s">
        <v>607</v>
      </c>
      <c r="I101" s="832" t="s">
        <v>1818</v>
      </c>
      <c r="J101" s="832" t="s">
        <v>1814</v>
      </c>
      <c r="K101" s="832" t="s">
        <v>1819</v>
      </c>
      <c r="L101" s="835">
        <v>32.25</v>
      </c>
      <c r="M101" s="835">
        <v>64.5</v>
      </c>
      <c r="N101" s="832">
        <v>2</v>
      </c>
      <c r="O101" s="836">
        <v>1.5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50</v>
      </c>
      <c r="B102" s="832" t="s">
        <v>2327</v>
      </c>
      <c r="C102" s="832" t="s">
        <v>2331</v>
      </c>
      <c r="D102" s="833" t="s">
        <v>3872</v>
      </c>
      <c r="E102" s="834" t="s">
        <v>2341</v>
      </c>
      <c r="F102" s="832" t="s">
        <v>2328</v>
      </c>
      <c r="G102" s="832" t="s">
        <v>2408</v>
      </c>
      <c r="H102" s="832" t="s">
        <v>607</v>
      </c>
      <c r="I102" s="832" t="s">
        <v>1967</v>
      </c>
      <c r="J102" s="832" t="s">
        <v>1096</v>
      </c>
      <c r="K102" s="832" t="s">
        <v>1941</v>
      </c>
      <c r="L102" s="835">
        <v>48.27</v>
      </c>
      <c r="M102" s="835">
        <v>48.27</v>
      </c>
      <c r="N102" s="832">
        <v>1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50</v>
      </c>
      <c r="B103" s="832" t="s">
        <v>2327</v>
      </c>
      <c r="C103" s="832" t="s">
        <v>2331</v>
      </c>
      <c r="D103" s="833" t="s">
        <v>3872</v>
      </c>
      <c r="E103" s="834" t="s">
        <v>2341</v>
      </c>
      <c r="F103" s="832" t="s">
        <v>2328</v>
      </c>
      <c r="G103" s="832" t="s">
        <v>2408</v>
      </c>
      <c r="H103" s="832" t="s">
        <v>607</v>
      </c>
      <c r="I103" s="832" t="s">
        <v>1967</v>
      </c>
      <c r="J103" s="832" t="s">
        <v>1096</v>
      </c>
      <c r="K103" s="832" t="s">
        <v>1941</v>
      </c>
      <c r="L103" s="835">
        <v>47.7</v>
      </c>
      <c r="M103" s="835">
        <v>95.4</v>
      </c>
      <c r="N103" s="832">
        <v>2</v>
      </c>
      <c r="O103" s="836">
        <v>1.5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2327</v>
      </c>
      <c r="C104" s="832" t="s">
        <v>2331</v>
      </c>
      <c r="D104" s="833" t="s">
        <v>3872</v>
      </c>
      <c r="E104" s="834" t="s">
        <v>2341</v>
      </c>
      <c r="F104" s="832" t="s">
        <v>2328</v>
      </c>
      <c r="G104" s="832" t="s">
        <v>2408</v>
      </c>
      <c r="H104" s="832" t="s">
        <v>607</v>
      </c>
      <c r="I104" s="832" t="s">
        <v>2514</v>
      </c>
      <c r="J104" s="832" t="s">
        <v>2515</v>
      </c>
      <c r="K104" s="832" t="s">
        <v>697</v>
      </c>
      <c r="L104" s="835">
        <v>96.53</v>
      </c>
      <c r="M104" s="835">
        <v>96.53</v>
      </c>
      <c r="N104" s="832">
        <v>1</v>
      </c>
      <c r="O104" s="836">
        <v>0.5</v>
      </c>
      <c r="P104" s="835">
        <v>96.53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50</v>
      </c>
      <c r="B105" s="832" t="s">
        <v>2327</v>
      </c>
      <c r="C105" s="832" t="s">
        <v>2331</v>
      </c>
      <c r="D105" s="833" t="s">
        <v>3872</v>
      </c>
      <c r="E105" s="834" t="s">
        <v>2341</v>
      </c>
      <c r="F105" s="832" t="s">
        <v>2328</v>
      </c>
      <c r="G105" s="832" t="s">
        <v>2409</v>
      </c>
      <c r="H105" s="832" t="s">
        <v>607</v>
      </c>
      <c r="I105" s="832" t="s">
        <v>1980</v>
      </c>
      <c r="J105" s="832" t="s">
        <v>1981</v>
      </c>
      <c r="K105" s="832" t="s">
        <v>1982</v>
      </c>
      <c r="L105" s="835">
        <v>72.88</v>
      </c>
      <c r="M105" s="835">
        <v>72.88</v>
      </c>
      <c r="N105" s="832">
        <v>1</v>
      </c>
      <c r="O105" s="836">
        <v>0.5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50</v>
      </c>
      <c r="B106" s="832" t="s">
        <v>2327</v>
      </c>
      <c r="C106" s="832" t="s">
        <v>2331</v>
      </c>
      <c r="D106" s="833" t="s">
        <v>3872</v>
      </c>
      <c r="E106" s="834" t="s">
        <v>2341</v>
      </c>
      <c r="F106" s="832" t="s">
        <v>2328</v>
      </c>
      <c r="G106" s="832" t="s">
        <v>2409</v>
      </c>
      <c r="H106" s="832" t="s">
        <v>607</v>
      </c>
      <c r="I106" s="832" t="s">
        <v>1985</v>
      </c>
      <c r="J106" s="832" t="s">
        <v>1981</v>
      </c>
      <c r="K106" s="832" t="s">
        <v>1986</v>
      </c>
      <c r="L106" s="835">
        <v>145.72999999999999</v>
      </c>
      <c r="M106" s="835">
        <v>145.72999999999999</v>
      </c>
      <c r="N106" s="832">
        <v>1</v>
      </c>
      <c r="O106" s="836">
        <v>0.5</v>
      </c>
      <c r="P106" s="835">
        <v>145.72999999999999</v>
      </c>
      <c r="Q106" s="837">
        <v>1</v>
      </c>
      <c r="R106" s="832">
        <v>1</v>
      </c>
      <c r="S106" s="837">
        <v>1</v>
      </c>
      <c r="T106" s="836">
        <v>0.5</v>
      </c>
      <c r="U106" s="838">
        <v>1</v>
      </c>
    </row>
    <row r="107" spans="1:21" ht="14.4" customHeight="1" x14ac:dyDescent="0.3">
      <c r="A107" s="831">
        <v>50</v>
      </c>
      <c r="B107" s="832" t="s">
        <v>2327</v>
      </c>
      <c r="C107" s="832" t="s">
        <v>2331</v>
      </c>
      <c r="D107" s="833" t="s">
        <v>3872</v>
      </c>
      <c r="E107" s="834" t="s">
        <v>2341</v>
      </c>
      <c r="F107" s="832" t="s">
        <v>2328</v>
      </c>
      <c r="G107" s="832" t="s">
        <v>2516</v>
      </c>
      <c r="H107" s="832" t="s">
        <v>578</v>
      </c>
      <c r="I107" s="832" t="s">
        <v>2517</v>
      </c>
      <c r="J107" s="832" t="s">
        <v>2518</v>
      </c>
      <c r="K107" s="832" t="s">
        <v>2519</v>
      </c>
      <c r="L107" s="835">
        <v>87.67</v>
      </c>
      <c r="M107" s="835">
        <v>87.67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2327</v>
      </c>
      <c r="C108" s="832" t="s">
        <v>2331</v>
      </c>
      <c r="D108" s="833" t="s">
        <v>3872</v>
      </c>
      <c r="E108" s="834" t="s">
        <v>2341</v>
      </c>
      <c r="F108" s="832" t="s">
        <v>2328</v>
      </c>
      <c r="G108" s="832" t="s">
        <v>2410</v>
      </c>
      <c r="H108" s="832" t="s">
        <v>607</v>
      </c>
      <c r="I108" s="832" t="s">
        <v>1971</v>
      </c>
      <c r="J108" s="832" t="s">
        <v>1972</v>
      </c>
      <c r="K108" s="832" t="s">
        <v>1955</v>
      </c>
      <c r="L108" s="835">
        <v>96.53</v>
      </c>
      <c r="M108" s="835">
        <v>193.06</v>
      </c>
      <c r="N108" s="832">
        <v>2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50</v>
      </c>
      <c r="B109" s="832" t="s">
        <v>2327</v>
      </c>
      <c r="C109" s="832" t="s">
        <v>2331</v>
      </c>
      <c r="D109" s="833" t="s">
        <v>3872</v>
      </c>
      <c r="E109" s="834" t="s">
        <v>2341</v>
      </c>
      <c r="F109" s="832" t="s">
        <v>2328</v>
      </c>
      <c r="G109" s="832" t="s">
        <v>2410</v>
      </c>
      <c r="H109" s="832" t="s">
        <v>607</v>
      </c>
      <c r="I109" s="832" t="s">
        <v>1971</v>
      </c>
      <c r="J109" s="832" t="s">
        <v>1972</v>
      </c>
      <c r="K109" s="832" t="s">
        <v>1955</v>
      </c>
      <c r="L109" s="835">
        <v>95.39</v>
      </c>
      <c r="M109" s="835">
        <v>95.39</v>
      </c>
      <c r="N109" s="832">
        <v>1</v>
      </c>
      <c r="O109" s="836">
        <v>0.5</v>
      </c>
      <c r="P109" s="835">
        <v>95.39</v>
      </c>
      <c r="Q109" s="837">
        <v>1</v>
      </c>
      <c r="R109" s="832">
        <v>1</v>
      </c>
      <c r="S109" s="837">
        <v>1</v>
      </c>
      <c r="T109" s="836">
        <v>0.5</v>
      </c>
      <c r="U109" s="838">
        <v>1</v>
      </c>
    </row>
    <row r="110" spans="1:21" ht="14.4" customHeight="1" x14ac:dyDescent="0.3">
      <c r="A110" s="831">
        <v>50</v>
      </c>
      <c r="B110" s="832" t="s">
        <v>2327</v>
      </c>
      <c r="C110" s="832" t="s">
        <v>2331</v>
      </c>
      <c r="D110" s="833" t="s">
        <v>3872</v>
      </c>
      <c r="E110" s="834" t="s">
        <v>2341</v>
      </c>
      <c r="F110" s="832" t="s">
        <v>2328</v>
      </c>
      <c r="G110" s="832" t="s">
        <v>2410</v>
      </c>
      <c r="H110" s="832" t="s">
        <v>607</v>
      </c>
      <c r="I110" s="832" t="s">
        <v>1973</v>
      </c>
      <c r="J110" s="832" t="s">
        <v>1972</v>
      </c>
      <c r="K110" s="832" t="s">
        <v>1974</v>
      </c>
      <c r="L110" s="835">
        <v>10.41</v>
      </c>
      <c r="M110" s="835">
        <v>10.41</v>
      </c>
      <c r="N110" s="832">
        <v>1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2327</v>
      </c>
      <c r="C111" s="832" t="s">
        <v>2331</v>
      </c>
      <c r="D111" s="833" t="s">
        <v>3872</v>
      </c>
      <c r="E111" s="834" t="s">
        <v>2341</v>
      </c>
      <c r="F111" s="832" t="s">
        <v>2328</v>
      </c>
      <c r="G111" s="832" t="s">
        <v>2410</v>
      </c>
      <c r="H111" s="832" t="s">
        <v>607</v>
      </c>
      <c r="I111" s="832" t="s">
        <v>1975</v>
      </c>
      <c r="J111" s="832" t="s">
        <v>1972</v>
      </c>
      <c r="K111" s="832" t="s">
        <v>1976</v>
      </c>
      <c r="L111" s="835">
        <v>16.09</v>
      </c>
      <c r="M111" s="835">
        <v>48.269999999999996</v>
      </c>
      <c r="N111" s="832">
        <v>3</v>
      </c>
      <c r="O111" s="836">
        <v>1.5</v>
      </c>
      <c r="P111" s="835">
        <v>16.09</v>
      </c>
      <c r="Q111" s="837">
        <v>0.33333333333333337</v>
      </c>
      <c r="R111" s="832">
        <v>1</v>
      </c>
      <c r="S111" s="837">
        <v>0.33333333333333331</v>
      </c>
      <c r="T111" s="836">
        <v>0.5</v>
      </c>
      <c r="U111" s="838">
        <v>0.33333333333333331</v>
      </c>
    </row>
    <row r="112" spans="1:21" ht="14.4" customHeight="1" x14ac:dyDescent="0.3">
      <c r="A112" s="831">
        <v>50</v>
      </c>
      <c r="B112" s="832" t="s">
        <v>2327</v>
      </c>
      <c r="C112" s="832" t="s">
        <v>2331</v>
      </c>
      <c r="D112" s="833" t="s">
        <v>3872</v>
      </c>
      <c r="E112" s="834" t="s">
        <v>2341</v>
      </c>
      <c r="F112" s="832" t="s">
        <v>2328</v>
      </c>
      <c r="G112" s="832" t="s">
        <v>2410</v>
      </c>
      <c r="H112" s="832" t="s">
        <v>607</v>
      </c>
      <c r="I112" s="832" t="s">
        <v>1975</v>
      </c>
      <c r="J112" s="832" t="s">
        <v>1972</v>
      </c>
      <c r="K112" s="832" t="s">
        <v>1976</v>
      </c>
      <c r="L112" s="835">
        <v>15.9</v>
      </c>
      <c r="M112" s="835">
        <v>31.8</v>
      </c>
      <c r="N112" s="832">
        <v>2</v>
      </c>
      <c r="O112" s="836">
        <v>1.5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2327</v>
      </c>
      <c r="C113" s="832" t="s">
        <v>2331</v>
      </c>
      <c r="D113" s="833" t="s">
        <v>3872</v>
      </c>
      <c r="E113" s="834" t="s">
        <v>2341</v>
      </c>
      <c r="F113" s="832" t="s">
        <v>2328</v>
      </c>
      <c r="G113" s="832" t="s">
        <v>2410</v>
      </c>
      <c r="H113" s="832" t="s">
        <v>607</v>
      </c>
      <c r="I113" s="832" t="s">
        <v>1977</v>
      </c>
      <c r="J113" s="832" t="s">
        <v>1972</v>
      </c>
      <c r="K113" s="832" t="s">
        <v>1978</v>
      </c>
      <c r="L113" s="835">
        <v>48.27</v>
      </c>
      <c r="M113" s="835">
        <v>48.27</v>
      </c>
      <c r="N113" s="832">
        <v>1</v>
      </c>
      <c r="O113" s="836">
        <v>0.5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50</v>
      </c>
      <c r="B114" s="832" t="s">
        <v>2327</v>
      </c>
      <c r="C114" s="832" t="s">
        <v>2331</v>
      </c>
      <c r="D114" s="833" t="s">
        <v>3872</v>
      </c>
      <c r="E114" s="834" t="s">
        <v>2341</v>
      </c>
      <c r="F114" s="832" t="s">
        <v>2328</v>
      </c>
      <c r="G114" s="832" t="s">
        <v>2410</v>
      </c>
      <c r="H114" s="832" t="s">
        <v>607</v>
      </c>
      <c r="I114" s="832" t="s">
        <v>1977</v>
      </c>
      <c r="J114" s="832" t="s">
        <v>1972</v>
      </c>
      <c r="K114" s="832" t="s">
        <v>1978</v>
      </c>
      <c r="L114" s="835">
        <v>47.7</v>
      </c>
      <c r="M114" s="835">
        <v>47.7</v>
      </c>
      <c r="N114" s="832">
        <v>1</v>
      </c>
      <c r="O114" s="836">
        <v>0.5</v>
      </c>
      <c r="P114" s="835">
        <v>47.7</v>
      </c>
      <c r="Q114" s="837">
        <v>1</v>
      </c>
      <c r="R114" s="832">
        <v>1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50</v>
      </c>
      <c r="B115" s="832" t="s">
        <v>2327</v>
      </c>
      <c r="C115" s="832" t="s">
        <v>2331</v>
      </c>
      <c r="D115" s="833" t="s">
        <v>3872</v>
      </c>
      <c r="E115" s="834" t="s">
        <v>2341</v>
      </c>
      <c r="F115" s="832" t="s">
        <v>2328</v>
      </c>
      <c r="G115" s="832" t="s">
        <v>2417</v>
      </c>
      <c r="H115" s="832" t="s">
        <v>578</v>
      </c>
      <c r="I115" s="832" t="s">
        <v>2418</v>
      </c>
      <c r="J115" s="832" t="s">
        <v>2419</v>
      </c>
      <c r="K115" s="832" t="s">
        <v>2420</v>
      </c>
      <c r="L115" s="835">
        <v>1762.05</v>
      </c>
      <c r="M115" s="835">
        <v>7048.2</v>
      </c>
      <c r="N115" s="832">
        <v>4</v>
      </c>
      <c r="O115" s="836">
        <v>2</v>
      </c>
      <c r="P115" s="835">
        <v>1762.05</v>
      </c>
      <c r="Q115" s="837">
        <v>0.25</v>
      </c>
      <c r="R115" s="832">
        <v>1</v>
      </c>
      <c r="S115" s="837">
        <v>0.25</v>
      </c>
      <c r="T115" s="836">
        <v>0.5</v>
      </c>
      <c r="U115" s="838">
        <v>0.25</v>
      </c>
    </row>
    <row r="116" spans="1:21" ht="14.4" customHeight="1" x14ac:dyDescent="0.3">
      <c r="A116" s="831">
        <v>50</v>
      </c>
      <c r="B116" s="832" t="s">
        <v>2327</v>
      </c>
      <c r="C116" s="832" t="s">
        <v>2331</v>
      </c>
      <c r="D116" s="833" t="s">
        <v>3872</v>
      </c>
      <c r="E116" s="834" t="s">
        <v>2341</v>
      </c>
      <c r="F116" s="832" t="s">
        <v>2328</v>
      </c>
      <c r="G116" s="832" t="s">
        <v>2421</v>
      </c>
      <c r="H116" s="832" t="s">
        <v>578</v>
      </c>
      <c r="I116" s="832" t="s">
        <v>2520</v>
      </c>
      <c r="J116" s="832" t="s">
        <v>1154</v>
      </c>
      <c r="K116" s="832" t="s">
        <v>2521</v>
      </c>
      <c r="L116" s="835">
        <v>128.69999999999999</v>
      </c>
      <c r="M116" s="835">
        <v>386.09999999999997</v>
      </c>
      <c r="N116" s="832">
        <v>3</v>
      </c>
      <c r="O116" s="836">
        <v>2</v>
      </c>
      <c r="P116" s="835">
        <v>128.69999999999999</v>
      </c>
      <c r="Q116" s="837">
        <v>0.33333333333333331</v>
      </c>
      <c r="R116" s="832">
        <v>1</v>
      </c>
      <c r="S116" s="837">
        <v>0.33333333333333331</v>
      </c>
      <c r="T116" s="836">
        <v>0.5</v>
      </c>
      <c r="U116" s="838">
        <v>0.25</v>
      </c>
    </row>
    <row r="117" spans="1:21" ht="14.4" customHeight="1" x14ac:dyDescent="0.3">
      <c r="A117" s="831">
        <v>50</v>
      </c>
      <c r="B117" s="832" t="s">
        <v>2327</v>
      </c>
      <c r="C117" s="832" t="s">
        <v>2331</v>
      </c>
      <c r="D117" s="833" t="s">
        <v>3872</v>
      </c>
      <c r="E117" s="834" t="s">
        <v>2341</v>
      </c>
      <c r="F117" s="832" t="s">
        <v>2328</v>
      </c>
      <c r="G117" s="832" t="s">
        <v>2424</v>
      </c>
      <c r="H117" s="832" t="s">
        <v>578</v>
      </c>
      <c r="I117" s="832" t="s">
        <v>2522</v>
      </c>
      <c r="J117" s="832" t="s">
        <v>1246</v>
      </c>
      <c r="K117" s="832" t="s">
        <v>2523</v>
      </c>
      <c r="L117" s="835">
        <v>210.38</v>
      </c>
      <c r="M117" s="835">
        <v>210.38</v>
      </c>
      <c r="N117" s="832">
        <v>1</v>
      </c>
      <c r="O117" s="836">
        <v>0.5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50</v>
      </c>
      <c r="B118" s="832" t="s">
        <v>2327</v>
      </c>
      <c r="C118" s="832" t="s">
        <v>2331</v>
      </c>
      <c r="D118" s="833" t="s">
        <v>3872</v>
      </c>
      <c r="E118" s="834" t="s">
        <v>2341</v>
      </c>
      <c r="F118" s="832" t="s">
        <v>2328</v>
      </c>
      <c r="G118" s="832" t="s">
        <v>2424</v>
      </c>
      <c r="H118" s="832" t="s">
        <v>578</v>
      </c>
      <c r="I118" s="832" t="s">
        <v>2425</v>
      </c>
      <c r="J118" s="832" t="s">
        <v>1246</v>
      </c>
      <c r="K118" s="832" t="s">
        <v>2426</v>
      </c>
      <c r="L118" s="835">
        <v>42.08</v>
      </c>
      <c r="M118" s="835">
        <v>210.39999999999998</v>
      </c>
      <c r="N118" s="832">
        <v>5</v>
      </c>
      <c r="O118" s="836">
        <v>3.5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50</v>
      </c>
      <c r="B119" s="832" t="s">
        <v>2327</v>
      </c>
      <c r="C119" s="832" t="s">
        <v>2331</v>
      </c>
      <c r="D119" s="833" t="s">
        <v>3872</v>
      </c>
      <c r="E119" s="834" t="s">
        <v>2341</v>
      </c>
      <c r="F119" s="832" t="s">
        <v>2328</v>
      </c>
      <c r="G119" s="832" t="s">
        <v>2427</v>
      </c>
      <c r="H119" s="832" t="s">
        <v>578</v>
      </c>
      <c r="I119" s="832" t="s">
        <v>2428</v>
      </c>
      <c r="J119" s="832" t="s">
        <v>694</v>
      </c>
      <c r="K119" s="832" t="s">
        <v>2429</v>
      </c>
      <c r="L119" s="835">
        <v>42.54</v>
      </c>
      <c r="M119" s="835">
        <v>212.7</v>
      </c>
      <c r="N119" s="832">
        <v>5</v>
      </c>
      <c r="O119" s="836">
        <v>2.5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50</v>
      </c>
      <c r="B120" s="832" t="s">
        <v>2327</v>
      </c>
      <c r="C120" s="832" t="s">
        <v>2331</v>
      </c>
      <c r="D120" s="833" t="s">
        <v>3872</v>
      </c>
      <c r="E120" s="834" t="s">
        <v>2341</v>
      </c>
      <c r="F120" s="832" t="s">
        <v>2328</v>
      </c>
      <c r="G120" s="832" t="s">
        <v>2427</v>
      </c>
      <c r="H120" s="832" t="s">
        <v>578</v>
      </c>
      <c r="I120" s="832" t="s">
        <v>2430</v>
      </c>
      <c r="J120" s="832" t="s">
        <v>1397</v>
      </c>
      <c r="K120" s="832" t="s">
        <v>2429</v>
      </c>
      <c r="L120" s="835">
        <v>42.54</v>
      </c>
      <c r="M120" s="835">
        <v>42.54</v>
      </c>
      <c r="N120" s="832">
        <v>1</v>
      </c>
      <c r="O120" s="836">
        <v>0.5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2327</v>
      </c>
      <c r="C121" s="832" t="s">
        <v>2331</v>
      </c>
      <c r="D121" s="833" t="s">
        <v>3872</v>
      </c>
      <c r="E121" s="834" t="s">
        <v>2341</v>
      </c>
      <c r="F121" s="832" t="s">
        <v>2328</v>
      </c>
      <c r="G121" s="832" t="s">
        <v>2524</v>
      </c>
      <c r="H121" s="832" t="s">
        <v>607</v>
      </c>
      <c r="I121" s="832" t="s">
        <v>2042</v>
      </c>
      <c r="J121" s="832" t="s">
        <v>859</v>
      </c>
      <c r="K121" s="832" t="s">
        <v>2043</v>
      </c>
      <c r="L121" s="835">
        <v>131.54</v>
      </c>
      <c r="M121" s="835">
        <v>131.54</v>
      </c>
      <c r="N121" s="832">
        <v>1</v>
      </c>
      <c r="O121" s="836">
        <v>0.5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2327</v>
      </c>
      <c r="C122" s="832" t="s">
        <v>2331</v>
      </c>
      <c r="D122" s="833" t="s">
        <v>3872</v>
      </c>
      <c r="E122" s="834" t="s">
        <v>2341</v>
      </c>
      <c r="F122" s="832" t="s">
        <v>2328</v>
      </c>
      <c r="G122" s="832" t="s">
        <v>2434</v>
      </c>
      <c r="H122" s="832" t="s">
        <v>607</v>
      </c>
      <c r="I122" s="832" t="s">
        <v>1997</v>
      </c>
      <c r="J122" s="832" t="s">
        <v>1998</v>
      </c>
      <c r="K122" s="832" t="s">
        <v>1999</v>
      </c>
      <c r="L122" s="835">
        <v>93.46</v>
      </c>
      <c r="M122" s="835">
        <v>186.92</v>
      </c>
      <c r="N122" s="832">
        <v>2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50</v>
      </c>
      <c r="B123" s="832" t="s">
        <v>2327</v>
      </c>
      <c r="C123" s="832" t="s">
        <v>2331</v>
      </c>
      <c r="D123" s="833" t="s">
        <v>3872</v>
      </c>
      <c r="E123" s="834" t="s">
        <v>2341</v>
      </c>
      <c r="F123" s="832" t="s">
        <v>2328</v>
      </c>
      <c r="G123" s="832" t="s">
        <v>2525</v>
      </c>
      <c r="H123" s="832" t="s">
        <v>578</v>
      </c>
      <c r="I123" s="832" t="s">
        <v>2526</v>
      </c>
      <c r="J123" s="832" t="s">
        <v>1194</v>
      </c>
      <c r="K123" s="832" t="s">
        <v>2137</v>
      </c>
      <c r="L123" s="835">
        <v>122.73</v>
      </c>
      <c r="M123" s="835">
        <v>122.73</v>
      </c>
      <c r="N123" s="832">
        <v>1</v>
      </c>
      <c r="O123" s="836">
        <v>0.5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50</v>
      </c>
      <c r="B124" s="832" t="s">
        <v>2327</v>
      </c>
      <c r="C124" s="832" t="s">
        <v>2331</v>
      </c>
      <c r="D124" s="833" t="s">
        <v>3872</v>
      </c>
      <c r="E124" s="834" t="s">
        <v>2341</v>
      </c>
      <c r="F124" s="832" t="s">
        <v>2328</v>
      </c>
      <c r="G124" s="832" t="s">
        <v>2442</v>
      </c>
      <c r="H124" s="832" t="s">
        <v>578</v>
      </c>
      <c r="I124" s="832" t="s">
        <v>2527</v>
      </c>
      <c r="J124" s="832" t="s">
        <v>801</v>
      </c>
      <c r="K124" s="832" t="s">
        <v>2528</v>
      </c>
      <c r="L124" s="835">
        <v>43.94</v>
      </c>
      <c r="M124" s="835">
        <v>87.88</v>
      </c>
      <c r="N124" s="832">
        <v>2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2327</v>
      </c>
      <c r="C125" s="832" t="s">
        <v>2331</v>
      </c>
      <c r="D125" s="833" t="s">
        <v>3872</v>
      </c>
      <c r="E125" s="834" t="s">
        <v>2341</v>
      </c>
      <c r="F125" s="832" t="s">
        <v>2328</v>
      </c>
      <c r="G125" s="832" t="s">
        <v>1256</v>
      </c>
      <c r="H125" s="832" t="s">
        <v>607</v>
      </c>
      <c r="I125" s="832" t="s">
        <v>1854</v>
      </c>
      <c r="J125" s="832" t="s">
        <v>1855</v>
      </c>
      <c r="K125" s="832" t="s">
        <v>1856</v>
      </c>
      <c r="L125" s="835">
        <v>93.75</v>
      </c>
      <c r="M125" s="835">
        <v>93.75</v>
      </c>
      <c r="N125" s="832">
        <v>1</v>
      </c>
      <c r="O125" s="836">
        <v>0.5</v>
      </c>
      <c r="P125" s="835">
        <v>93.75</v>
      </c>
      <c r="Q125" s="837">
        <v>1</v>
      </c>
      <c r="R125" s="832">
        <v>1</v>
      </c>
      <c r="S125" s="837">
        <v>1</v>
      </c>
      <c r="T125" s="836">
        <v>0.5</v>
      </c>
      <c r="U125" s="838">
        <v>1</v>
      </c>
    </row>
    <row r="126" spans="1:21" ht="14.4" customHeight="1" x14ac:dyDescent="0.3">
      <c r="A126" s="831">
        <v>50</v>
      </c>
      <c r="B126" s="832" t="s">
        <v>2327</v>
      </c>
      <c r="C126" s="832" t="s">
        <v>2331</v>
      </c>
      <c r="D126" s="833" t="s">
        <v>3872</v>
      </c>
      <c r="E126" s="834" t="s">
        <v>2341</v>
      </c>
      <c r="F126" s="832" t="s">
        <v>2328</v>
      </c>
      <c r="G126" s="832" t="s">
        <v>1256</v>
      </c>
      <c r="H126" s="832" t="s">
        <v>607</v>
      </c>
      <c r="I126" s="832" t="s">
        <v>2529</v>
      </c>
      <c r="J126" s="832" t="s">
        <v>1855</v>
      </c>
      <c r="K126" s="832" t="s">
        <v>2530</v>
      </c>
      <c r="L126" s="835">
        <v>184.74</v>
      </c>
      <c r="M126" s="835">
        <v>554.22</v>
      </c>
      <c r="N126" s="832">
        <v>3</v>
      </c>
      <c r="O126" s="836">
        <v>2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2327</v>
      </c>
      <c r="C127" s="832" t="s">
        <v>2331</v>
      </c>
      <c r="D127" s="833" t="s">
        <v>3872</v>
      </c>
      <c r="E127" s="834" t="s">
        <v>2341</v>
      </c>
      <c r="F127" s="832" t="s">
        <v>2328</v>
      </c>
      <c r="G127" s="832" t="s">
        <v>1256</v>
      </c>
      <c r="H127" s="832" t="s">
        <v>607</v>
      </c>
      <c r="I127" s="832" t="s">
        <v>2445</v>
      </c>
      <c r="J127" s="832" t="s">
        <v>1858</v>
      </c>
      <c r="K127" s="832" t="s">
        <v>2446</v>
      </c>
      <c r="L127" s="835">
        <v>120.61</v>
      </c>
      <c r="M127" s="835">
        <v>964.88</v>
      </c>
      <c r="N127" s="832">
        <v>8</v>
      </c>
      <c r="O127" s="836">
        <v>4</v>
      </c>
      <c r="P127" s="835">
        <v>482.44</v>
      </c>
      <c r="Q127" s="837">
        <v>0.5</v>
      </c>
      <c r="R127" s="832">
        <v>4</v>
      </c>
      <c r="S127" s="837">
        <v>0.5</v>
      </c>
      <c r="T127" s="836">
        <v>2</v>
      </c>
      <c r="U127" s="838">
        <v>0.5</v>
      </c>
    </row>
    <row r="128" spans="1:21" ht="14.4" customHeight="1" x14ac:dyDescent="0.3">
      <c r="A128" s="831">
        <v>50</v>
      </c>
      <c r="B128" s="832" t="s">
        <v>2327</v>
      </c>
      <c r="C128" s="832" t="s">
        <v>2331</v>
      </c>
      <c r="D128" s="833" t="s">
        <v>3872</v>
      </c>
      <c r="E128" s="834" t="s">
        <v>2341</v>
      </c>
      <c r="F128" s="832" t="s">
        <v>2328</v>
      </c>
      <c r="G128" s="832" t="s">
        <v>1256</v>
      </c>
      <c r="H128" s="832" t="s">
        <v>607</v>
      </c>
      <c r="I128" s="832" t="s">
        <v>1857</v>
      </c>
      <c r="J128" s="832" t="s">
        <v>1858</v>
      </c>
      <c r="K128" s="832" t="s">
        <v>1859</v>
      </c>
      <c r="L128" s="835">
        <v>184.74</v>
      </c>
      <c r="M128" s="835">
        <v>554.22</v>
      </c>
      <c r="N128" s="832">
        <v>3</v>
      </c>
      <c r="O128" s="836">
        <v>2</v>
      </c>
      <c r="P128" s="835">
        <v>369.48</v>
      </c>
      <c r="Q128" s="837">
        <v>0.66666666666666663</v>
      </c>
      <c r="R128" s="832">
        <v>2</v>
      </c>
      <c r="S128" s="837">
        <v>0.66666666666666663</v>
      </c>
      <c r="T128" s="836">
        <v>1.5</v>
      </c>
      <c r="U128" s="838">
        <v>0.75</v>
      </c>
    </row>
    <row r="129" spans="1:21" ht="14.4" customHeight="1" x14ac:dyDescent="0.3">
      <c r="A129" s="831">
        <v>50</v>
      </c>
      <c r="B129" s="832" t="s">
        <v>2327</v>
      </c>
      <c r="C129" s="832" t="s">
        <v>2331</v>
      </c>
      <c r="D129" s="833" t="s">
        <v>3872</v>
      </c>
      <c r="E129" s="834" t="s">
        <v>2341</v>
      </c>
      <c r="F129" s="832" t="s">
        <v>2328</v>
      </c>
      <c r="G129" s="832" t="s">
        <v>2450</v>
      </c>
      <c r="H129" s="832" t="s">
        <v>607</v>
      </c>
      <c r="I129" s="832" t="s">
        <v>2531</v>
      </c>
      <c r="J129" s="832" t="s">
        <v>2452</v>
      </c>
      <c r="K129" s="832" t="s">
        <v>2532</v>
      </c>
      <c r="L129" s="835">
        <v>280.77</v>
      </c>
      <c r="M129" s="835">
        <v>561.54</v>
      </c>
      <c r="N129" s="832">
        <v>2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50</v>
      </c>
      <c r="B130" s="832" t="s">
        <v>2327</v>
      </c>
      <c r="C130" s="832" t="s">
        <v>2331</v>
      </c>
      <c r="D130" s="833" t="s">
        <v>3872</v>
      </c>
      <c r="E130" s="834" t="s">
        <v>2344</v>
      </c>
      <c r="F130" s="832" t="s">
        <v>2328</v>
      </c>
      <c r="G130" s="832" t="s">
        <v>2363</v>
      </c>
      <c r="H130" s="832" t="s">
        <v>607</v>
      </c>
      <c r="I130" s="832" t="s">
        <v>1896</v>
      </c>
      <c r="J130" s="832" t="s">
        <v>746</v>
      </c>
      <c r="K130" s="832" t="s">
        <v>1897</v>
      </c>
      <c r="L130" s="835">
        <v>72</v>
      </c>
      <c r="M130" s="835">
        <v>936</v>
      </c>
      <c r="N130" s="832">
        <v>13</v>
      </c>
      <c r="O130" s="836">
        <v>8</v>
      </c>
      <c r="P130" s="835">
        <v>72</v>
      </c>
      <c r="Q130" s="837">
        <v>7.6923076923076927E-2</v>
      </c>
      <c r="R130" s="832">
        <v>1</v>
      </c>
      <c r="S130" s="837">
        <v>7.6923076923076927E-2</v>
      </c>
      <c r="T130" s="836">
        <v>0.5</v>
      </c>
      <c r="U130" s="838">
        <v>6.25E-2</v>
      </c>
    </row>
    <row r="131" spans="1:21" ht="14.4" customHeight="1" x14ac:dyDescent="0.3">
      <c r="A131" s="831">
        <v>50</v>
      </c>
      <c r="B131" s="832" t="s">
        <v>2327</v>
      </c>
      <c r="C131" s="832" t="s">
        <v>2331</v>
      </c>
      <c r="D131" s="833" t="s">
        <v>3872</v>
      </c>
      <c r="E131" s="834" t="s">
        <v>2344</v>
      </c>
      <c r="F131" s="832" t="s">
        <v>2328</v>
      </c>
      <c r="G131" s="832" t="s">
        <v>2364</v>
      </c>
      <c r="H131" s="832" t="s">
        <v>578</v>
      </c>
      <c r="I131" s="832" t="s">
        <v>2365</v>
      </c>
      <c r="J131" s="832" t="s">
        <v>656</v>
      </c>
      <c r="K131" s="832" t="s">
        <v>1978</v>
      </c>
      <c r="L131" s="835">
        <v>36.86</v>
      </c>
      <c r="M131" s="835">
        <v>36.86</v>
      </c>
      <c r="N131" s="832">
        <v>1</v>
      </c>
      <c r="O131" s="836">
        <v>0.5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50</v>
      </c>
      <c r="B132" s="832" t="s">
        <v>2327</v>
      </c>
      <c r="C132" s="832" t="s">
        <v>2331</v>
      </c>
      <c r="D132" s="833" t="s">
        <v>3872</v>
      </c>
      <c r="E132" s="834" t="s">
        <v>2344</v>
      </c>
      <c r="F132" s="832" t="s">
        <v>2328</v>
      </c>
      <c r="G132" s="832" t="s">
        <v>2366</v>
      </c>
      <c r="H132" s="832" t="s">
        <v>578</v>
      </c>
      <c r="I132" s="832" t="s">
        <v>2533</v>
      </c>
      <c r="J132" s="832" t="s">
        <v>2534</v>
      </c>
      <c r="K132" s="832" t="s">
        <v>2535</v>
      </c>
      <c r="L132" s="835">
        <v>154.36000000000001</v>
      </c>
      <c r="M132" s="835">
        <v>308.72000000000003</v>
      </c>
      <c r="N132" s="832">
        <v>2</v>
      </c>
      <c r="O132" s="836">
        <v>1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50</v>
      </c>
      <c r="B133" s="832" t="s">
        <v>2327</v>
      </c>
      <c r="C133" s="832" t="s">
        <v>2331</v>
      </c>
      <c r="D133" s="833" t="s">
        <v>3872</v>
      </c>
      <c r="E133" s="834" t="s">
        <v>2344</v>
      </c>
      <c r="F133" s="832" t="s">
        <v>2328</v>
      </c>
      <c r="G133" s="832" t="s">
        <v>2367</v>
      </c>
      <c r="H133" s="832" t="s">
        <v>607</v>
      </c>
      <c r="I133" s="832" t="s">
        <v>2014</v>
      </c>
      <c r="J133" s="832" t="s">
        <v>2015</v>
      </c>
      <c r="K133" s="832" t="s">
        <v>2016</v>
      </c>
      <c r="L133" s="835">
        <v>220.53</v>
      </c>
      <c r="M133" s="835">
        <v>441.06</v>
      </c>
      <c r="N133" s="832">
        <v>2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2327</v>
      </c>
      <c r="C134" s="832" t="s">
        <v>2331</v>
      </c>
      <c r="D134" s="833" t="s">
        <v>3872</v>
      </c>
      <c r="E134" s="834" t="s">
        <v>2344</v>
      </c>
      <c r="F134" s="832" t="s">
        <v>2328</v>
      </c>
      <c r="G134" s="832" t="s">
        <v>2367</v>
      </c>
      <c r="H134" s="832" t="s">
        <v>607</v>
      </c>
      <c r="I134" s="832" t="s">
        <v>2014</v>
      </c>
      <c r="J134" s="832" t="s">
        <v>2015</v>
      </c>
      <c r="K134" s="832" t="s">
        <v>2016</v>
      </c>
      <c r="L134" s="835">
        <v>278.63</v>
      </c>
      <c r="M134" s="835">
        <v>278.63</v>
      </c>
      <c r="N134" s="832">
        <v>1</v>
      </c>
      <c r="O134" s="836">
        <v>0.5</v>
      </c>
      <c r="P134" s="835">
        <v>278.63</v>
      </c>
      <c r="Q134" s="837">
        <v>1</v>
      </c>
      <c r="R134" s="832">
        <v>1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50</v>
      </c>
      <c r="B135" s="832" t="s">
        <v>2327</v>
      </c>
      <c r="C135" s="832" t="s">
        <v>2331</v>
      </c>
      <c r="D135" s="833" t="s">
        <v>3872</v>
      </c>
      <c r="E135" s="834" t="s">
        <v>2344</v>
      </c>
      <c r="F135" s="832" t="s">
        <v>2328</v>
      </c>
      <c r="G135" s="832" t="s">
        <v>2367</v>
      </c>
      <c r="H135" s="832" t="s">
        <v>578</v>
      </c>
      <c r="I135" s="832" t="s">
        <v>2027</v>
      </c>
      <c r="J135" s="832" t="s">
        <v>2015</v>
      </c>
      <c r="K135" s="832" t="s">
        <v>2023</v>
      </c>
      <c r="L135" s="835">
        <v>117.71</v>
      </c>
      <c r="M135" s="835">
        <v>117.71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2327</v>
      </c>
      <c r="C136" s="832" t="s">
        <v>2331</v>
      </c>
      <c r="D136" s="833" t="s">
        <v>3872</v>
      </c>
      <c r="E136" s="834" t="s">
        <v>2344</v>
      </c>
      <c r="F136" s="832" t="s">
        <v>2328</v>
      </c>
      <c r="G136" s="832" t="s">
        <v>2367</v>
      </c>
      <c r="H136" s="832" t="s">
        <v>578</v>
      </c>
      <c r="I136" s="832" t="s">
        <v>2030</v>
      </c>
      <c r="J136" s="832" t="s">
        <v>2015</v>
      </c>
      <c r="K136" s="832" t="s">
        <v>2031</v>
      </c>
      <c r="L136" s="835">
        <v>143.35</v>
      </c>
      <c r="M136" s="835">
        <v>143.35</v>
      </c>
      <c r="N136" s="832">
        <v>1</v>
      </c>
      <c r="O136" s="836">
        <v>1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50</v>
      </c>
      <c r="B137" s="832" t="s">
        <v>2327</v>
      </c>
      <c r="C137" s="832" t="s">
        <v>2331</v>
      </c>
      <c r="D137" s="833" t="s">
        <v>3872</v>
      </c>
      <c r="E137" s="834" t="s">
        <v>2344</v>
      </c>
      <c r="F137" s="832" t="s">
        <v>2328</v>
      </c>
      <c r="G137" s="832" t="s">
        <v>2367</v>
      </c>
      <c r="H137" s="832" t="s">
        <v>578</v>
      </c>
      <c r="I137" s="832" t="s">
        <v>2032</v>
      </c>
      <c r="J137" s="832" t="s">
        <v>2015</v>
      </c>
      <c r="K137" s="832" t="s">
        <v>2033</v>
      </c>
      <c r="L137" s="835">
        <v>603.73</v>
      </c>
      <c r="M137" s="835">
        <v>603.73</v>
      </c>
      <c r="N137" s="832">
        <v>1</v>
      </c>
      <c r="O137" s="836">
        <v>0.5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50</v>
      </c>
      <c r="B138" s="832" t="s">
        <v>2327</v>
      </c>
      <c r="C138" s="832" t="s">
        <v>2331</v>
      </c>
      <c r="D138" s="833" t="s">
        <v>3872</v>
      </c>
      <c r="E138" s="834" t="s">
        <v>2344</v>
      </c>
      <c r="F138" s="832" t="s">
        <v>2328</v>
      </c>
      <c r="G138" s="832" t="s">
        <v>2367</v>
      </c>
      <c r="H138" s="832" t="s">
        <v>578</v>
      </c>
      <c r="I138" s="832" t="s">
        <v>2032</v>
      </c>
      <c r="J138" s="832" t="s">
        <v>2015</v>
      </c>
      <c r="K138" s="832" t="s">
        <v>2033</v>
      </c>
      <c r="L138" s="835">
        <v>477.84</v>
      </c>
      <c r="M138" s="835">
        <v>477.84</v>
      </c>
      <c r="N138" s="832">
        <v>1</v>
      </c>
      <c r="O138" s="836">
        <v>0.5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50</v>
      </c>
      <c r="B139" s="832" t="s">
        <v>2327</v>
      </c>
      <c r="C139" s="832" t="s">
        <v>2331</v>
      </c>
      <c r="D139" s="833" t="s">
        <v>3872</v>
      </c>
      <c r="E139" s="834" t="s">
        <v>2344</v>
      </c>
      <c r="F139" s="832" t="s">
        <v>2328</v>
      </c>
      <c r="G139" s="832" t="s">
        <v>2367</v>
      </c>
      <c r="H139" s="832" t="s">
        <v>578</v>
      </c>
      <c r="I139" s="832" t="s">
        <v>2032</v>
      </c>
      <c r="J139" s="832" t="s">
        <v>2015</v>
      </c>
      <c r="K139" s="832" t="s">
        <v>2033</v>
      </c>
      <c r="L139" s="835">
        <v>603.72</v>
      </c>
      <c r="M139" s="835">
        <v>1207.44</v>
      </c>
      <c r="N139" s="832">
        <v>2</v>
      </c>
      <c r="O139" s="836">
        <v>1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50</v>
      </c>
      <c r="B140" s="832" t="s">
        <v>2327</v>
      </c>
      <c r="C140" s="832" t="s">
        <v>2331</v>
      </c>
      <c r="D140" s="833" t="s">
        <v>3872</v>
      </c>
      <c r="E140" s="834" t="s">
        <v>2344</v>
      </c>
      <c r="F140" s="832" t="s">
        <v>2328</v>
      </c>
      <c r="G140" s="832" t="s">
        <v>2367</v>
      </c>
      <c r="H140" s="832" t="s">
        <v>578</v>
      </c>
      <c r="I140" s="832" t="s">
        <v>2536</v>
      </c>
      <c r="J140" s="832" t="s">
        <v>2015</v>
      </c>
      <c r="K140" s="832" t="s">
        <v>2537</v>
      </c>
      <c r="L140" s="835">
        <v>0</v>
      </c>
      <c r="M140" s="835">
        <v>0</v>
      </c>
      <c r="N140" s="832">
        <v>1</v>
      </c>
      <c r="O140" s="836">
        <v>0.5</v>
      </c>
      <c r="P140" s="835"/>
      <c r="Q140" s="837"/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50</v>
      </c>
      <c r="B141" s="832" t="s">
        <v>2327</v>
      </c>
      <c r="C141" s="832" t="s">
        <v>2331</v>
      </c>
      <c r="D141" s="833" t="s">
        <v>3872</v>
      </c>
      <c r="E141" s="834" t="s">
        <v>2344</v>
      </c>
      <c r="F141" s="832" t="s">
        <v>2328</v>
      </c>
      <c r="G141" s="832" t="s">
        <v>2368</v>
      </c>
      <c r="H141" s="832" t="s">
        <v>578</v>
      </c>
      <c r="I141" s="832" t="s">
        <v>2538</v>
      </c>
      <c r="J141" s="832" t="s">
        <v>1126</v>
      </c>
      <c r="K141" s="832" t="s">
        <v>1969</v>
      </c>
      <c r="L141" s="835">
        <v>105.32</v>
      </c>
      <c r="M141" s="835">
        <v>526.59999999999991</v>
      </c>
      <c r="N141" s="832">
        <v>5</v>
      </c>
      <c r="O141" s="836">
        <v>3.5</v>
      </c>
      <c r="P141" s="835">
        <v>105.32</v>
      </c>
      <c r="Q141" s="837">
        <v>0.2</v>
      </c>
      <c r="R141" s="832">
        <v>1</v>
      </c>
      <c r="S141" s="837">
        <v>0.2</v>
      </c>
      <c r="T141" s="836">
        <v>1</v>
      </c>
      <c r="U141" s="838">
        <v>0.2857142857142857</v>
      </c>
    </row>
    <row r="142" spans="1:21" ht="14.4" customHeight="1" x14ac:dyDescent="0.3">
      <c r="A142" s="831">
        <v>50</v>
      </c>
      <c r="B142" s="832" t="s">
        <v>2327</v>
      </c>
      <c r="C142" s="832" t="s">
        <v>2331</v>
      </c>
      <c r="D142" s="833" t="s">
        <v>3872</v>
      </c>
      <c r="E142" s="834" t="s">
        <v>2344</v>
      </c>
      <c r="F142" s="832" t="s">
        <v>2328</v>
      </c>
      <c r="G142" s="832" t="s">
        <v>2368</v>
      </c>
      <c r="H142" s="832" t="s">
        <v>578</v>
      </c>
      <c r="I142" s="832" t="s">
        <v>2539</v>
      </c>
      <c r="J142" s="832" t="s">
        <v>1124</v>
      </c>
      <c r="K142" s="832" t="s">
        <v>2021</v>
      </c>
      <c r="L142" s="835">
        <v>210.66</v>
      </c>
      <c r="M142" s="835">
        <v>631.98</v>
      </c>
      <c r="N142" s="832">
        <v>3</v>
      </c>
      <c r="O142" s="836">
        <v>1.5</v>
      </c>
      <c r="P142" s="835">
        <v>210.66</v>
      </c>
      <c r="Q142" s="837">
        <v>0.33333333333333331</v>
      </c>
      <c r="R142" s="832">
        <v>1</v>
      </c>
      <c r="S142" s="837">
        <v>0.33333333333333331</v>
      </c>
      <c r="T142" s="836">
        <v>0.5</v>
      </c>
      <c r="U142" s="838">
        <v>0.33333333333333331</v>
      </c>
    </row>
    <row r="143" spans="1:21" ht="14.4" customHeight="1" x14ac:dyDescent="0.3">
      <c r="A143" s="831">
        <v>50</v>
      </c>
      <c r="B143" s="832" t="s">
        <v>2327</v>
      </c>
      <c r="C143" s="832" t="s">
        <v>2331</v>
      </c>
      <c r="D143" s="833" t="s">
        <v>3872</v>
      </c>
      <c r="E143" s="834" t="s">
        <v>2344</v>
      </c>
      <c r="F143" s="832" t="s">
        <v>2328</v>
      </c>
      <c r="G143" s="832" t="s">
        <v>2368</v>
      </c>
      <c r="H143" s="832" t="s">
        <v>578</v>
      </c>
      <c r="I143" s="832" t="s">
        <v>2369</v>
      </c>
      <c r="J143" s="832" t="s">
        <v>2370</v>
      </c>
      <c r="K143" s="832" t="s">
        <v>2371</v>
      </c>
      <c r="L143" s="835">
        <v>16.38</v>
      </c>
      <c r="M143" s="835">
        <v>16.38</v>
      </c>
      <c r="N143" s="832">
        <v>1</v>
      </c>
      <c r="O143" s="836">
        <v>0.5</v>
      </c>
      <c r="P143" s="835">
        <v>16.38</v>
      </c>
      <c r="Q143" s="837">
        <v>1</v>
      </c>
      <c r="R143" s="832">
        <v>1</v>
      </c>
      <c r="S143" s="837">
        <v>1</v>
      </c>
      <c r="T143" s="836">
        <v>0.5</v>
      </c>
      <c r="U143" s="838">
        <v>1</v>
      </c>
    </row>
    <row r="144" spans="1:21" ht="14.4" customHeight="1" x14ac:dyDescent="0.3">
      <c r="A144" s="831">
        <v>50</v>
      </c>
      <c r="B144" s="832" t="s">
        <v>2327</v>
      </c>
      <c r="C144" s="832" t="s">
        <v>2331</v>
      </c>
      <c r="D144" s="833" t="s">
        <v>3872</v>
      </c>
      <c r="E144" s="834" t="s">
        <v>2344</v>
      </c>
      <c r="F144" s="832" t="s">
        <v>2328</v>
      </c>
      <c r="G144" s="832" t="s">
        <v>2368</v>
      </c>
      <c r="H144" s="832" t="s">
        <v>578</v>
      </c>
      <c r="I144" s="832" t="s">
        <v>1946</v>
      </c>
      <c r="J144" s="832" t="s">
        <v>1126</v>
      </c>
      <c r="K144" s="832" t="s">
        <v>1941</v>
      </c>
      <c r="L144" s="835">
        <v>35.11</v>
      </c>
      <c r="M144" s="835">
        <v>210.66000000000003</v>
      </c>
      <c r="N144" s="832">
        <v>6</v>
      </c>
      <c r="O144" s="836">
        <v>3</v>
      </c>
      <c r="P144" s="835">
        <v>35.11</v>
      </c>
      <c r="Q144" s="837">
        <v>0.16666666666666666</v>
      </c>
      <c r="R144" s="832">
        <v>1</v>
      </c>
      <c r="S144" s="837">
        <v>0.16666666666666666</v>
      </c>
      <c r="T144" s="836">
        <v>0.5</v>
      </c>
      <c r="U144" s="838">
        <v>0.16666666666666666</v>
      </c>
    </row>
    <row r="145" spans="1:21" ht="14.4" customHeight="1" x14ac:dyDescent="0.3">
      <c r="A145" s="831">
        <v>50</v>
      </c>
      <c r="B145" s="832" t="s">
        <v>2327</v>
      </c>
      <c r="C145" s="832" t="s">
        <v>2331</v>
      </c>
      <c r="D145" s="833" t="s">
        <v>3872</v>
      </c>
      <c r="E145" s="834" t="s">
        <v>2344</v>
      </c>
      <c r="F145" s="832" t="s">
        <v>2328</v>
      </c>
      <c r="G145" s="832" t="s">
        <v>2368</v>
      </c>
      <c r="H145" s="832" t="s">
        <v>578</v>
      </c>
      <c r="I145" s="832" t="s">
        <v>1947</v>
      </c>
      <c r="J145" s="832" t="s">
        <v>1124</v>
      </c>
      <c r="K145" s="832" t="s">
        <v>697</v>
      </c>
      <c r="L145" s="835">
        <v>70.23</v>
      </c>
      <c r="M145" s="835">
        <v>70.23</v>
      </c>
      <c r="N145" s="832">
        <v>1</v>
      </c>
      <c r="O145" s="836">
        <v>0.5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50</v>
      </c>
      <c r="B146" s="832" t="s">
        <v>2327</v>
      </c>
      <c r="C146" s="832" t="s">
        <v>2331</v>
      </c>
      <c r="D146" s="833" t="s">
        <v>3872</v>
      </c>
      <c r="E146" s="834" t="s">
        <v>2344</v>
      </c>
      <c r="F146" s="832" t="s">
        <v>2328</v>
      </c>
      <c r="G146" s="832" t="s">
        <v>2374</v>
      </c>
      <c r="H146" s="832" t="s">
        <v>578</v>
      </c>
      <c r="I146" s="832" t="s">
        <v>2540</v>
      </c>
      <c r="J146" s="832" t="s">
        <v>2376</v>
      </c>
      <c r="K146" s="832" t="s">
        <v>1331</v>
      </c>
      <c r="L146" s="835">
        <v>78.33</v>
      </c>
      <c r="M146" s="835">
        <v>78.33</v>
      </c>
      <c r="N146" s="832">
        <v>1</v>
      </c>
      <c r="O146" s="836">
        <v>0.5</v>
      </c>
      <c r="P146" s="835">
        <v>78.33</v>
      </c>
      <c r="Q146" s="837">
        <v>1</v>
      </c>
      <c r="R146" s="832">
        <v>1</v>
      </c>
      <c r="S146" s="837">
        <v>1</v>
      </c>
      <c r="T146" s="836">
        <v>0.5</v>
      </c>
      <c r="U146" s="838">
        <v>1</v>
      </c>
    </row>
    <row r="147" spans="1:21" ht="14.4" customHeight="1" x14ac:dyDescent="0.3">
      <c r="A147" s="831">
        <v>50</v>
      </c>
      <c r="B147" s="832" t="s">
        <v>2327</v>
      </c>
      <c r="C147" s="832" t="s">
        <v>2331</v>
      </c>
      <c r="D147" s="833" t="s">
        <v>3872</v>
      </c>
      <c r="E147" s="834" t="s">
        <v>2344</v>
      </c>
      <c r="F147" s="832" t="s">
        <v>2328</v>
      </c>
      <c r="G147" s="832" t="s">
        <v>2378</v>
      </c>
      <c r="H147" s="832" t="s">
        <v>578</v>
      </c>
      <c r="I147" s="832" t="s">
        <v>2379</v>
      </c>
      <c r="J147" s="832" t="s">
        <v>824</v>
      </c>
      <c r="K147" s="832" t="s">
        <v>2380</v>
      </c>
      <c r="L147" s="835">
        <v>159.16999999999999</v>
      </c>
      <c r="M147" s="835">
        <v>159.16999999999999</v>
      </c>
      <c r="N147" s="832">
        <v>1</v>
      </c>
      <c r="O147" s="836">
        <v>0.5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50</v>
      </c>
      <c r="B148" s="832" t="s">
        <v>2327</v>
      </c>
      <c r="C148" s="832" t="s">
        <v>2331</v>
      </c>
      <c r="D148" s="833" t="s">
        <v>3872</v>
      </c>
      <c r="E148" s="834" t="s">
        <v>2344</v>
      </c>
      <c r="F148" s="832" t="s">
        <v>2328</v>
      </c>
      <c r="G148" s="832" t="s">
        <v>2381</v>
      </c>
      <c r="H148" s="832" t="s">
        <v>578</v>
      </c>
      <c r="I148" s="832" t="s">
        <v>2382</v>
      </c>
      <c r="J148" s="832" t="s">
        <v>871</v>
      </c>
      <c r="K148" s="832" t="s">
        <v>1912</v>
      </c>
      <c r="L148" s="835">
        <v>42.51</v>
      </c>
      <c r="M148" s="835">
        <v>340.08</v>
      </c>
      <c r="N148" s="832">
        <v>8</v>
      </c>
      <c r="O148" s="836">
        <v>4.5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50</v>
      </c>
      <c r="B149" s="832" t="s">
        <v>2327</v>
      </c>
      <c r="C149" s="832" t="s">
        <v>2331</v>
      </c>
      <c r="D149" s="833" t="s">
        <v>3872</v>
      </c>
      <c r="E149" s="834" t="s">
        <v>2344</v>
      </c>
      <c r="F149" s="832" t="s">
        <v>2328</v>
      </c>
      <c r="G149" s="832" t="s">
        <v>2470</v>
      </c>
      <c r="H149" s="832" t="s">
        <v>578</v>
      </c>
      <c r="I149" s="832" t="s">
        <v>2471</v>
      </c>
      <c r="J149" s="832" t="s">
        <v>2472</v>
      </c>
      <c r="K149" s="832" t="s">
        <v>2473</v>
      </c>
      <c r="L149" s="835">
        <v>84.39</v>
      </c>
      <c r="M149" s="835">
        <v>84.39</v>
      </c>
      <c r="N149" s="832">
        <v>1</v>
      </c>
      <c r="O149" s="836">
        <v>0.5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50</v>
      </c>
      <c r="B150" s="832" t="s">
        <v>2327</v>
      </c>
      <c r="C150" s="832" t="s">
        <v>2331</v>
      </c>
      <c r="D150" s="833" t="s">
        <v>3872</v>
      </c>
      <c r="E150" s="834" t="s">
        <v>2344</v>
      </c>
      <c r="F150" s="832" t="s">
        <v>2328</v>
      </c>
      <c r="G150" s="832" t="s">
        <v>2476</v>
      </c>
      <c r="H150" s="832" t="s">
        <v>578</v>
      </c>
      <c r="I150" s="832" t="s">
        <v>2541</v>
      </c>
      <c r="J150" s="832" t="s">
        <v>959</v>
      </c>
      <c r="K150" s="832" t="s">
        <v>2478</v>
      </c>
      <c r="L150" s="835">
        <v>45.03</v>
      </c>
      <c r="M150" s="835">
        <v>45.03</v>
      </c>
      <c r="N150" s="832">
        <v>1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50</v>
      </c>
      <c r="B151" s="832" t="s">
        <v>2327</v>
      </c>
      <c r="C151" s="832" t="s">
        <v>2331</v>
      </c>
      <c r="D151" s="833" t="s">
        <v>3872</v>
      </c>
      <c r="E151" s="834" t="s">
        <v>2344</v>
      </c>
      <c r="F151" s="832" t="s">
        <v>2328</v>
      </c>
      <c r="G151" s="832" t="s">
        <v>2542</v>
      </c>
      <c r="H151" s="832" t="s">
        <v>607</v>
      </c>
      <c r="I151" s="832" t="s">
        <v>2543</v>
      </c>
      <c r="J151" s="832" t="s">
        <v>1906</v>
      </c>
      <c r="K151" s="832" t="s">
        <v>2544</v>
      </c>
      <c r="L151" s="835">
        <v>1679.09</v>
      </c>
      <c r="M151" s="835">
        <v>1679.09</v>
      </c>
      <c r="N151" s="832">
        <v>1</v>
      </c>
      <c r="O151" s="836">
        <v>0.5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50</v>
      </c>
      <c r="B152" s="832" t="s">
        <v>2327</v>
      </c>
      <c r="C152" s="832" t="s">
        <v>2331</v>
      </c>
      <c r="D152" s="833" t="s">
        <v>3872</v>
      </c>
      <c r="E152" s="834" t="s">
        <v>2344</v>
      </c>
      <c r="F152" s="832" t="s">
        <v>2328</v>
      </c>
      <c r="G152" s="832" t="s">
        <v>2545</v>
      </c>
      <c r="H152" s="832" t="s">
        <v>607</v>
      </c>
      <c r="I152" s="832" t="s">
        <v>1949</v>
      </c>
      <c r="J152" s="832" t="s">
        <v>718</v>
      </c>
      <c r="K152" s="832" t="s">
        <v>1950</v>
      </c>
      <c r="L152" s="835">
        <v>8.7899999999999991</v>
      </c>
      <c r="M152" s="835">
        <v>8.7899999999999991</v>
      </c>
      <c r="N152" s="832">
        <v>1</v>
      </c>
      <c r="O152" s="836">
        <v>0.5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50</v>
      </c>
      <c r="B153" s="832" t="s">
        <v>2327</v>
      </c>
      <c r="C153" s="832" t="s">
        <v>2331</v>
      </c>
      <c r="D153" s="833" t="s">
        <v>3872</v>
      </c>
      <c r="E153" s="834" t="s">
        <v>2344</v>
      </c>
      <c r="F153" s="832" t="s">
        <v>2328</v>
      </c>
      <c r="G153" s="832" t="s">
        <v>2383</v>
      </c>
      <c r="H153" s="832" t="s">
        <v>607</v>
      </c>
      <c r="I153" s="832" t="s">
        <v>1883</v>
      </c>
      <c r="J153" s="832" t="s">
        <v>1881</v>
      </c>
      <c r="K153" s="832" t="s">
        <v>1884</v>
      </c>
      <c r="L153" s="835">
        <v>186.87</v>
      </c>
      <c r="M153" s="835">
        <v>2055.5699999999997</v>
      </c>
      <c r="N153" s="832">
        <v>11</v>
      </c>
      <c r="O153" s="836">
        <v>6</v>
      </c>
      <c r="P153" s="835">
        <v>373.74</v>
      </c>
      <c r="Q153" s="837">
        <v>0.18181818181818185</v>
      </c>
      <c r="R153" s="832">
        <v>2</v>
      </c>
      <c r="S153" s="837">
        <v>0.18181818181818182</v>
      </c>
      <c r="T153" s="836">
        <v>1</v>
      </c>
      <c r="U153" s="838">
        <v>0.16666666666666666</v>
      </c>
    </row>
    <row r="154" spans="1:21" ht="14.4" customHeight="1" x14ac:dyDescent="0.3">
      <c r="A154" s="831">
        <v>50</v>
      </c>
      <c r="B154" s="832" t="s">
        <v>2327</v>
      </c>
      <c r="C154" s="832" t="s">
        <v>2331</v>
      </c>
      <c r="D154" s="833" t="s">
        <v>3872</v>
      </c>
      <c r="E154" s="834" t="s">
        <v>2344</v>
      </c>
      <c r="F154" s="832" t="s">
        <v>2328</v>
      </c>
      <c r="G154" s="832" t="s">
        <v>2383</v>
      </c>
      <c r="H154" s="832" t="s">
        <v>578</v>
      </c>
      <c r="I154" s="832" t="s">
        <v>2387</v>
      </c>
      <c r="J154" s="832" t="s">
        <v>2388</v>
      </c>
      <c r="K154" s="832" t="s">
        <v>2389</v>
      </c>
      <c r="L154" s="835">
        <v>100.11</v>
      </c>
      <c r="M154" s="835">
        <v>100.11</v>
      </c>
      <c r="N154" s="832">
        <v>1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2327</v>
      </c>
      <c r="C155" s="832" t="s">
        <v>2331</v>
      </c>
      <c r="D155" s="833" t="s">
        <v>3872</v>
      </c>
      <c r="E155" s="834" t="s">
        <v>2344</v>
      </c>
      <c r="F155" s="832" t="s">
        <v>2328</v>
      </c>
      <c r="G155" s="832" t="s">
        <v>2390</v>
      </c>
      <c r="H155" s="832" t="s">
        <v>578</v>
      </c>
      <c r="I155" s="832" t="s">
        <v>2498</v>
      </c>
      <c r="J155" s="832" t="s">
        <v>890</v>
      </c>
      <c r="K155" s="832" t="s">
        <v>2499</v>
      </c>
      <c r="L155" s="835">
        <v>29.31</v>
      </c>
      <c r="M155" s="835">
        <v>58.62</v>
      </c>
      <c r="N155" s="832">
        <v>2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50</v>
      </c>
      <c r="B156" s="832" t="s">
        <v>2327</v>
      </c>
      <c r="C156" s="832" t="s">
        <v>2331</v>
      </c>
      <c r="D156" s="833" t="s">
        <v>3872</v>
      </c>
      <c r="E156" s="834" t="s">
        <v>2344</v>
      </c>
      <c r="F156" s="832" t="s">
        <v>2328</v>
      </c>
      <c r="G156" s="832" t="s">
        <v>2390</v>
      </c>
      <c r="H156" s="832" t="s">
        <v>578</v>
      </c>
      <c r="I156" s="832" t="s">
        <v>2546</v>
      </c>
      <c r="J156" s="832" t="s">
        <v>890</v>
      </c>
      <c r="K156" s="832" t="s">
        <v>2547</v>
      </c>
      <c r="L156" s="835">
        <v>58.63</v>
      </c>
      <c r="M156" s="835">
        <v>117.26</v>
      </c>
      <c r="N156" s="832">
        <v>2</v>
      </c>
      <c r="O156" s="836">
        <v>1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50</v>
      </c>
      <c r="B157" s="832" t="s">
        <v>2327</v>
      </c>
      <c r="C157" s="832" t="s">
        <v>2331</v>
      </c>
      <c r="D157" s="833" t="s">
        <v>3872</v>
      </c>
      <c r="E157" s="834" t="s">
        <v>2344</v>
      </c>
      <c r="F157" s="832" t="s">
        <v>2328</v>
      </c>
      <c r="G157" s="832" t="s">
        <v>2390</v>
      </c>
      <c r="H157" s="832" t="s">
        <v>578</v>
      </c>
      <c r="I157" s="832" t="s">
        <v>2500</v>
      </c>
      <c r="J157" s="832" t="s">
        <v>2392</v>
      </c>
      <c r="K157" s="832" t="s">
        <v>629</v>
      </c>
      <c r="L157" s="835">
        <v>58.62</v>
      </c>
      <c r="M157" s="835">
        <v>175.85999999999999</v>
      </c>
      <c r="N157" s="832">
        <v>3</v>
      </c>
      <c r="O157" s="836">
        <v>1.5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50</v>
      </c>
      <c r="B158" s="832" t="s">
        <v>2327</v>
      </c>
      <c r="C158" s="832" t="s">
        <v>2331</v>
      </c>
      <c r="D158" s="833" t="s">
        <v>3872</v>
      </c>
      <c r="E158" s="834" t="s">
        <v>2344</v>
      </c>
      <c r="F158" s="832" t="s">
        <v>2328</v>
      </c>
      <c r="G158" s="832" t="s">
        <v>2401</v>
      </c>
      <c r="H158" s="832" t="s">
        <v>607</v>
      </c>
      <c r="I158" s="832" t="s">
        <v>1923</v>
      </c>
      <c r="J158" s="832" t="s">
        <v>1924</v>
      </c>
      <c r="K158" s="832" t="s">
        <v>1925</v>
      </c>
      <c r="L158" s="835">
        <v>38.04</v>
      </c>
      <c r="M158" s="835">
        <v>38.04</v>
      </c>
      <c r="N158" s="832">
        <v>1</v>
      </c>
      <c r="O158" s="836">
        <v>0.5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50</v>
      </c>
      <c r="B159" s="832" t="s">
        <v>2327</v>
      </c>
      <c r="C159" s="832" t="s">
        <v>2331</v>
      </c>
      <c r="D159" s="833" t="s">
        <v>3872</v>
      </c>
      <c r="E159" s="834" t="s">
        <v>2344</v>
      </c>
      <c r="F159" s="832" t="s">
        <v>2328</v>
      </c>
      <c r="G159" s="832" t="s">
        <v>2401</v>
      </c>
      <c r="H159" s="832" t="s">
        <v>607</v>
      </c>
      <c r="I159" s="832" t="s">
        <v>1926</v>
      </c>
      <c r="J159" s="832" t="s">
        <v>1924</v>
      </c>
      <c r="K159" s="832" t="s">
        <v>1927</v>
      </c>
      <c r="L159" s="835">
        <v>35.11</v>
      </c>
      <c r="M159" s="835">
        <v>70.22</v>
      </c>
      <c r="N159" s="832">
        <v>2</v>
      </c>
      <c r="O159" s="836">
        <v>1.5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50</v>
      </c>
      <c r="B160" s="832" t="s">
        <v>2327</v>
      </c>
      <c r="C160" s="832" t="s">
        <v>2331</v>
      </c>
      <c r="D160" s="833" t="s">
        <v>3872</v>
      </c>
      <c r="E160" s="834" t="s">
        <v>2344</v>
      </c>
      <c r="F160" s="832" t="s">
        <v>2328</v>
      </c>
      <c r="G160" s="832" t="s">
        <v>2401</v>
      </c>
      <c r="H160" s="832" t="s">
        <v>607</v>
      </c>
      <c r="I160" s="832" t="s">
        <v>2548</v>
      </c>
      <c r="J160" s="832" t="s">
        <v>1924</v>
      </c>
      <c r="K160" s="832" t="s">
        <v>2549</v>
      </c>
      <c r="L160" s="835">
        <v>117.03</v>
      </c>
      <c r="M160" s="835">
        <v>117.03</v>
      </c>
      <c r="N160" s="832">
        <v>1</v>
      </c>
      <c r="O160" s="836">
        <v>0.5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50</v>
      </c>
      <c r="B161" s="832" t="s">
        <v>2327</v>
      </c>
      <c r="C161" s="832" t="s">
        <v>2331</v>
      </c>
      <c r="D161" s="833" t="s">
        <v>3872</v>
      </c>
      <c r="E161" s="834" t="s">
        <v>2344</v>
      </c>
      <c r="F161" s="832" t="s">
        <v>2328</v>
      </c>
      <c r="G161" s="832" t="s">
        <v>2401</v>
      </c>
      <c r="H161" s="832" t="s">
        <v>607</v>
      </c>
      <c r="I161" s="832" t="s">
        <v>2253</v>
      </c>
      <c r="J161" s="832" t="s">
        <v>1924</v>
      </c>
      <c r="K161" s="832" t="s">
        <v>2254</v>
      </c>
      <c r="L161" s="835">
        <v>58.52</v>
      </c>
      <c r="M161" s="835">
        <v>58.52</v>
      </c>
      <c r="N161" s="832">
        <v>1</v>
      </c>
      <c r="O161" s="836">
        <v>0.5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50</v>
      </c>
      <c r="B162" s="832" t="s">
        <v>2327</v>
      </c>
      <c r="C162" s="832" t="s">
        <v>2331</v>
      </c>
      <c r="D162" s="833" t="s">
        <v>3872</v>
      </c>
      <c r="E162" s="834" t="s">
        <v>2344</v>
      </c>
      <c r="F162" s="832" t="s">
        <v>2328</v>
      </c>
      <c r="G162" s="832" t="s">
        <v>2404</v>
      </c>
      <c r="H162" s="832" t="s">
        <v>607</v>
      </c>
      <c r="I162" s="832" t="s">
        <v>1877</v>
      </c>
      <c r="J162" s="832" t="s">
        <v>863</v>
      </c>
      <c r="K162" s="832" t="s">
        <v>1868</v>
      </c>
      <c r="L162" s="835">
        <v>923.74</v>
      </c>
      <c r="M162" s="835">
        <v>923.74</v>
      </c>
      <c r="N162" s="832">
        <v>1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50</v>
      </c>
      <c r="B163" s="832" t="s">
        <v>2327</v>
      </c>
      <c r="C163" s="832" t="s">
        <v>2331</v>
      </c>
      <c r="D163" s="833" t="s">
        <v>3872</v>
      </c>
      <c r="E163" s="834" t="s">
        <v>2344</v>
      </c>
      <c r="F163" s="832" t="s">
        <v>2328</v>
      </c>
      <c r="G163" s="832" t="s">
        <v>2404</v>
      </c>
      <c r="H163" s="832" t="s">
        <v>607</v>
      </c>
      <c r="I163" s="832" t="s">
        <v>1871</v>
      </c>
      <c r="J163" s="832" t="s">
        <v>863</v>
      </c>
      <c r="K163" s="832" t="s">
        <v>1872</v>
      </c>
      <c r="L163" s="835">
        <v>736.33</v>
      </c>
      <c r="M163" s="835">
        <v>736.33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50</v>
      </c>
      <c r="B164" s="832" t="s">
        <v>2327</v>
      </c>
      <c r="C164" s="832" t="s">
        <v>2331</v>
      </c>
      <c r="D164" s="833" t="s">
        <v>3872</v>
      </c>
      <c r="E164" s="834" t="s">
        <v>2344</v>
      </c>
      <c r="F164" s="832" t="s">
        <v>2328</v>
      </c>
      <c r="G164" s="832" t="s">
        <v>2550</v>
      </c>
      <c r="H164" s="832" t="s">
        <v>578</v>
      </c>
      <c r="I164" s="832" t="s">
        <v>2551</v>
      </c>
      <c r="J164" s="832" t="s">
        <v>1051</v>
      </c>
      <c r="K164" s="832" t="s">
        <v>1957</v>
      </c>
      <c r="L164" s="835">
        <v>105.29</v>
      </c>
      <c r="M164" s="835">
        <v>105.29</v>
      </c>
      <c r="N164" s="832">
        <v>1</v>
      </c>
      <c r="O164" s="836">
        <v>0.5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50</v>
      </c>
      <c r="B165" s="832" t="s">
        <v>2327</v>
      </c>
      <c r="C165" s="832" t="s">
        <v>2331</v>
      </c>
      <c r="D165" s="833" t="s">
        <v>3872</v>
      </c>
      <c r="E165" s="834" t="s">
        <v>2344</v>
      </c>
      <c r="F165" s="832" t="s">
        <v>2328</v>
      </c>
      <c r="G165" s="832" t="s">
        <v>2552</v>
      </c>
      <c r="H165" s="832" t="s">
        <v>578</v>
      </c>
      <c r="I165" s="832" t="s">
        <v>2553</v>
      </c>
      <c r="J165" s="832" t="s">
        <v>898</v>
      </c>
      <c r="K165" s="832" t="s">
        <v>2554</v>
      </c>
      <c r="L165" s="835">
        <v>16.12</v>
      </c>
      <c r="M165" s="835">
        <v>16.12</v>
      </c>
      <c r="N165" s="832">
        <v>1</v>
      </c>
      <c r="O165" s="836">
        <v>1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" customHeight="1" x14ac:dyDescent="0.3">
      <c r="A166" s="831">
        <v>50</v>
      </c>
      <c r="B166" s="832" t="s">
        <v>2327</v>
      </c>
      <c r="C166" s="832" t="s">
        <v>2331</v>
      </c>
      <c r="D166" s="833" t="s">
        <v>3872</v>
      </c>
      <c r="E166" s="834" t="s">
        <v>2344</v>
      </c>
      <c r="F166" s="832" t="s">
        <v>2328</v>
      </c>
      <c r="G166" s="832" t="s">
        <v>2408</v>
      </c>
      <c r="H166" s="832" t="s">
        <v>607</v>
      </c>
      <c r="I166" s="832" t="s">
        <v>1967</v>
      </c>
      <c r="J166" s="832" t="s">
        <v>1096</v>
      </c>
      <c r="K166" s="832" t="s">
        <v>1941</v>
      </c>
      <c r="L166" s="835">
        <v>48.27</v>
      </c>
      <c r="M166" s="835">
        <v>144.81</v>
      </c>
      <c r="N166" s="832">
        <v>3</v>
      </c>
      <c r="O166" s="836">
        <v>3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50</v>
      </c>
      <c r="B167" s="832" t="s">
        <v>2327</v>
      </c>
      <c r="C167" s="832" t="s">
        <v>2331</v>
      </c>
      <c r="D167" s="833" t="s">
        <v>3872</v>
      </c>
      <c r="E167" s="834" t="s">
        <v>2344</v>
      </c>
      <c r="F167" s="832" t="s">
        <v>2328</v>
      </c>
      <c r="G167" s="832" t="s">
        <v>2408</v>
      </c>
      <c r="H167" s="832" t="s">
        <v>607</v>
      </c>
      <c r="I167" s="832" t="s">
        <v>1967</v>
      </c>
      <c r="J167" s="832" t="s">
        <v>1096</v>
      </c>
      <c r="K167" s="832" t="s">
        <v>1941</v>
      </c>
      <c r="L167" s="835">
        <v>47.7</v>
      </c>
      <c r="M167" s="835">
        <v>190.8</v>
      </c>
      <c r="N167" s="832">
        <v>4</v>
      </c>
      <c r="O167" s="836">
        <v>2</v>
      </c>
      <c r="P167" s="835">
        <v>47.7</v>
      </c>
      <c r="Q167" s="837">
        <v>0.25</v>
      </c>
      <c r="R167" s="832">
        <v>1</v>
      </c>
      <c r="S167" s="837">
        <v>0.25</v>
      </c>
      <c r="T167" s="836">
        <v>0.5</v>
      </c>
      <c r="U167" s="838">
        <v>0.25</v>
      </c>
    </row>
    <row r="168" spans="1:21" ht="14.4" customHeight="1" x14ac:dyDescent="0.3">
      <c r="A168" s="831">
        <v>50</v>
      </c>
      <c r="B168" s="832" t="s">
        <v>2327</v>
      </c>
      <c r="C168" s="832" t="s">
        <v>2331</v>
      </c>
      <c r="D168" s="833" t="s">
        <v>3872</v>
      </c>
      <c r="E168" s="834" t="s">
        <v>2344</v>
      </c>
      <c r="F168" s="832" t="s">
        <v>2328</v>
      </c>
      <c r="G168" s="832" t="s">
        <v>2408</v>
      </c>
      <c r="H168" s="832" t="s">
        <v>607</v>
      </c>
      <c r="I168" s="832" t="s">
        <v>1968</v>
      </c>
      <c r="J168" s="832" t="s">
        <v>1096</v>
      </c>
      <c r="K168" s="832" t="s">
        <v>1969</v>
      </c>
      <c r="L168" s="835">
        <v>143.09</v>
      </c>
      <c r="M168" s="835">
        <v>143.09</v>
      </c>
      <c r="N168" s="832">
        <v>1</v>
      </c>
      <c r="O168" s="836">
        <v>0.5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50</v>
      </c>
      <c r="B169" s="832" t="s">
        <v>2327</v>
      </c>
      <c r="C169" s="832" t="s">
        <v>2331</v>
      </c>
      <c r="D169" s="833" t="s">
        <v>3872</v>
      </c>
      <c r="E169" s="834" t="s">
        <v>2344</v>
      </c>
      <c r="F169" s="832" t="s">
        <v>2328</v>
      </c>
      <c r="G169" s="832" t="s">
        <v>2408</v>
      </c>
      <c r="H169" s="832" t="s">
        <v>607</v>
      </c>
      <c r="I169" s="832" t="s">
        <v>2555</v>
      </c>
      <c r="J169" s="832" t="s">
        <v>2515</v>
      </c>
      <c r="K169" s="832" t="s">
        <v>2021</v>
      </c>
      <c r="L169" s="835">
        <v>286.18</v>
      </c>
      <c r="M169" s="835">
        <v>286.18</v>
      </c>
      <c r="N169" s="832">
        <v>1</v>
      </c>
      <c r="O169" s="836">
        <v>0.5</v>
      </c>
      <c r="P169" s="835">
        <v>286.18</v>
      </c>
      <c r="Q169" s="837">
        <v>1</v>
      </c>
      <c r="R169" s="832">
        <v>1</v>
      </c>
      <c r="S169" s="837">
        <v>1</v>
      </c>
      <c r="T169" s="836">
        <v>0.5</v>
      </c>
      <c r="U169" s="838">
        <v>1</v>
      </c>
    </row>
    <row r="170" spans="1:21" ht="14.4" customHeight="1" x14ac:dyDescent="0.3">
      <c r="A170" s="831">
        <v>50</v>
      </c>
      <c r="B170" s="832" t="s">
        <v>2327</v>
      </c>
      <c r="C170" s="832" t="s">
        <v>2331</v>
      </c>
      <c r="D170" s="833" t="s">
        <v>3872</v>
      </c>
      <c r="E170" s="834" t="s">
        <v>2344</v>
      </c>
      <c r="F170" s="832" t="s">
        <v>2328</v>
      </c>
      <c r="G170" s="832" t="s">
        <v>2409</v>
      </c>
      <c r="H170" s="832" t="s">
        <v>607</v>
      </c>
      <c r="I170" s="832" t="s">
        <v>1980</v>
      </c>
      <c r="J170" s="832" t="s">
        <v>1981</v>
      </c>
      <c r="K170" s="832" t="s">
        <v>1982</v>
      </c>
      <c r="L170" s="835">
        <v>72.88</v>
      </c>
      <c r="M170" s="835">
        <v>72.88</v>
      </c>
      <c r="N170" s="832">
        <v>1</v>
      </c>
      <c r="O170" s="836">
        <v>0.5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50</v>
      </c>
      <c r="B171" s="832" t="s">
        <v>2327</v>
      </c>
      <c r="C171" s="832" t="s">
        <v>2331</v>
      </c>
      <c r="D171" s="833" t="s">
        <v>3872</v>
      </c>
      <c r="E171" s="834" t="s">
        <v>2344</v>
      </c>
      <c r="F171" s="832" t="s">
        <v>2328</v>
      </c>
      <c r="G171" s="832" t="s">
        <v>2409</v>
      </c>
      <c r="H171" s="832" t="s">
        <v>607</v>
      </c>
      <c r="I171" s="832" t="s">
        <v>1985</v>
      </c>
      <c r="J171" s="832" t="s">
        <v>1981</v>
      </c>
      <c r="K171" s="832" t="s">
        <v>1986</v>
      </c>
      <c r="L171" s="835">
        <v>145.72999999999999</v>
      </c>
      <c r="M171" s="835">
        <v>145.72999999999999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50</v>
      </c>
      <c r="B172" s="832" t="s">
        <v>2327</v>
      </c>
      <c r="C172" s="832" t="s">
        <v>2331</v>
      </c>
      <c r="D172" s="833" t="s">
        <v>3872</v>
      </c>
      <c r="E172" s="834" t="s">
        <v>2344</v>
      </c>
      <c r="F172" s="832" t="s">
        <v>2328</v>
      </c>
      <c r="G172" s="832" t="s">
        <v>2556</v>
      </c>
      <c r="H172" s="832" t="s">
        <v>578</v>
      </c>
      <c r="I172" s="832" t="s">
        <v>2557</v>
      </c>
      <c r="J172" s="832" t="s">
        <v>2558</v>
      </c>
      <c r="K172" s="832" t="s">
        <v>2559</v>
      </c>
      <c r="L172" s="835">
        <v>57.64</v>
      </c>
      <c r="M172" s="835">
        <v>57.64</v>
      </c>
      <c r="N172" s="832">
        <v>1</v>
      </c>
      <c r="O172" s="836">
        <v>1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50</v>
      </c>
      <c r="B173" s="832" t="s">
        <v>2327</v>
      </c>
      <c r="C173" s="832" t="s">
        <v>2331</v>
      </c>
      <c r="D173" s="833" t="s">
        <v>3872</v>
      </c>
      <c r="E173" s="834" t="s">
        <v>2344</v>
      </c>
      <c r="F173" s="832" t="s">
        <v>2328</v>
      </c>
      <c r="G173" s="832" t="s">
        <v>2410</v>
      </c>
      <c r="H173" s="832" t="s">
        <v>607</v>
      </c>
      <c r="I173" s="832" t="s">
        <v>1973</v>
      </c>
      <c r="J173" s="832" t="s">
        <v>1972</v>
      </c>
      <c r="K173" s="832" t="s">
        <v>1974</v>
      </c>
      <c r="L173" s="835">
        <v>10.41</v>
      </c>
      <c r="M173" s="835">
        <v>10.41</v>
      </c>
      <c r="N173" s="832">
        <v>1</v>
      </c>
      <c r="O173" s="836">
        <v>0.5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50</v>
      </c>
      <c r="B174" s="832" t="s">
        <v>2327</v>
      </c>
      <c r="C174" s="832" t="s">
        <v>2331</v>
      </c>
      <c r="D174" s="833" t="s">
        <v>3872</v>
      </c>
      <c r="E174" s="834" t="s">
        <v>2344</v>
      </c>
      <c r="F174" s="832" t="s">
        <v>2328</v>
      </c>
      <c r="G174" s="832" t="s">
        <v>2410</v>
      </c>
      <c r="H174" s="832" t="s">
        <v>607</v>
      </c>
      <c r="I174" s="832" t="s">
        <v>1975</v>
      </c>
      <c r="J174" s="832" t="s">
        <v>1972</v>
      </c>
      <c r="K174" s="832" t="s">
        <v>1976</v>
      </c>
      <c r="L174" s="835">
        <v>16.09</v>
      </c>
      <c r="M174" s="835">
        <v>48.269999999999996</v>
      </c>
      <c r="N174" s="832">
        <v>3</v>
      </c>
      <c r="O174" s="836">
        <v>2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50</v>
      </c>
      <c r="B175" s="832" t="s">
        <v>2327</v>
      </c>
      <c r="C175" s="832" t="s">
        <v>2331</v>
      </c>
      <c r="D175" s="833" t="s">
        <v>3872</v>
      </c>
      <c r="E175" s="834" t="s">
        <v>2344</v>
      </c>
      <c r="F175" s="832" t="s">
        <v>2328</v>
      </c>
      <c r="G175" s="832" t="s">
        <v>2410</v>
      </c>
      <c r="H175" s="832" t="s">
        <v>607</v>
      </c>
      <c r="I175" s="832" t="s">
        <v>1975</v>
      </c>
      <c r="J175" s="832" t="s">
        <v>1972</v>
      </c>
      <c r="K175" s="832" t="s">
        <v>1976</v>
      </c>
      <c r="L175" s="835">
        <v>15.9</v>
      </c>
      <c r="M175" s="835">
        <v>31.8</v>
      </c>
      <c r="N175" s="832">
        <v>2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50</v>
      </c>
      <c r="B176" s="832" t="s">
        <v>2327</v>
      </c>
      <c r="C176" s="832" t="s">
        <v>2331</v>
      </c>
      <c r="D176" s="833" t="s">
        <v>3872</v>
      </c>
      <c r="E176" s="834" t="s">
        <v>2344</v>
      </c>
      <c r="F176" s="832" t="s">
        <v>2328</v>
      </c>
      <c r="G176" s="832" t="s">
        <v>2410</v>
      </c>
      <c r="H176" s="832" t="s">
        <v>578</v>
      </c>
      <c r="I176" s="832" t="s">
        <v>2560</v>
      </c>
      <c r="J176" s="832" t="s">
        <v>1972</v>
      </c>
      <c r="K176" s="832" t="s">
        <v>2561</v>
      </c>
      <c r="L176" s="835">
        <v>0</v>
      </c>
      <c r="M176" s="835">
        <v>0</v>
      </c>
      <c r="N176" s="832">
        <v>1</v>
      </c>
      <c r="O176" s="836">
        <v>0.5</v>
      </c>
      <c r="P176" s="835"/>
      <c r="Q176" s="837"/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50</v>
      </c>
      <c r="B177" s="832" t="s">
        <v>2327</v>
      </c>
      <c r="C177" s="832" t="s">
        <v>2331</v>
      </c>
      <c r="D177" s="833" t="s">
        <v>3872</v>
      </c>
      <c r="E177" s="834" t="s">
        <v>2344</v>
      </c>
      <c r="F177" s="832" t="s">
        <v>2328</v>
      </c>
      <c r="G177" s="832" t="s">
        <v>2410</v>
      </c>
      <c r="H177" s="832" t="s">
        <v>607</v>
      </c>
      <c r="I177" s="832" t="s">
        <v>1977</v>
      </c>
      <c r="J177" s="832" t="s">
        <v>1972</v>
      </c>
      <c r="K177" s="832" t="s">
        <v>1978</v>
      </c>
      <c r="L177" s="835">
        <v>48.27</v>
      </c>
      <c r="M177" s="835">
        <v>48.27</v>
      </c>
      <c r="N177" s="832">
        <v>1</v>
      </c>
      <c r="O177" s="836">
        <v>0.5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50</v>
      </c>
      <c r="B178" s="832" t="s">
        <v>2327</v>
      </c>
      <c r="C178" s="832" t="s">
        <v>2331</v>
      </c>
      <c r="D178" s="833" t="s">
        <v>3872</v>
      </c>
      <c r="E178" s="834" t="s">
        <v>2344</v>
      </c>
      <c r="F178" s="832" t="s">
        <v>2328</v>
      </c>
      <c r="G178" s="832" t="s">
        <v>2410</v>
      </c>
      <c r="H178" s="832" t="s">
        <v>607</v>
      </c>
      <c r="I178" s="832" t="s">
        <v>1977</v>
      </c>
      <c r="J178" s="832" t="s">
        <v>1972</v>
      </c>
      <c r="K178" s="832" t="s">
        <v>1978</v>
      </c>
      <c r="L178" s="835">
        <v>47.7</v>
      </c>
      <c r="M178" s="835">
        <v>47.7</v>
      </c>
      <c r="N178" s="832">
        <v>1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50</v>
      </c>
      <c r="B179" s="832" t="s">
        <v>2327</v>
      </c>
      <c r="C179" s="832" t="s">
        <v>2331</v>
      </c>
      <c r="D179" s="833" t="s">
        <v>3872</v>
      </c>
      <c r="E179" s="834" t="s">
        <v>2344</v>
      </c>
      <c r="F179" s="832" t="s">
        <v>2328</v>
      </c>
      <c r="G179" s="832" t="s">
        <v>2410</v>
      </c>
      <c r="H179" s="832" t="s">
        <v>578</v>
      </c>
      <c r="I179" s="832" t="s">
        <v>2562</v>
      </c>
      <c r="J179" s="832" t="s">
        <v>1972</v>
      </c>
      <c r="K179" s="832" t="s">
        <v>2563</v>
      </c>
      <c r="L179" s="835">
        <v>0</v>
      </c>
      <c r="M179" s="835">
        <v>0</v>
      </c>
      <c r="N179" s="832">
        <v>1</v>
      </c>
      <c r="O179" s="836">
        <v>0.5</v>
      </c>
      <c r="P179" s="835"/>
      <c r="Q179" s="837"/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50</v>
      </c>
      <c r="B180" s="832" t="s">
        <v>2327</v>
      </c>
      <c r="C180" s="832" t="s">
        <v>2331</v>
      </c>
      <c r="D180" s="833" t="s">
        <v>3872</v>
      </c>
      <c r="E180" s="834" t="s">
        <v>2344</v>
      </c>
      <c r="F180" s="832" t="s">
        <v>2328</v>
      </c>
      <c r="G180" s="832" t="s">
        <v>2417</v>
      </c>
      <c r="H180" s="832" t="s">
        <v>578</v>
      </c>
      <c r="I180" s="832" t="s">
        <v>2564</v>
      </c>
      <c r="J180" s="832" t="s">
        <v>2419</v>
      </c>
      <c r="K180" s="832" t="s">
        <v>2565</v>
      </c>
      <c r="L180" s="835">
        <v>4625.3500000000004</v>
      </c>
      <c r="M180" s="835">
        <v>4625.3500000000004</v>
      </c>
      <c r="N180" s="832">
        <v>1</v>
      </c>
      <c r="O180" s="836">
        <v>0.5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50</v>
      </c>
      <c r="B181" s="832" t="s">
        <v>2327</v>
      </c>
      <c r="C181" s="832" t="s">
        <v>2331</v>
      </c>
      <c r="D181" s="833" t="s">
        <v>3872</v>
      </c>
      <c r="E181" s="834" t="s">
        <v>2344</v>
      </c>
      <c r="F181" s="832" t="s">
        <v>2328</v>
      </c>
      <c r="G181" s="832" t="s">
        <v>2421</v>
      </c>
      <c r="H181" s="832" t="s">
        <v>578</v>
      </c>
      <c r="I181" s="832" t="s">
        <v>2422</v>
      </c>
      <c r="J181" s="832" t="s">
        <v>1154</v>
      </c>
      <c r="K181" s="832" t="s">
        <v>2423</v>
      </c>
      <c r="L181" s="835">
        <v>0</v>
      </c>
      <c r="M181" s="835">
        <v>0</v>
      </c>
      <c r="N181" s="832">
        <v>1</v>
      </c>
      <c r="O181" s="836">
        <v>0.5</v>
      </c>
      <c r="P181" s="835"/>
      <c r="Q181" s="837"/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50</v>
      </c>
      <c r="B182" s="832" t="s">
        <v>2327</v>
      </c>
      <c r="C182" s="832" t="s">
        <v>2331</v>
      </c>
      <c r="D182" s="833" t="s">
        <v>3872</v>
      </c>
      <c r="E182" s="834" t="s">
        <v>2344</v>
      </c>
      <c r="F182" s="832" t="s">
        <v>2328</v>
      </c>
      <c r="G182" s="832" t="s">
        <v>2424</v>
      </c>
      <c r="H182" s="832" t="s">
        <v>578</v>
      </c>
      <c r="I182" s="832" t="s">
        <v>2522</v>
      </c>
      <c r="J182" s="832" t="s">
        <v>1246</v>
      </c>
      <c r="K182" s="832" t="s">
        <v>2523</v>
      </c>
      <c r="L182" s="835">
        <v>210.38</v>
      </c>
      <c r="M182" s="835">
        <v>420.76</v>
      </c>
      <c r="N182" s="832">
        <v>2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50</v>
      </c>
      <c r="B183" s="832" t="s">
        <v>2327</v>
      </c>
      <c r="C183" s="832" t="s">
        <v>2331</v>
      </c>
      <c r="D183" s="833" t="s">
        <v>3872</v>
      </c>
      <c r="E183" s="834" t="s">
        <v>2344</v>
      </c>
      <c r="F183" s="832" t="s">
        <v>2328</v>
      </c>
      <c r="G183" s="832" t="s">
        <v>2424</v>
      </c>
      <c r="H183" s="832" t="s">
        <v>578</v>
      </c>
      <c r="I183" s="832" t="s">
        <v>2425</v>
      </c>
      <c r="J183" s="832" t="s">
        <v>1246</v>
      </c>
      <c r="K183" s="832" t="s">
        <v>2426</v>
      </c>
      <c r="L183" s="835">
        <v>42.08</v>
      </c>
      <c r="M183" s="835">
        <v>126.24</v>
      </c>
      <c r="N183" s="832">
        <v>3</v>
      </c>
      <c r="O183" s="836">
        <v>2.5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50</v>
      </c>
      <c r="B184" s="832" t="s">
        <v>2327</v>
      </c>
      <c r="C184" s="832" t="s">
        <v>2331</v>
      </c>
      <c r="D184" s="833" t="s">
        <v>3872</v>
      </c>
      <c r="E184" s="834" t="s">
        <v>2344</v>
      </c>
      <c r="F184" s="832" t="s">
        <v>2328</v>
      </c>
      <c r="G184" s="832" t="s">
        <v>2434</v>
      </c>
      <c r="H184" s="832" t="s">
        <v>607</v>
      </c>
      <c r="I184" s="832" t="s">
        <v>1997</v>
      </c>
      <c r="J184" s="832" t="s">
        <v>1998</v>
      </c>
      <c r="K184" s="832" t="s">
        <v>1999</v>
      </c>
      <c r="L184" s="835">
        <v>93.46</v>
      </c>
      <c r="M184" s="835">
        <v>93.46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50</v>
      </c>
      <c r="B185" s="832" t="s">
        <v>2327</v>
      </c>
      <c r="C185" s="832" t="s">
        <v>2331</v>
      </c>
      <c r="D185" s="833" t="s">
        <v>3872</v>
      </c>
      <c r="E185" s="834" t="s">
        <v>2344</v>
      </c>
      <c r="F185" s="832" t="s">
        <v>2328</v>
      </c>
      <c r="G185" s="832" t="s">
        <v>2434</v>
      </c>
      <c r="H185" s="832" t="s">
        <v>578</v>
      </c>
      <c r="I185" s="832" t="s">
        <v>2566</v>
      </c>
      <c r="J185" s="832" t="s">
        <v>2567</v>
      </c>
      <c r="K185" s="832" t="s">
        <v>2568</v>
      </c>
      <c r="L185" s="835">
        <v>359.21</v>
      </c>
      <c r="M185" s="835">
        <v>359.21</v>
      </c>
      <c r="N185" s="832">
        <v>1</v>
      </c>
      <c r="O185" s="836">
        <v>0.5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" customHeight="1" x14ac:dyDescent="0.3">
      <c r="A186" s="831">
        <v>50</v>
      </c>
      <c r="B186" s="832" t="s">
        <v>2327</v>
      </c>
      <c r="C186" s="832" t="s">
        <v>2331</v>
      </c>
      <c r="D186" s="833" t="s">
        <v>3872</v>
      </c>
      <c r="E186" s="834" t="s">
        <v>2344</v>
      </c>
      <c r="F186" s="832" t="s">
        <v>2328</v>
      </c>
      <c r="G186" s="832" t="s">
        <v>2569</v>
      </c>
      <c r="H186" s="832" t="s">
        <v>607</v>
      </c>
      <c r="I186" s="832" t="s">
        <v>2570</v>
      </c>
      <c r="J186" s="832" t="s">
        <v>2571</v>
      </c>
      <c r="K186" s="832" t="s">
        <v>2572</v>
      </c>
      <c r="L186" s="835">
        <v>134.19999999999999</v>
      </c>
      <c r="M186" s="835">
        <v>134.19999999999999</v>
      </c>
      <c r="N186" s="832">
        <v>1</v>
      </c>
      <c r="O186" s="836">
        <v>0.5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50</v>
      </c>
      <c r="B187" s="832" t="s">
        <v>2327</v>
      </c>
      <c r="C187" s="832" t="s">
        <v>2331</v>
      </c>
      <c r="D187" s="833" t="s">
        <v>3872</v>
      </c>
      <c r="E187" s="834" t="s">
        <v>2344</v>
      </c>
      <c r="F187" s="832" t="s">
        <v>2328</v>
      </c>
      <c r="G187" s="832" t="s">
        <v>1256</v>
      </c>
      <c r="H187" s="832" t="s">
        <v>607</v>
      </c>
      <c r="I187" s="832" t="s">
        <v>2445</v>
      </c>
      <c r="J187" s="832" t="s">
        <v>1858</v>
      </c>
      <c r="K187" s="832" t="s">
        <v>2446</v>
      </c>
      <c r="L187" s="835">
        <v>120.61</v>
      </c>
      <c r="M187" s="835">
        <v>241.22</v>
      </c>
      <c r="N187" s="832">
        <v>2</v>
      </c>
      <c r="O187" s="836">
        <v>1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50</v>
      </c>
      <c r="B188" s="832" t="s">
        <v>2327</v>
      </c>
      <c r="C188" s="832" t="s">
        <v>2331</v>
      </c>
      <c r="D188" s="833" t="s">
        <v>3872</v>
      </c>
      <c r="E188" s="834" t="s">
        <v>2344</v>
      </c>
      <c r="F188" s="832" t="s">
        <v>2328</v>
      </c>
      <c r="G188" s="832" t="s">
        <v>1256</v>
      </c>
      <c r="H188" s="832" t="s">
        <v>607</v>
      </c>
      <c r="I188" s="832" t="s">
        <v>1857</v>
      </c>
      <c r="J188" s="832" t="s">
        <v>1858</v>
      </c>
      <c r="K188" s="832" t="s">
        <v>1859</v>
      </c>
      <c r="L188" s="835">
        <v>184.74</v>
      </c>
      <c r="M188" s="835">
        <v>738.96</v>
      </c>
      <c r="N188" s="832">
        <v>4</v>
      </c>
      <c r="O188" s="836">
        <v>2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50</v>
      </c>
      <c r="B189" s="832" t="s">
        <v>2327</v>
      </c>
      <c r="C189" s="832" t="s">
        <v>2331</v>
      </c>
      <c r="D189" s="833" t="s">
        <v>3872</v>
      </c>
      <c r="E189" s="834" t="s">
        <v>2344</v>
      </c>
      <c r="F189" s="832" t="s">
        <v>2328</v>
      </c>
      <c r="G189" s="832" t="s">
        <v>2573</v>
      </c>
      <c r="H189" s="832" t="s">
        <v>578</v>
      </c>
      <c r="I189" s="832" t="s">
        <v>2574</v>
      </c>
      <c r="J189" s="832" t="s">
        <v>2575</v>
      </c>
      <c r="K189" s="832" t="s">
        <v>2576</v>
      </c>
      <c r="L189" s="835">
        <v>83.38</v>
      </c>
      <c r="M189" s="835">
        <v>83.38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50</v>
      </c>
      <c r="B190" s="832" t="s">
        <v>2327</v>
      </c>
      <c r="C190" s="832" t="s">
        <v>2331</v>
      </c>
      <c r="D190" s="833" t="s">
        <v>3872</v>
      </c>
      <c r="E190" s="834" t="s">
        <v>2345</v>
      </c>
      <c r="F190" s="832" t="s">
        <v>2328</v>
      </c>
      <c r="G190" s="832" t="s">
        <v>2577</v>
      </c>
      <c r="H190" s="832" t="s">
        <v>578</v>
      </c>
      <c r="I190" s="832" t="s">
        <v>2578</v>
      </c>
      <c r="J190" s="832" t="s">
        <v>2579</v>
      </c>
      <c r="K190" s="832" t="s">
        <v>2580</v>
      </c>
      <c r="L190" s="835">
        <v>1048.3499999999999</v>
      </c>
      <c r="M190" s="835">
        <v>1048.3499999999999</v>
      </c>
      <c r="N190" s="832">
        <v>1</v>
      </c>
      <c r="O190" s="836">
        <v>0.5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50</v>
      </c>
      <c r="B191" s="832" t="s">
        <v>2327</v>
      </c>
      <c r="C191" s="832" t="s">
        <v>2331</v>
      </c>
      <c r="D191" s="833" t="s">
        <v>3872</v>
      </c>
      <c r="E191" s="834" t="s">
        <v>2345</v>
      </c>
      <c r="F191" s="832" t="s">
        <v>2328</v>
      </c>
      <c r="G191" s="832" t="s">
        <v>2454</v>
      </c>
      <c r="H191" s="832" t="s">
        <v>578</v>
      </c>
      <c r="I191" s="832" t="s">
        <v>2455</v>
      </c>
      <c r="J191" s="832" t="s">
        <v>2456</v>
      </c>
      <c r="K191" s="832" t="s">
        <v>629</v>
      </c>
      <c r="L191" s="835">
        <v>72.55</v>
      </c>
      <c r="M191" s="835">
        <v>145.1</v>
      </c>
      <c r="N191" s="832">
        <v>2</v>
      </c>
      <c r="O191" s="836">
        <v>1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" customHeight="1" x14ac:dyDescent="0.3">
      <c r="A192" s="831">
        <v>50</v>
      </c>
      <c r="B192" s="832" t="s">
        <v>2327</v>
      </c>
      <c r="C192" s="832" t="s">
        <v>2331</v>
      </c>
      <c r="D192" s="833" t="s">
        <v>3872</v>
      </c>
      <c r="E192" s="834" t="s">
        <v>2345</v>
      </c>
      <c r="F192" s="832" t="s">
        <v>2328</v>
      </c>
      <c r="G192" s="832" t="s">
        <v>2363</v>
      </c>
      <c r="H192" s="832" t="s">
        <v>607</v>
      </c>
      <c r="I192" s="832" t="s">
        <v>1896</v>
      </c>
      <c r="J192" s="832" t="s">
        <v>746</v>
      </c>
      <c r="K192" s="832" t="s">
        <v>1897</v>
      </c>
      <c r="L192" s="835">
        <v>72</v>
      </c>
      <c r="M192" s="835">
        <v>792</v>
      </c>
      <c r="N192" s="832">
        <v>11</v>
      </c>
      <c r="O192" s="836">
        <v>6</v>
      </c>
      <c r="P192" s="835">
        <v>144</v>
      </c>
      <c r="Q192" s="837">
        <v>0.18181818181818182</v>
      </c>
      <c r="R192" s="832">
        <v>2</v>
      </c>
      <c r="S192" s="837">
        <v>0.18181818181818182</v>
      </c>
      <c r="T192" s="836">
        <v>1.5</v>
      </c>
      <c r="U192" s="838">
        <v>0.25</v>
      </c>
    </row>
    <row r="193" spans="1:21" ht="14.4" customHeight="1" x14ac:dyDescent="0.3">
      <c r="A193" s="831">
        <v>50</v>
      </c>
      <c r="B193" s="832" t="s">
        <v>2327</v>
      </c>
      <c r="C193" s="832" t="s">
        <v>2331</v>
      </c>
      <c r="D193" s="833" t="s">
        <v>3872</v>
      </c>
      <c r="E193" s="834" t="s">
        <v>2345</v>
      </c>
      <c r="F193" s="832" t="s">
        <v>2328</v>
      </c>
      <c r="G193" s="832" t="s">
        <v>2363</v>
      </c>
      <c r="H193" s="832" t="s">
        <v>607</v>
      </c>
      <c r="I193" s="832" t="s">
        <v>1898</v>
      </c>
      <c r="J193" s="832" t="s">
        <v>746</v>
      </c>
      <c r="K193" s="832" t="s">
        <v>1899</v>
      </c>
      <c r="L193" s="835">
        <v>144.01</v>
      </c>
      <c r="M193" s="835">
        <v>288.02</v>
      </c>
      <c r="N193" s="832">
        <v>2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50</v>
      </c>
      <c r="B194" s="832" t="s">
        <v>2327</v>
      </c>
      <c r="C194" s="832" t="s">
        <v>2331</v>
      </c>
      <c r="D194" s="833" t="s">
        <v>3872</v>
      </c>
      <c r="E194" s="834" t="s">
        <v>2345</v>
      </c>
      <c r="F194" s="832" t="s">
        <v>2328</v>
      </c>
      <c r="G194" s="832" t="s">
        <v>2364</v>
      </c>
      <c r="H194" s="832" t="s">
        <v>578</v>
      </c>
      <c r="I194" s="832" t="s">
        <v>2365</v>
      </c>
      <c r="J194" s="832" t="s">
        <v>656</v>
      </c>
      <c r="K194" s="832" t="s">
        <v>1978</v>
      </c>
      <c r="L194" s="835">
        <v>31.09</v>
      </c>
      <c r="M194" s="835">
        <v>31.09</v>
      </c>
      <c r="N194" s="832">
        <v>1</v>
      </c>
      <c r="O194" s="836">
        <v>0.5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50</v>
      </c>
      <c r="B195" s="832" t="s">
        <v>2327</v>
      </c>
      <c r="C195" s="832" t="s">
        <v>2331</v>
      </c>
      <c r="D195" s="833" t="s">
        <v>3872</v>
      </c>
      <c r="E195" s="834" t="s">
        <v>2345</v>
      </c>
      <c r="F195" s="832" t="s">
        <v>2328</v>
      </c>
      <c r="G195" s="832" t="s">
        <v>2364</v>
      </c>
      <c r="H195" s="832" t="s">
        <v>578</v>
      </c>
      <c r="I195" s="832" t="s">
        <v>2365</v>
      </c>
      <c r="J195" s="832" t="s">
        <v>656</v>
      </c>
      <c r="K195" s="832" t="s">
        <v>1978</v>
      </c>
      <c r="L195" s="835">
        <v>36.86</v>
      </c>
      <c r="M195" s="835">
        <v>36.86</v>
      </c>
      <c r="N195" s="832">
        <v>1</v>
      </c>
      <c r="O195" s="836">
        <v>0.5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50</v>
      </c>
      <c r="B196" s="832" t="s">
        <v>2327</v>
      </c>
      <c r="C196" s="832" t="s">
        <v>2331</v>
      </c>
      <c r="D196" s="833" t="s">
        <v>3872</v>
      </c>
      <c r="E196" s="834" t="s">
        <v>2345</v>
      </c>
      <c r="F196" s="832" t="s">
        <v>2328</v>
      </c>
      <c r="G196" s="832" t="s">
        <v>2364</v>
      </c>
      <c r="H196" s="832" t="s">
        <v>607</v>
      </c>
      <c r="I196" s="832" t="s">
        <v>2581</v>
      </c>
      <c r="J196" s="832" t="s">
        <v>622</v>
      </c>
      <c r="K196" s="832" t="s">
        <v>1978</v>
      </c>
      <c r="L196" s="835">
        <v>36.86</v>
      </c>
      <c r="M196" s="835">
        <v>36.86</v>
      </c>
      <c r="N196" s="832">
        <v>1</v>
      </c>
      <c r="O196" s="836">
        <v>0.5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50</v>
      </c>
      <c r="B197" s="832" t="s">
        <v>2327</v>
      </c>
      <c r="C197" s="832" t="s">
        <v>2331</v>
      </c>
      <c r="D197" s="833" t="s">
        <v>3872</v>
      </c>
      <c r="E197" s="834" t="s">
        <v>2345</v>
      </c>
      <c r="F197" s="832" t="s">
        <v>2328</v>
      </c>
      <c r="G197" s="832" t="s">
        <v>2366</v>
      </c>
      <c r="H197" s="832" t="s">
        <v>607</v>
      </c>
      <c r="I197" s="832" t="s">
        <v>2063</v>
      </c>
      <c r="J197" s="832" t="s">
        <v>1310</v>
      </c>
      <c r="K197" s="832" t="s">
        <v>2064</v>
      </c>
      <c r="L197" s="835">
        <v>154.36000000000001</v>
      </c>
      <c r="M197" s="835">
        <v>154.36000000000001</v>
      </c>
      <c r="N197" s="832">
        <v>1</v>
      </c>
      <c r="O197" s="836">
        <v>1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50</v>
      </c>
      <c r="B198" s="832" t="s">
        <v>2327</v>
      </c>
      <c r="C198" s="832" t="s">
        <v>2331</v>
      </c>
      <c r="D198" s="833" t="s">
        <v>3872</v>
      </c>
      <c r="E198" s="834" t="s">
        <v>2345</v>
      </c>
      <c r="F198" s="832" t="s">
        <v>2328</v>
      </c>
      <c r="G198" s="832" t="s">
        <v>2367</v>
      </c>
      <c r="H198" s="832" t="s">
        <v>607</v>
      </c>
      <c r="I198" s="832" t="s">
        <v>2014</v>
      </c>
      <c r="J198" s="832" t="s">
        <v>2015</v>
      </c>
      <c r="K198" s="832" t="s">
        <v>2016</v>
      </c>
      <c r="L198" s="835">
        <v>278.64</v>
      </c>
      <c r="M198" s="835">
        <v>2229.1199999999994</v>
      </c>
      <c r="N198" s="832">
        <v>8</v>
      </c>
      <c r="O198" s="836">
        <v>4.5</v>
      </c>
      <c r="P198" s="835">
        <v>278.64</v>
      </c>
      <c r="Q198" s="837">
        <v>0.12500000000000003</v>
      </c>
      <c r="R198" s="832">
        <v>1</v>
      </c>
      <c r="S198" s="837">
        <v>0.125</v>
      </c>
      <c r="T198" s="836">
        <v>0.5</v>
      </c>
      <c r="U198" s="838">
        <v>0.1111111111111111</v>
      </c>
    </row>
    <row r="199" spans="1:21" ht="14.4" customHeight="1" x14ac:dyDescent="0.3">
      <c r="A199" s="831">
        <v>50</v>
      </c>
      <c r="B199" s="832" t="s">
        <v>2327</v>
      </c>
      <c r="C199" s="832" t="s">
        <v>2331</v>
      </c>
      <c r="D199" s="833" t="s">
        <v>3872</v>
      </c>
      <c r="E199" s="834" t="s">
        <v>2345</v>
      </c>
      <c r="F199" s="832" t="s">
        <v>2328</v>
      </c>
      <c r="G199" s="832" t="s">
        <v>2367</v>
      </c>
      <c r="H199" s="832" t="s">
        <v>607</v>
      </c>
      <c r="I199" s="832" t="s">
        <v>2014</v>
      </c>
      <c r="J199" s="832" t="s">
        <v>2015</v>
      </c>
      <c r="K199" s="832" t="s">
        <v>2016</v>
      </c>
      <c r="L199" s="835">
        <v>220.53</v>
      </c>
      <c r="M199" s="835">
        <v>882.12</v>
      </c>
      <c r="N199" s="832">
        <v>4</v>
      </c>
      <c r="O199" s="836">
        <v>2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50</v>
      </c>
      <c r="B200" s="832" t="s">
        <v>2327</v>
      </c>
      <c r="C200" s="832" t="s">
        <v>2331</v>
      </c>
      <c r="D200" s="833" t="s">
        <v>3872</v>
      </c>
      <c r="E200" s="834" t="s">
        <v>2345</v>
      </c>
      <c r="F200" s="832" t="s">
        <v>2328</v>
      </c>
      <c r="G200" s="832" t="s">
        <v>2367</v>
      </c>
      <c r="H200" s="832" t="s">
        <v>607</v>
      </c>
      <c r="I200" s="832" t="s">
        <v>2014</v>
      </c>
      <c r="J200" s="832" t="s">
        <v>2015</v>
      </c>
      <c r="K200" s="832" t="s">
        <v>2016</v>
      </c>
      <c r="L200" s="835">
        <v>278.63</v>
      </c>
      <c r="M200" s="835">
        <v>557.26</v>
      </c>
      <c r="N200" s="832">
        <v>2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50</v>
      </c>
      <c r="B201" s="832" t="s">
        <v>2327</v>
      </c>
      <c r="C201" s="832" t="s">
        <v>2331</v>
      </c>
      <c r="D201" s="833" t="s">
        <v>3872</v>
      </c>
      <c r="E201" s="834" t="s">
        <v>2345</v>
      </c>
      <c r="F201" s="832" t="s">
        <v>2328</v>
      </c>
      <c r="G201" s="832" t="s">
        <v>2367</v>
      </c>
      <c r="H201" s="832" t="s">
        <v>578</v>
      </c>
      <c r="I201" s="832" t="s">
        <v>2582</v>
      </c>
      <c r="J201" s="832" t="s">
        <v>2583</v>
      </c>
      <c r="K201" s="832" t="s">
        <v>2023</v>
      </c>
      <c r="L201" s="835">
        <v>117.73</v>
      </c>
      <c r="M201" s="835">
        <v>117.73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50</v>
      </c>
      <c r="B202" s="832" t="s">
        <v>2327</v>
      </c>
      <c r="C202" s="832" t="s">
        <v>2331</v>
      </c>
      <c r="D202" s="833" t="s">
        <v>3872</v>
      </c>
      <c r="E202" s="834" t="s">
        <v>2345</v>
      </c>
      <c r="F202" s="832" t="s">
        <v>2328</v>
      </c>
      <c r="G202" s="832" t="s">
        <v>2367</v>
      </c>
      <c r="H202" s="832" t="s">
        <v>578</v>
      </c>
      <c r="I202" s="832" t="s">
        <v>2584</v>
      </c>
      <c r="J202" s="832" t="s">
        <v>2585</v>
      </c>
      <c r="K202" s="832" t="s">
        <v>2023</v>
      </c>
      <c r="L202" s="835">
        <v>117.73</v>
      </c>
      <c r="M202" s="835">
        <v>117.73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50</v>
      </c>
      <c r="B203" s="832" t="s">
        <v>2327</v>
      </c>
      <c r="C203" s="832" t="s">
        <v>2331</v>
      </c>
      <c r="D203" s="833" t="s">
        <v>3872</v>
      </c>
      <c r="E203" s="834" t="s">
        <v>2345</v>
      </c>
      <c r="F203" s="832" t="s">
        <v>2328</v>
      </c>
      <c r="G203" s="832" t="s">
        <v>2367</v>
      </c>
      <c r="H203" s="832" t="s">
        <v>578</v>
      </c>
      <c r="I203" s="832" t="s">
        <v>2026</v>
      </c>
      <c r="J203" s="832" t="s">
        <v>2015</v>
      </c>
      <c r="K203" s="832" t="s">
        <v>697</v>
      </c>
      <c r="L203" s="835">
        <v>58.86</v>
      </c>
      <c r="M203" s="835">
        <v>58.86</v>
      </c>
      <c r="N203" s="832">
        <v>1</v>
      </c>
      <c r="O203" s="836">
        <v>0.5</v>
      </c>
      <c r="P203" s="835">
        <v>58.86</v>
      </c>
      <c r="Q203" s="837">
        <v>1</v>
      </c>
      <c r="R203" s="832">
        <v>1</v>
      </c>
      <c r="S203" s="837">
        <v>1</v>
      </c>
      <c r="T203" s="836">
        <v>0.5</v>
      </c>
      <c r="U203" s="838">
        <v>1</v>
      </c>
    </row>
    <row r="204" spans="1:21" ht="14.4" customHeight="1" x14ac:dyDescent="0.3">
      <c r="A204" s="831">
        <v>50</v>
      </c>
      <c r="B204" s="832" t="s">
        <v>2327</v>
      </c>
      <c r="C204" s="832" t="s">
        <v>2331</v>
      </c>
      <c r="D204" s="833" t="s">
        <v>3872</v>
      </c>
      <c r="E204" s="834" t="s">
        <v>2345</v>
      </c>
      <c r="F204" s="832" t="s">
        <v>2328</v>
      </c>
      <c r="G204" s="832" t="s">
        <v>2367</v>
      </c>
      <c r="H204" s="832" t="s">
        <v>578</v>
      </c>
      <c r="I204" s="832" t="s">
        <v>2027</v>
      </c>
      <c r="J204" s="832" t="s">
        <v>2015</v>
      </c>
      <c r="K204" s="832" t="s">
        <v>2023</v>
      </c>
      <c r="L204" s="835">
        <v>117.71</v>
      </c>
      <c r="M204" s="835">
        <v>117.71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50</v>
      </c>
      <c r="B205" s="832" t="s">
        <v>2327</v>
      </c>
      <c r="C205" s="832" t="s">
        <v>2331</v>
      </c>
      <c r="D205" s="833" t="s">
        <v>3872</v>
      </c>
      <c r="E205" s="834" t="s">
        <v>2345</v>
      </c>
      <c r="F205" s="832" t="s">
        <v>2328</v>
      </c>
      <c r="G205" s="832" t="s">
        <v>2367</v>
      </c>
      <c r="H205" s="832" t="s">
        <v>578</v>
      </c>
      <c r="I205" s="832" t="s">
        <v>2027</v>
      </c>
      <c r="J205" s="832" t="s">
        <v>2015</v>
      </c>
      <c r="K205" s="832" t="s">
        <v>2023</v>
      </c>
      <c r="L205" s="835">
        <v>117.73</v>
      </c>
      <c r="M205" s="835">
        <v>117.73</v>
      </c>
      <c r="N205" s="832">
        <v>1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50</v>
      </c>
      <c r="B206" s="832" t="s">
        <v>2327</v>
      </c>
      <c r="C206" s="832" t="s">
        <v>2331</v>
      </c>
      <c r="D206" s="833" t="s">
        <v>3872</v>
      </c>
      <c r="E206" s="834" t="s">
        <v>2345</v>
      </c>
      <c r="F206" s="832" t="s">
        <v>2328</v>
      </c>
      <c r="G206" s="832" t="s">
        <v>2367</v>
      </c>
      <c r="H206" s="832" t="s">
        <v>578</v>
      </c>
      <c r="I206" s="832" t="s">
        <v>2030</v>
      </c>
      <c r="J206" s="832" t="s">
        <v>2015</v>
      </c>
      <c r="K206" s="832" t="s">
        <v>2031</v>
      </c>
      <c r="L206" s="835">
        <v>181.13</v>
      </c>
      <c r="M206" s="835">
        <v>2535.8200000000006</v>
      </c>
      <c r="N206" s="832">
        <v>14</v>
      </c>
      <c r="O206" s="836">
        <v>9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50</v>
      </c>
      <c r="B207" s="832" t="s">
        <v>2327</v>
      </c>
      <c r="C207" s="832" t="s">
        <v>2331</v>
      </c>
      <c r="D207" s="833" t="s">
        <v>3872</v>
      </c>
      <c r="E207" s="834" t="s">
        <v>2345</v>
      </c>
      <c r="F207" s="832" t="s">
        <v>2328</v>
      </c>
      <c r="G207" s="832" t="s">
        <v>2367</v>
      </c>
      <c r="H207" s="832" t="s">
        <v>578</v>
      </c>
      <c r="I207" s="832" t="s">
        <v>2030</v>
      </c>
      <c r="J207" s="832" t="s">
        <v>2015</v>
      </c>
      <c r="K207" s="832" t="s">
        <v>2031</v>
      </c>
      <c r="L207" s="835">
        <v>143.35</v>
      </c>
      <c r="M207" s="835">
        <v>573.4</v>
      </c>
      <c r="N207" s="832">
        <v>4</v>
      </c>
      <c r="O207" s="836">
        <v>2</v>
      </c>
      <c r="P207" s="835">
        <v>143.35</v>
      </c>
      <c r="Q207" s="837">
        <v>0.25</v>
      </c>
      <c r="R207" s="832">
        <v>1</v>
      </c>
      <c r="S207" s="837">
        <v>0.25</v>
      </c>
      <c r="T207" s="836">
        <v>0.5</v>
      </c>
      <c r="U207" s="838">
        <v>0.25</v>
      </c>
    </row>
    <row r="208" spans="1:21" ht="14.4" customHeight="1" x14ac:dyDescent="0.3">
      <c r="A208" s="831">
        <v>50</v>
      </c>
      <c r="B208" s="832" t="s">
        <v>2327</v>
      </c>
      <c r="C208" s="832" t="s">
        <v>2331</v>
      </c>
      <c r="D208" s="833" t="s">
        <v>3872</v>
      </c>
      <c r="E208" s="834" t="s">
        <v>2345</v>
      </c>
      <c r="F208" s="832" t="s">
        <v>2328</v>
      </c>
      <c r="G208" s="832" t="s">
        <v>2367</v>
      </c>
      <c r="H208" s="832" t="s">
        <v>578</v>
      </c>
      <c r="I208" s="832" t="s">
        <v>2030</v>
      </c>
      <c r="J208" s="832" t="s">
        <v>2015</v>
      </c>
      <c r="K208" s="832" t="s">
        <v>2031</v>
      </c>
      <c r="L208" s="835">
        <v>181.11</v>
      </c>
      <c r="M208" s="835">
        <v>362.22</v>
      </c>
      <c r="N208" s="832">
        <v>2</v>
      </c>
      <c r="O208" s="836">
        <v>1</v>
      </c>
      <c r="P208" s="835">
        <v>181.11</v>
      </c>
      <c r="Q208" s="837">
        <v>0.5</v>
      </c>
      <c r="R208" s="832">
        <v>1</v>
      </c>
      <c r="S208" s="837">
        <v>0.5</v>
      </c>
      <c r="T208" s="836">
        <v>0.5</v>
      </c>
      <c r="U208" s="838">
        <v>0.5</v>
      </c>
    </row>
    <row r="209" spans="1:21" ht="14.4" customHeight="1" x14ac:dyDescent="0.3">
      <c r="A209" s="831">
        <v>50</v>
      </c>
      <c r="B209" s="832" t="s">
        <v>2327</v>
      </c>
      <c r="C209" s="832" t="s">
        <v>2331</v>
      </c>
      <c r="D209" s="833" t="s">
        <v>3872</v>
      </c>
      <c r="E209" s="834" t="s">
        <v>2345</v>
      </c>
      <c r="F209" s="832" t="s">
        <v>2328</v>
      </c>
      <c r="G209" s="832" t="s">
        <v>2367</v>
      </c>
      <c r="H209" s="832" t="s">
        <v>578</v>
      </c>
      <c r="I209" s="832" t="s">
        <v>2586</v>
      </c>
      <c r="J209" s="832" t="s">
        <v>2587</v>
      </c>
      <c r="K209" s="832" t="s">
        <v>2016</v>
      </c>
      <c r="L209" s="835">
        <v>298.95999999999998</v>
      </c>
      <c r="M209" s="835">
        <v>298.95999999999998</v>
      </c>
      <c r="N209" s="832">
        <v>1</v>
      </c>
      <c r="O209" s="836">
        <v>0.5</v>
      </c>
      <c r="P209" s="835">
        <v>298.95999999999998</v>
      </c>
      <c r="Q209" s="837">
        <v>1</v>
      </c>
      <c r="R209" s="832">
        <v>1</v>
      </c>
      <c r="S209" s="837">
        <v>1</v>
      </c>
      <c r="T209" s="836">
        <v>0.5</v>
      </c>
      <c r="U209" s="838">
        <v>1</v>
      </c>
    </row>
    <row r="210" spans="1:21" ht="14.4" customHeight="1" x14ac:dyDescent="0.3">
      <c r="A210" s="831">
        <v>50</v>
      </c>
      <c r="B210" s="832" t="s">
        <v>2327</v>
      </c>
      <c r="C210" s="832" t="s">
        <v>2331</v>
      </c>
      <c r="D210" s="833" t="s">
        <v>3872</v>
      </c>
      <c r="E210" s="834" t="s">
        <v>2345</v>
      </c>
      <c r="F210" s="832" t="s">
        <v>2328</v>
      </c>
      <c r="G210" s="832" t="s">
        <v>2367</v>
      </c>
      <c r="H210" s="832" t="s">
        <v>578</v>
      </c>
      <c r="I210" s="832" t="s">
        <v>2586</v>
      </c>
      <c r="J210" s="832" t="s">
        <v>2587</v>
      </c>
      <c r="K210" s="832" t="s">
        <v>2016</v>
      </c>
      <c r="L210" s="835">
        <v>220.53</v>
      </c>
      <c r="M210" s="835">
        <v>220.53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50</v>
      </c>
      <c r="B211" s="832" t="s">
        <v>2327</v>
      </c>
      <c r="C211" s="832" t="s">
        <v>2331</v>
      </c>
      <c r="D211" s="833" t="s">
        <v>3872</v>
      </c>
      <c r="E211" s="834" t="s">
        <v>2345</v>
      </c>
      <c r="F211" s="832" t="s">
        <v>2328</v>
      </c>
      <c r="G211" s="832" t="s">
        <v>2367</v>
      </c>
      <c r="H211" s="832" t="s">
        <v>578</v>
      </c>
      <c r="I211" s="832" t="s">
        <v>2588</v>
      </c>
      <c r="J211" s="832" t="s">
        <v>2589</v>
      </c>
      <c r="K211" s="832" t="s">
        <v>2016</v>
      </c>
      <c r="L211" s="835">
        <v>220.53</v>
      </c>
      <c r="M211" s="835">
        <v>441.06</v>
      </c>
      <c r="N211" s="832">
        <v>2</v>
      </c>
      <c r="O211" s="836">
        <v>1.5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50</v>
      </c>
      <c r="B212" s="832" t="s">
        <v>2327</v>
      </c>
      <c r="C212" s="832" t="s">
        <v>2331</v>
      </c>
      <c r="D212" s="833" t="s">
        <v>3872</v>
      </c>
      <c r="E212" s="834" t="s">
        <v>2345</v>
      </c>
      <c r="F212" s="832" t="s">
        <v>2328</v>
      </c>
      <c r="G212" s="832" t="s">
        <v>2590</v>
      </c>
      <c r="H212" s="832" t="s">
        <v>607</v>
      </c>
      <c r="I212" s="832" t="s">
        <v>1934</v>
      </c>
      <c r="J212" s="832" t="s">
        <v>1935</v>
      </c>
      <c r="K212" s="832" t="s">
        <v>1936</v>
      </c>
      <c r="L212" s="835">
        <v>65.540000000000006</v>
      </c>
      <c r="M212" s="835">
        <v>65.540000000000006</v>
      </c>
      <c r="N212" s="832">
        <v>1</v>
      </c>
      <c r="O212" s="836">
        <v>0.5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" customHeight="1" x14ac:dyDescent="0.3">
      <c r="A213" s="831">
        <v>50</v>
      </c>
      <c r="B213" s="832" t="s">
        <v>2327</v>
      </c>
      <c r="C213" s="832" t="s">
        <v>2331</v>
      </c>
      <c r="D213" s="833" t="s">
        <v>3872</v>
      </c>
      <c r="E213" s="834" t="s">
        <v>2345</v>
      </c>
      <c r="F213" s="832" t="s">
        <v>2328</v>
      </c>
      <c r="G213" s="832" t="s">
        <v>2368</v>
      </c>
      <c r="H213" s="832" t="s">
        <v>578</v>
      </c>
      <c r="I213" s="832" t="s">
        <v>2538</v>
      </c>
      <c r="J213" s="832" t="s">
        <v>1126</v>
      </c>
      <c r="K213" s="832" t="s">
        <v>1969</v>
      </c>
      <c r="L213" s="835">
        <v>105.32</v>
      </c>
      <c r="M213" s="835">
        <v>210.64</v>
      </c>
      <c r="N213" s="832">
        <v>2</v>
      </c>
      <c r="O213" s="836">
        <v>1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50</v>
      </c>
      <c r="B214" s="832" t="s">
        <v>2327</v>
      </c>
      <c r="C214" s="832" t="s">
        <v>2331</v>
      </c>
      <c r="D214" s="833" t="s">
        <v>3872</v>
      </c>
      <c r="E214" s="834" t="s">
        <v>2345</v>
      </c>
      <c r="F214" s="832" t="s">
        <v>2328</v>
      </c>
      <c r="G214" s="832" t="s">
        <v>2368</v>
      </c>
      <c r="H214" s="832" t="s">
        <v>578</v>
      </c>
      <c r="I214" s="832" t="s">
        <v>2369</v>
      </c>
      <c r="J214" s="832" t="s">
        <v>2370</v>
      </c>
      <c r="K214" s="832" t="s">
        <v>2371</v>
      </c>
      <c r="L214" s="835">
        <v>16.38</v>
      </c>
      <c r="M214" s="835">
        <v>65.52</v>
      </c>
      <c r="N214" s="832">
        <v>4</v>
      </c>
      <c r="O214" s="836">
        <v>2</v>
      </c>
      <c r="P214" s="835">
        <v>16.38</v>
      </c>
      <c r="Q214" s="837">
        <v>0.25</v>
      </c>
      <c r="R214" s="832">
        <v>1</v>
      </c>
      <c r="S214" s="837">
        <v>0.25</v>
      </c>
      <c r="T214" s="836">
        <v>0.5</v>
      </c>
      <c r="U214" s="838">
        <v>0.25</v>
      </c>
    </row>
    <row r="215" spans="1:21" ht="14.4" customHeight="1" x14ac:dyDescent="0.3">
      <c r="A215" s="831">
        <v>50</v>
      </c>
      <c r="B215" s="832" t="s">
        <v>2327</v>
      </c>
      <c r="C215" s="832" t="s">
        <v>2331</v>
      </c>
      <c r="D215" s="833" t="s">
        <v>3872</v>
      </c>
      <c r="E215" s="834" t="s">
        <v>2345</v>
      </c>
      <c r="F215" s="832" t="s">
        <v>2328</v>
      </c>
      <c r="G215" s="832" t="s">
        <v>2368</v>
      </c>
      <c r="H215" s="832" t="s">
        <v>578</v>
      </c>
      <c r="I215" s="832" t="s">
        <v>2591</v>
      </c>
      <c r="J215" s="832" t="s">
        <v>2370</v>
      </c>
      <c r="K215" s="832" t="s">
        <v>2592</v>
      </c>
      <c r="L215" s="835">
        <v>0</v>
      </c>
      <c r="M215" s="835">
        <v>0</v>
      </c>
      <c r="N215" s="832">
        <v>1</v>
      </c>
      <c r="O215" s="836">
        <v>0.5</v>
      </c>
      <c r="P215" s="835"/>
      <c r="Q215" s="837"/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50</v>
      </c>
      <c r="B216" s="832" t="s">
        <v>2327</v>
      </c>
      <c r="C216" s="832" t="s">
        <v>2331</v>
      </c>
      <c r="D216" s="833" t="s">
        <v>3872</v>
      </c>
      <c r="E216" s="834" t="s">
        <v>2345</v>
      </c>
      <c r="F216" s="832" t="s">
        <v>2328</v>
      </c>
      <c r="G216" s="832" t="s">
        <v>2368</v>
      </c>
      <c r="H216" s="832" t="s">
        <v>578</v>
      </c>
      <c r="I216" s="832" t="s">
        <v>2593</v>
      </c>
      <c r="J216" s="832" t="s">
        <v>2370</v>
      </c>
      <c r="K216" s="832" t="s">
        <v>2200</v>
      </c>
      <c r="L216" s="835">
        <v>32.76</v>
      </c>
      <c r="M216" s="835">
        <v>32.76</v>
      </c>
      <c r="N216" s="832">
        <v>1</v>
      </c>
      <c r="O216" s="836">
        <v>0.5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50</v>
      </c>
      <c r="B217" s="832" t="s">
        <v>2327</v>
      </c>
      <c r="C217" s="832" t="s">
        <v>2331</v>
      </c>
      <c r="D217" s="833" t="s">
        <v>3872</v>
      </c>
      <c r="E217" s="834" t="s">
        <v>2345</v>
      </c>
      <c r="F217" s="832" t="s">
        <v>2328</v>
      </c>
      <c r="G217" s="832" t="s">
        <v>2368</v>
      </c>
      <c r="H217" s="832" t="s">
        <v>578</v>
      </c>
      <c r="I217" s="832" t="s">
        <v>1946</v>
      </c>
      <c r="J217" s="832" t="s">
        <v>1126</v>
      </c>
      <c r="K217" s="832" t="s">
        <v>1941</v>
      </c>
      <c r="L217" s="835">
        <v>35.11</v>
      </c>
      <c r="M217" s="835">
        <v>456.43000000000012</v>
      </c>
      <c r="N217" s="832">
        <v>13</v>
      </c>
      <c r="O217" s="836">
        <v>6.5</v>
      </c>
      <c r="P217" s="835">
        <v>35.11</v>
      </c>
      <c r="Q217" s="837">
        <v>7.69230769230769E-2</v>
      </c>
      <c r="R217" s="832">
        <v>1</v>
      </c>
      <c r="S217" s="837">
        <v>7.6923076923076927E-2</v>
      </c>
      <c r="T217" s="836">
        <v>0.5</v>
      </c>
      <c r="U217" s="838">
        <v>7.6923076923076927E-2</v>
      </c>
    </row>
    <row r="218" spans="1:21" ht="14.4" customHeight="1" x14ac:dyDescent="0.3">
      <c r="A218" s="831">
        <v>50</v>
      </c>
      <c r="B218" s="832" t="s">
        <v>2327</v>
      </c>
      <c r="C218" s="832" t="s">
        <v>2331</v>
      </c>
      <c r="D218" s="833" t="s">
        <v>3872</v>
      </c>
      <c r="E218" s="834" t="s">
        <v>2345</v>
      </c>
      <c r="F218" s="832" t="s">
        <v>2328</v>
      </c>
      <c r="G218" s="832" t="s">
        <v>2368</v>
      </c>
      <c r="H218" s="832" t="s">
        <v>578</v>
      </c>
      <c r="I218" s="832" t="s">
        <v>1947</v>
      </c>
      <c r="J218" s="832" t="s">
        <v>1124</v>
      </c>
      <c r="K218" s="832" t="s">
        <v>697</v>
      </c>
      <c r="L218" s="835">
        <v>70.23</v>
      </c>
      <c r="M218" s="835">
        <v>140.46</v>
      </c>
      <c r="N218" s="832">
        <v>2</v>
      </c>
      <c r="O218" s="836">
        <v>1</v>
      </c>
      <c r="P218" s="835">
        <v>70.23</v>
      </c>
      <c r="Q218" s="837">
        <v>0.5</v>
      </c>
      <c r="R218" s="832">
        <v>1</v>
      </c>
      <c r="S218" s="837">
        <v>0.5</v>
      </c>
      <c r="T218" s="836">
        <v>0.5</v>
      </c>
      <c r="U218" s="838">
        <v>0.5</v>
      </c>
    </row>
    <row r="219" spans="1:21" ht="14.4" customHeight="1" x14ac:dyDescent="0.3">
      <c r="A219" s="831">
        <v>50</v>
      </c>
      <c r="B219" s="832" t="s">
        <v>2327</v>
      </c>
      <c r="C219" s="832" t="s">
        <v>2331</v>
      </c>
      <c r="D219" s="833" t="s">
        <v>3872</v>
      </c>
      <c r="E219" s="834" t="s">
        <v>2345</v>
      </c>
      <c r="F219" s="832" t="s">
        <v>2328</v>
      </c>
      <c r="G219" s="832" t="s">
        <v>2368</v>
      </c>
      <c r="H219" s="832" t="s">
        <v>578</v>
      </c>
      <c r="I219" s="832" t="s">
        <v>2372</v>
      </c>
      <c r="J219" s="832" t="s">
        <v>2373</v>
      </c>
      <c r="K219" s="832" t="s">
        <v>1941</v>
      </c>
      <c r="L219" s="835">
        <v>35.11</v>
      </c>
      <c r="M219" s="835">
        <v>105.33</v>
      </c>
      <c r="N219" s="832">
        <v>3</v>
      </c>
      <c r="O219" s="836">
        <v>1.5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50</v>
      </c>
      <c r="B220" s="832" t="s">
        <v>2327</v>
      </c>
      <c r="C220" s="832" t="s">
        <v>2331</v>
      </c>
      <c r="D220" s="833" t="s">
        <v>3872</v>
      </c>
      <c r="E220" s="834" t="s">
        <v>2345</v>
      </c>
      <c r="F220" s="832" t="s">
        <v>2328</v>
      </c>
      <c r="G220" s="832" t="s">
        <v>2368</v>
      </c>
      <c r="H220" s="832" t="s">
        <v>578</v>
      </c>
      <c r="I220" s="832" t="s">
        <v>2594</v>
      </c>
      <c r="J220" s="832" t="s">
        <v>2595</v>
      </c>
      <c r="K220" s="832" t="s">
        <v>2124</v>
      </c>
      <c r="L220" s="835">
        <v>17.559999999999999</v>
      </c>
      <c r="M220" s="835">
        <v>35.119999999999997</v>
      </c>
      <c r="N220" s="832">
        <v>2</v>
      </c>
      <c r="O220" s="836">
        <v>1</v>
      </c>
      <c r="P220" s="835">
        <v>17.559999999999999</v>
      </c>
      <c r="Q220" s="837">
        <v>0.5</v>
      </c>
      <c r="R220" s="832">
        <v>1</v>
      </c>
      <c r="S220" s="837">
        <v>0.5</v>
      </c>
      <c r="T220" s="836">
        <v>0.5</v>
      </c>
      <c r="U220" s="838">
        <v>0.5</v>
      </c>
    </row>
    <row r="221" spans="1:21" ht="14.4" customHeight="1" x14ac:dyDescent="0.3">
      <c r="A221" s="831">
        <v>50</v>
      </c>
      <c r="B221" s="832" t="s">
        <v>2327</v>
      </c>
      <c r="C221" s="832" t="s">
        <v>2331</v>
      </c>
      <c r="D221" s="833" t="s">
        <v>3872</v>
      </c>
      <c r="E221" s="834" t="s">
        <v>2345</v>
      </c>
      <c r="F221" s="832" t="s">
        <v>2328</v>
      </c>
      <c r="G221" s="832" t="s">
        <v>2368</v>
      </c>
      <c r="H221" s="832" t="s">
        <v>607</v>
      </c>
      <c r="I221" s="832" t="s">
        <v>2461</v>
      </c>
      <c r="J221" s="832" t="s">
        <v>696</v>
      </c>
      <c r="K221" s="832" t="s">
        <v>2124</v>
      </c>
      <c r="L221" s="835">
        <v>17.559999999999999</v>
      </c>
      <c r="M221" s="835">
        <v>35.119999999999997</v>
      </c>
      <c r="N221" s="832">
        <v>2</v>
      </c>
      <c r="O221" s="836">
        <v>1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50</v>
      </c>
      <c r="B222" s="832" t="s">
        <v>2327</v>
      </c>
      <c r="C222" s="832" t="s">
        <v>2331</v>
      </c>
      <c r="D222" s="833" t="s">
        <v>3872</v>
      </c>
      <c r="E222" s="834" t="s">
        <v>2345</v>
      </c>
      <c r="F222" s="832" t="s">
        <v>2328</v>
      </c>
      <c r="G222" s="832" t="s">
        <v>2596</v>
      </c>
      <c r="H222" s="832" t="s">
        <v>578</v>
      </c>
      <c r="I222" s="832" t="s">
        <v>2597</v>
      </c>
      <c r="J222" s="832" t="s">
        <v>2598</v>
      </c>
      <c r="K222" s="832" t="s">
        <v>2599</v>
      </c>
      <c r="L222" s="835">
        <v>772.5</v>
      </c>
      <c r="M222" s="835">
        <v>1545</v>
      </c>
      <c r="N222" s="832">
        <v>2</v>
      </c>
      <c r="O222" s="836">
        <v>1</v>
      </c>
      <c r="P222" s="835">
        <v>772.5</v>
      </c>
      <c r="Q222" s="837">
        <v>0.5</v>
      </c>
      <c r="R222" s="832">
        <v>1</v>
      </c>
      <c r="S222" s="837">
        <v>0.5</v>
      </c>
      <c r="T222" s="836">
        <v>0.5</v>
      </c>
      <c r="U222" s="838">
        <v>0.5</v>
      </c>
    </row>
    <row r="223" spans="1:21" ht="14.4" customHeight="1" x14ac:dyDescent="0.3">
      <c r="A223" s="831">
        <v>50</v>
      </c>
      <c r="B223" s="832" t="s">
        <v>2327</v>
      </c>
      <c r="C223" s="832" t="s">
        <v>2331</v>
      </c>
      <c r="D223" s="833" t="s">
        <v>3872</v>
      </c>
      <c r="E223" s="834" t="s">
        <v>2345</v>
      </c>
      <c r="F223" s="832" t="s">
        <v>2328</v>
      </c>
      <c r="G223" s="832" t="s">
        <v>2596</v>
      </c>
      <c r="H223" s="832" t="s">
        <v>578</v>
      </c>
      <c r="I223" s="832" t="s">
        <v>2600</v>
      </c>
      <c r="J223" s="832" t="s">
        <v>2598</v>
      </c>
      <c r="K223" s="832" t="s">
        <v>2601</v>
      </c>
      <c r="L223" s="835">
        <v>1544.99</v>
      </c>
      <c r="M223" s="835">
        <v>1544.99</v>
      </c>
      <c r="N223" s="832">
        <v>1</v>
      </c>
      <c r="O223" s="836">
        <v>1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50</v>
      </c>
      <c r="B224" s="832" t="s">
        <v>2327</v>
      </c>
      <c r="C224" s="832" t="s">
        <v>2331</v>
      </c>
      <c r="D224" s="833" t="s">
        <v>3872</v>
      </c>
      <c r="E224" s="834" t="s">
        <v>2345</v>
      </c>
      <c r="F224" s="832" t="s">
        <v>2328</v>
      </c>
      <c r="G224" s="832" t="s">
        <v>2462</v>
      </c>
      <c r="H224" s="832" t="s">
        <v>578</v>
      </c>
      <c r="I224" s="832" t="s">
        <v>2602</v>
      </c>
      <c r="J224" s="832" t="s">
        <v>2603</v>
      </c>
      <c r="K224" s="832" t="s">
        <v>2180</v>
      </c>
      <c r="L224" s="835">
        <v>47.46</v>
      </c>
      <c r="M224" s="835">
        <v>47.46</v>
      </c>
      <c r="N224" s="832">
        <v>1</v>
      </c>
      <c r="O224" s="836">
        <v>0.5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50</v>
      </c>
      <c r="B225" s="832" t="s">
        <v>2327</v>
      </c>
      <c r="C225" s="832" t="s">
        <v>2331</v>
      </c>
      <c r="D225" s="833" t="s">
        <v>3872</v>
      </c>
      <c r="E225" s="834" t="s">
        <v>2345</v>
      </c>
      <c r="F225" s="832" t="s">
        <v>2328</v>
      </c>
      <c r="G225" s="832" t="s">
        <v>2462</v>
      </c>
      <c r="H225" s="832" t="s">
        <v>578</v>
      </c>
      <c r="I225" s="832" t="s">
        <v>2463</v>
      </c>
      <c r="J225" s="832" t="s">
        <v>2464</v>
      </c>
      <c r="K225" s="832" t="s">
        <v>2465</v>
      </c>
      <c r="L225" s="835">
        <v>23.72</v>
      </c>
      <c r="M225" s="835">
        <v>23.72</v>
      </c>
      <c r="N225" s="832">
        <v>1</v>
      </c>
      <c r="O225" s="836">
        <v>0.5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50</v>
      </c>
      <c r="B226" s="832" t="s">
        <v>2327</v>
      </c>
      <c r="C226" s="832" t="s">
        <v>2331</v>
      </c>
      <c r="D226" s="833" t="s">
        <v>3872</v>
      </c>
      <c r="E226" s="834" t="s">
        <v>2345</v>
      </c>
      <c r="F226" s="832" t="s">
        <v>2328</v>
      </c>
      <c r="G226" s="832" t="s">
        <v>2604</v>
      </c>
      <c r="H226" s="832" t="s">
        <v>578</v>
      </c>
      <c r="I226" s="832" t="s">
        <v>2605</v>
      </c>
      <c r="J226" s="832" t="s">
        <v>782</v>
      </c>
      <c r="K226" s="832" t="s">
        <v>2606</v>
      </c>
      <c r="L226" s="835">
        <v>64.56</v>
      </c>
      <c r="M226" s="835">
        <v>64.56</v>
      </c>
      <c r="N226" s="832">
        <v>1</v>
      </c>
      <c r="O226" s="836">
        <v>1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50</v>
      </c>
      <c r="B227" s="832" t="s">
        <v>2327</v>
      </c>
      <c r="C227" s="832" t="s">
        <v>2331</v>
      </c>
      <c r="D227" s="833" t="s">
        <v>3872</v>
      </c>
      <c r="E227" s="834" t="s">
        <v>2345</v>
      </c>
      <c r="F227" s="832" t="s">
        <v>2328</v>
      </c>
      <c r="G227" s="832" t="s">
        <v>2607</v>
      </c>
      <c r="H227" s="832" t="s">
        <v>578</v>
      </c>
      <c r="I227" s="832" t="s">
        <v>2608</v>
      </c>
      <c r="J227" s="832" t="s">
        <v>2609</v>
      </c>
      <c r="K227" s="832" t="s">
        <v>2610</v>
      </c>
      <c r="L227" s="835">
        <v>46.75</v>
      </c>
      <c r="M227" s="835">
        <v>93.5</v>
      </c>
      <c r="N227" s="832">
        <v>2</v>
      </c>
      <c r="O227" s="836">
        <v>1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50</v>
      </c>
      <c r="B228" s="832" t="s">
        <v>2327</v>
      </c>
      <c r="C228" s="832" t="s">
        <v>2331</v>
      </c>
      <c r="D228" s="833" t="s">
        <v>3872</v>
      </c>
      <c r="E228" s="834" t="s">
        <v>2345</v>
      </c>
      <c r="F228" s="832" t="s">
        <v>2328</v>
      </c>
      <c r="G228" s="832" t="s">
        <v>2378</v>
      </c>
      <c r="H228" s="832" t="s">
        <v>578</v>
      </c>
      <c r="I228" s="832" t="s">
        <v>2379</v>
      </c>
      <c r="J228" s="832" t="s">
        <v>824</v>
      </c>
      <c r="K228" s="832" t="s">
        <v>2380</v>
      </c>
      <c r="L228" s="835">
        <v>159.16999999999999</v>
      </c>
      <c r="M228" s="835">
        <v>159.16999999999999</v>
      </c>
      <c r="N228" s="832">
        <v>1</v>
      </c>
      <c r="O228" s="836">
        <v>0.5</v>
      </c>
      <c r="P228" s="835"/>
      <c r="Q228" s="837">
        <v>0</v>
      </c>
      <c r="R228" s="832"/>
      <c r="S228" s="837">
        <v>0</v>
      </c>
      <c r="T228" s="836"/>
      <c r="U228" s="838">
        <v>0</v>
      </c>
    </row>
    <row r="229" spans="1:21" ht="14.4" customHeight="1" x14ac:dyDescent="0.3">
      <c r="A229" s="831">
        <v>50</v>
      </c>
      <c r="B229" s="832" t="s">
        <v>2327</v>
      </c>
      <c r="C229" s="832" t="s">
        <v>2331</v>
      </c>
      <c r="D229" s="833" t="s">
        <v>3872</v>
      </c>
      <c r="E229" s="834" t="s">
        <v>2345</v>
      </c>
      <c r="F229" s="832" t="s">
        <v>2328</v>
      </c>
      <c r="G229" s="832" t="s">
        <v>2378</v>
      </c>
      <c r="H229" s="832" t="s">
        <v>578</v>
      </c>
      <c r="I229" s="832" t="s">
        <v>2611</v>
      </c>
      <c r="J229" s="832" t="s">
        <v>824</v>
      </c>
      <c r="K229" s="832" t="s">
        <v>2612</v>
      </c>
      <c r="L229" s="835">
        <v>477.5</v>
      </c>
      <c r="M229" s="835">
        <v>477.5</v>
      </c>
      <c r="N229" s="832">
        <v>1</v>
      </c>
      <c r="O229" s="836">
        <v>0.5</v>
      </c>
      <c r="P229" s="835"/>
      <c r="Q229" s="837">
        <v>0</v>
      </c>
      <c r="R229" s="832"/>
      <c r="S229" s="837">
        <v>0</v>
      </c>
      <c r="T229" s="836"/>
      <c r="U229" s="838">
        <v>0</v>
      </c>
    </row>
    <row r="230" spans="1:21" ht="14.4" customHeight="1" x14ac:dyDescent="0.3">
      <c r="A230" s="831">
        <v>50</v>
      </c>
      <c r="B230" s="832" t="s">
        <v>2327</v>
      </c>
      <c r="C230" s="832" t="s">
        <v>2331</v>
      </c>
      <c r="D230" s="833" t="s">
        <v>3872</v>
      </c>
      <c r="E230" s="834" t="s">
        <v>2345</v>
      </c>
      <c r="F230" s="832" t="s">
        <v>2328</v>
      </c>
      <c r="G230" s="832" t="s">
        <v>2613</v>
      </c>
      <c r="H230" s="832" t="s">
        <v>578</v>
      </c>
      <c r="I230" s="832" t="s">
        <v>2614</v>
      </c>
      <c r="J230" s="832" t="s">
        <v>2615</v>
      </c>
      <c r="K230" s="832" t="s">
        <v>2616</v>
      </c>
      <c r="L230" s="835">
        <v>246.39</v>
      </c>
      <c r="M230" s="835">
        <v>246.39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50</v>
      </c>
      <c r="B231" s="832" t="s">
        <v>2327</v>
      </c>
      <c r="C231" s="832" t="s">
        <v>2331</v>
      </c>
      <c r="D231" s="833" t="s">
        <v>3872</v>
      </c>
      <c r="E231" s="834" t="s">
        <v>2345</v>
      </c>
      <c r="F231" s="832" t="s">
        <v>2328</v>
      </c>
      <c r="G231" s="832" t="s">
        <v>2617</v>
      </c>
      <c r="H231" s="832" t="s">
        <v>578</v>
      </c>
      <c r="I231" s="832" t="s">
        <v>2618</v>
      </c>
      <c r="J231" s="832" t="s">
        <v>2619</v>
      </c>
      <c r="K231" s="832" t="s">
        <v>2620</v>
      </c>
      <c r="L231" s="835">
        <v>34.56</v>
      </c>
      <c r="M231" s="835">
        <v>34.56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50</v>
      </c>
      <c r="B232" s="832" t="s">
        <v>2327</v>
      </c>
      <c r="C232" s="832" t="s">
        <v>2331</v>
      </c>
      <c r="D232" s="833" t="s">
        <v>3872</v>
      </c>
      <c r="E232" s="834" t="s">
        <v>2345</v>
      </c>
      <c r="F232" s="832" t="s">
        <v>2328</v>
      </c>
      <c r="G232" s="832" t="s">
        <v>2621</v>
      </c>
      <c r="H232" s="832" t="s">
        <v>578</v>
      </c>
      <c r="I232" s="832" t="s">
        <v>2622</v>
      </c>
      <c r="J232" s="832" t="s">
        <v>2623</v>
      </c>
      <c r="K232" s="832" t="s">
        <v>2624</v>
      </c>
      <c r="L232" s="835">
        <v>1065.51</v>
      </c>
      <c r="M232" s="835">
        <v>1065.51</v>
      </c>
      <c r="N232" s="832">
        <v>1</v>
      </c>
      <c r="O232" s="836">
        <v>0.5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50</v>
      </c>
      <c r="B233" s="832" t="s">
        <v>2327</v>
      </c>
      <c r="C233" s="832" t="s">
        <v>2331</v>
      </c>
      <c r="D233" s="833" t="s">
        <v>3872</v>
      </c>
      <c r="E233" s="834" t="s">
        <v>2345</v>
      </c>
      <c r="F233" s="832" t="s">
        <v>2328</v>
      </c>
      <c r="G233" s="832" t="s">
        <v>2625</v>
      </c>
      <c r="H233" s="832" t="s">
        <v>578</v>
      </c>
      <c r="I233" s="832" t="s">
        <v>2626</v>
      </c>
      <c r="J233" s="832" t="s">
        <v>2627</v>
      </c>
      <c r="K233" s="832" t="s">
        <v>2628</v>
      </c>
      <c r="L233" s="835">
        <v>973.26</v>
      </c>
      <c r="M233" s="835">
        <v>973.26</v>
      </c>
      <c r="N233" s="832">
        <v>1</v>
      </c>
      <c r="O233" s="836">
        <v>1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50</v>
      </c>
      <c r="B234" s="832" t="s">
        <v>2327</v>
      </c>
      <c r="C234" s="832" t="s">
        <v>2331</v>
      </c>
      <c r="D234" s="833" t="s">
        <v>3872</v>
      </c>
      <c r="E234" s="834" t="s">
        <v>2345</v>
      </c>
      <c r="F234" s="832" t="s">
        <v>2328</v>
      </c>
      <c r="G234" s="832" t="s">
        <v>2381</v>
      </c>
      <c r="H234" s="832" t="s">
        <v>607</v>
      </c>
      <c r="I234" s="832" t="s">
        <v>2629</v>
      </c>
      <c r="J234" s="832" t="s">
        <v>2630</v>
      </c>
      <c r="K234" s="832" t="s">
        <v>2505</v>
      </c>
      <c r="L234" s="835">
        <v>196.56</v>
      </c>
      <c r="M234" s="835">
        <v>196.56</v>
      </c>
      <c r="N234" s="832">
        <v>1</v>
      </c>
      <c r="O234" s="836">
        <v>1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2327</v>
      </c>
      <c r="C235" s="832" t="s">
        <v>2331</v>
      </c>
      <c r="D235" s="833" t="s">
        <v>3872</v>
      </c>
      <c r="E235" s="834" t="s">
        <v>2345</v>
      </c>
      <c r="F235" s="832" t="s">
        <v>2328</v>
      </c>
      <c r="G235" s="832" t="s">
        <v>2381</v>
      </c>
      <c r="H235" s="832" t="s">
        <v>578</v>
      </c>
      <c r="I235" s="832" t="s">
        <v>2382</v>
      </c>
      <c r="J235" s="832" t="s">
        <v>871</v>
      </c>
      <c r="K235" s="832" t="s">
        <v>1912</v>
      </c>
      <c r="L235" s="835">
        <v>42.51</v>
      </c>
      <c r="M235" s="835">
        <v>467.60999999999996</v>
      </c>
      <c r="N235" s="832">
        <v>11</v>
      </c>
      <c r="O235" s="836">
        <v>6</v>
      </c>
      <c r="P235" s="835">
        <v>85.02</v>
      </c>
      <c r="Q235" s="837">
        <v>0.18181818181818182</v>
      </c>
      <c r="R235" s="832">
        <v>2</v>
      </c>
      <c r="S235" s="837">
        <v>0.18181818181818182</v>
      </c>
      <c r="T235" s="836">
        <v>1.5</v>
      </c>
      <c r="U235" s="838">
        <v>0.25</v>
      </c>
    </row>
    <row r="236" spans="1:21" ht="14.4" customHeight="1" x14ac:dyDescent="0.3">
      <c r="A236" s="831">
        <v>50</v>
      </c>
      <c r="B236" s="832" t="s">
        <v>2327</v>
      </c>
      <c r="C236" s="832" t="s">
        <v>2331</v>
      </c>
      <c r="D236" s="833" t="s">
        <v>3872</v>
      </c>
      <c r="E236" s="834" t="s">
        <v>2345</v>
      </c>
      <c r="F236" s="832" t="s">
        <v>2328</v>
      </c>
      <c r="G236" s="832" t="s">
        <v>2381</v>
      </c>
      <c r="H236" s="832" t="s">
        <v>578</v>
      </c>
      <c r="I236" s="832" t="s">
        <v>2631</v>
      </c>
      <c r="J236" s="832" t="s">
        <v>2632</v>
      </c>
      <c r="K236" s="832" t="s">
        <v>2633</v>
      </c>
      <c r="L236" s="835">
        <v>39.31</v>
      </c>
      <c r="M236" s="835">
        <v>78.62</v>
      </c>
      <c r="N236" s="832">
        <v>2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50</v>
      </c>
      <c r="B237" s="832" t="s">
        <v>2327</v>
      </c>
      <c r="C237" s="832" t="s">
        <v>2331</v>
      </c>
      <c r="D237" s="833" t="s">
        <v>3872</v>
      </c>
      <c r="E237" s="834" t="s">
        <v>2345</v>
      </c>
      <c r="F237" s="832" t="s">
        <v>2328</v>
      </c>
      <c r="G237" s="832" t="s">
        <v>2634</v>
      </c>
      <c r="H237" s="832" t="s">
        <v>578</v>
      </c>
      <c r="I237" s="832" t="s">
        <v>2635</v>
      </c>
      <c r="J237" s="832" t="s">
        <v>2636</v>
      </c>
      <c r="K237" s="832" t="s">
        <v>2637</v>
      </c>
      <c r="L237" s="835">
        <v>424.24</v>
      </c>
      <c r="M237" s="835">
        <v>424.24</v>
      </c>
      <c r="N237" s="832">
        <v>1</v>
      </c>
      <c r="O237" s="836">
        <v>0.5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50</v>
      </c>
      <c r="B238" s="832" t="s">
        <v>2327</v>
      </c>
      <c r="C238" s="832" t="s">
        <v>2331</v>
      </c>
      <c r="D238" s="833" t="s">
        <v>3872</v>
      </c>
      <c r="E238" s="834" t="s">
        <v>2345</v>
      </c>
      <c r="F238" s="832" t="s">
        <v>2328</v>
      </c>
      <c r="G238" s="832" t="s">
        <v>2638</v>
      </c>
      <c r="H238" s="832" t="s">
        <v>578</v>
      </c>
      <c r="I238" s="832" t="s">
        <v>2639</v>
      </c>
      <c r="J238" s="832" t="s">
        <v>2640</v>
      </c>
      <c r="K238" s="832" t="s">
        <v>2641</v>
      </c>
      <c r="L238" s="835">
        <v>46.25</v>
      </c>
      <c r="M238" s="835">
        <v>46.25</v>
      </c>
      <c r="N238" s="832">
        <v>1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50</v>
      </c>
      <c r="B239" s="832" t="s">
        <v>2327</v>
      </c>
      <c r="C239" s="832" t="s">
        <v>2331</v>
      </c>
      <c r="D239" s="833" t="s">
        <v>3872</v>
      </c>
      <c r="E239" s="834" t="s">
        <v>2345</v>
      </c>
      <c r="F239" s="832" t="s">
        <v>2328</v>
      </c>
      <c r="G239" s="832" t="s">
        <v>2642</v>
      </c>
      <c r="H239" s="832" t="s">
        <v>578</v>
      </c>
      <c r="I239" s="832" t="s">
        <v>2643</v>
      </c>
      <c r="J239" s="832" t="s">
        <v>2644</v>
      </c>
      <c r="K239" s="832" t="s">
        <v>1852</v>
      </c>
      <c r="L239" s="835">
        <v>46.25</v>
      </c>
      <c r="M239" s="835">
        <v>46.25</v>
      </c>
      <c r="N239" s="832">
        <v>1</v>
      </c>
      <c r="O239" s="836">
        <v>0.5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50</v>
      </c>
      <c r="B240" s="832" t="s">
        <v>2327</v>
      </c>
      <c r="C240" s="832" t="s">
        <v>2331</v>
      </c>
      <c r="D240" s="833" t="s">
        <v>3872</v>
      </c>
      <c r="E240" s="834" t="s">
        <v>2345</v>
      </c>
      <c r="F240" s="832" t="s">
        <v>2328</v>
      </c>
      <c r="G240" s="832" t="s">
        <v>2642</v>
      </c>
      <c r="H240" s="832" t="s">
        <v>578</v>
      </c>
      <c r="I240" s="832" t="s">
        <v>2645</v>
      </c>
      <c r="J240" s="832" t="s">
        <v>2646</v>
      </c>
      <c r="K240" s="832" t="s">
        <v>2647</v>
      </c>
      <c r="L240" s="835">
        <v>0</v>
      </c>
      <c r="M240" s="835">
        <v>0</v>
      </c>
      <c r="N240" s="832">
        <v>1</v>
      </c>
      <c r="O240" s="836">
        <v>0.5</v>
      </c>
      <c r="P240" s="835"/>
      <c r="Q240" s="837"/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50</v>
      </c>
      <c r="B241" s="832" t="s">
        <v>2327</v>
      </c>
      <c r="C241" s="832" t="s">
        <v>2331</v>
      </c>
      <c r="D241" s="833" t="s">
        <v>3872</v>
      </c>
      <c r="E241" s="834" t="s">
        <v>2345</v>
      </c>
      <c r="F241" s="832" t="s">
        <v>2328</v>
      </c>
      <c r="G241" s="832" t="s">
        <v>2642</v>
      </c>
      <c r="H241" s="832" t="s">
        <v>578</v>
      </c>
      <c r="I241" s="832" t="s">
        <v>2648</v>
      </c>
      <c r="J241" s="832" t="s">
        <v>2649</v>
      </c>
      <c r="K241" s="832" t="s">
        <v>2650</v>
      </c>
      <c r="L241" s="835">
        <v>61.67</v>
      </c>
      <c r="M241" s="835">
        <v>61.67</v>
      </c>
      <c r="N241" s="832">
        <v>1</v>
      </c>
      <c r="O241" s="836">
        <v>0.5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50</v>
      </c>
      <c r="B242" s="832" t="s">
        <v>2327</v>
      </c>
      <c r="C242" s="832" t="s">
        <v>2331</v>
      </c>
      <c r="D242" s="833" t="s">
        <v>3872</v>
      </c>
      <c r="E242" s="834" t="s">
        <v>2345</v>
      </c>
      <c r="F242" s="832" t="s">
        <v>2328</v>
      </c>
      <c r="G242" s="832" t="s">
        <v>2642</v>
      </c>
      <c r="H242" s="832" t="s">
        <v>578</v>
      </c>
      <c r="I242" s="832" t="s">
        <v>2651</v>
      </c>
      <c r="J242" s="832" t="s">
        <v>2649</v>
      </c>
      <c r="K242" s="832" t="s">
        <v>2652</v>
      </c>
      <c r="L242" s="835">
        <v>92.5</v>
      </c>
      <c r="M242" s="835">
        <v>92.5</v>
      </c>
      <c r="N242" s="832">
        <v>1</v>
      </c>
      <c r="O242" s="836">
        <v>0.5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50</v>
      </c>
      <c r="B243" s="832" t="s">
        <v>2327</v>
      </c>
      <c r="C243" s="832" t="s">
        <v>2331</v>
      </c>
      <c r="D243" s="833" t="s">
        <v>3872</v>
      </c>
      <c r="E243" s="834" t="s">
        <v>2345</v>
      </c>
      <c r="F243" s="832" t="s">
        <v>2328</v>
      </c>
      <c r="G243" s="832" t="s">
        <v>2470</v>
      </c>
      <c r="H243" s="832" t="s">
        <v>578</v>
      </c>
      <c r="I243" s="832" t="s">
        <v>2471</v>
      </c>
      <c r="J243" s="832" t="s">
        <v>2472</v>
      </c>
      <c r="K243" s="832" t="s">
        <v>2473</v>
      </c>
      <c r="L243" s="835">
        <v>84.39</v>
      </c>
      <c r="M243" s="835">
        <v>84.39</v>
      </c>
      <c r="N243" s="832">
        <v>1</v>
      </c>
      <c r="O243" s="836">
        <v>1</v>
      </c>
      <c r="P243" s="835">
        <v>84.39</v>
      </c>
      <c r="Q243" s="837">
        <v>1</v>
      </c>
      <c r="R243" s="832">
        <v>1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50</v>
      </c>
      <c r="B244" s="832" t="s">
        <v>2327</v>
      </c>
      <c r="C244" s="832" t="s">
        <v>2331</v>
      </c>
      <c r="D244" s="833" t="s">
        <v>3872</v>
      </c>
      <c r="E244" s="834" t="s">
        <v>2345</v>
      </c>
      <c r="F244" s="832" t="s">
        <v>2328</v>
      </c>
      <c r="G244" s="832" t="s">
        <v>2470</v>
      </c>
      <c r="H244" s="832" t="s">
        <v>578</v>
      </c>
      <c r="I244" s="832" t="s">
        <v>2474</v>
      </c>
      <c r="J244" s="832" t="s">
        <v>1558</v>
      </c>
      <c r="K244" s="832" t="s">
        <v>2475</v>
      </c>
      <c r="L244" s="835">
        <v>50.64</v>
      </c>
      <c r="M244" s="835">
        <v>50.64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50</v>
      </c>
      <c r="B245" s="832" t="s">
        <v>2327</v>
      </c>
      <c r="C245" s="832" t="s">
        <v>2331</v>
      </c>
      <c r="D245" s="833" t="s">
        <v>3872</v>
      </c>
      <c r="E245" s="834" t="s">
        <v>2345</v>
      </c>
      <c r="F245" s="832" t="s">
        <v>2328</v>
      </c>
      <c r="G245" s="832" t="s">
        <v>2476</v>
      </c>
      <c r="H245" s="832" t="s">
        <v>578</v>
      </c>
      <c r="I245" s="832" t="s">
        <v>2477</v>
      </c>
      <c r="J245" s="832" t="s">
        <v>959</v>
      </c>
      <c r="K245" s="832" t="s">
        <v>2478</v>
      </c>
      <c r="L245" s="835">
        <v>33</v>
      </c>
      <c r="M245" s="835">
        <v>132</v>
      </c>
      <c r="N245" s="832">
        <v>4</v>
      </c>
      <c r="O245" s="836">
        <v>2.5</v>
      </c>
      <c r="P245" s="835">
        <v>33</v>
      </c>
      <c r="Q245" s="837">
        <v>0.25</v>
      </c>
      <c r="R245" s="832">
        <v>1</v>
      </c>
      <c r="S245" s="837">
        <v>0.25</v>
      </c>
      <c r="T245" s="836">
        <v>0.5</v>
      </c>
      <c r="U245" s="838">
        <v>0.2</v>
      </c>
    </row>
    <row r="246" spans="1:21" ht="14.4" customHeight="1" x14ac:dyDescent="0.3">
      <c r="A246" s="831">
        <v>50</v>
      </c>
      <c r="B246" s="832" t="s">
        <v>2327</v>
      </c>
      <c r="C246" s="832" t="s">
        <v>2331</v>
      </c>
      <c r="D246" s="833" t="s">
        <v>3872</v>
      </c>
      <c r="E246" s="834" t="s">
        <v>2345</v>
      </c>
      <c r="F246" s="832" t="s">
        <v>2328</v>
      </c>
      <c r="G246" s="832" t="s">
        <v>2476</v>
      </c>
      <c r="H246" s="832" t="s">
        <v>578</v>
      </c>
      <c r="I246" s="832" t="s">
        <v>2653</v>
      </c>
      <c r="J246" s="832" t="s">
        <v>1531</v>
      </c>
      <c r="K246" s="832" t="s">
        <v>2654</v>
      </c>
      <c r="L246" s="835">
        <v>55.01</v>
      </c>
      <c r="M246" s="835">
        <v>55.01</v>
      </c>
      <c r="N246" s="832">
        <v>1</v>
      </c>
      <c r="O246" s="836">
        <v>0.5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50</v>
      </c>
      <c r="B247" s="832" t="s">
        <v>2327</v>
      </c>
      <c r="C247" s="832" t="s">
        <v>2331</v>
      </c>
      <c r="D247" s="833" t="s">
        <v>3872</v>
      </c>
      <c r="E247" s="834" t="s">
        <v>2345</v>
      </c>
      <c r="F247" s="832" t="s">
        <v>2328</v>
      </c>
      <c r="G247" s="832" t="s">
        <v>2476</v>
      </c>
      <c r="H247" s="832" t="s">
        <v>578</v>
      </c>
      <c r="I247" s="832" t="s">
        <v>2541</v>
      </c>
      <c r="J247" s="832" t="s">
        <v>959</v>
      </c>
      <c r="K247" s="832" t="s">
        <v>2478</v>
      </c>
      <c r="L247" s="835">
        <v>33</v>
      </c>
      <c r="M247" s="835">
        <v>33</v>
      </c>
      <c r="N247" s="832">
        <v>1</v>
      </c>
      <c r="O247" s="836">
        <v>0.5</v>
      </c>
      <c r="P247" s="835">
        <v>33</v>
      </c>
      <c r="Q247" s="837">
        <v>1</v>
      </c>
      <c r="R247" s="832">
        <v>1</v>
      </c>
      <c r="S247" s="837">
        <v>1</v>
      </c>
      <c r="T247" s="836">
        <v>0.5</v>
      </c>
      <c r="U247" s="838">
        <v>1</v>
      </c>
    </row>
    <row r="248" spans="1:21" ht="14.4" customHeight="1" x14ac:dyDescent="0.3">
      <c r="A248" s="831">
        <v>50</v>
      </c>
      <c r="B248" s="832" t="s">
        <v>2327</v>
      </c>
      <c r="C248" s="832" t="s">
        <v>2331</v>
      </c>
      <c r="D248" s="833" t="s">
        <v>3872</v>
      </c>
      <c r="E248" s="834" t="s">
        <v>2345</v>
      </c>
      <c r="F248" s="832" t="s">
        <v>2328</v>
      </c>
      <c r="G248" s="832" t="s">
        <v>2655</v>
      </c>
      <c r="H248" s="832" t="s">
        <v>578</v>
      </c>
      <c r="I248" s="832" t="s">
        <v>2656</v>
      </c>
      <c r="J248" s="832" t="s">
        <v>938</v>
      </c>
      <c r="K248" s="832" t="s">
        <v>2657</v>
      </c>
      <c r="L248" s="835">
        <v>49.2</v>
      </c>
      <c r="M248" s="835">
        <v>49.2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50</v>
      </c>
      <c r="B249" s="832" t="s">
        <v>2327</v>
      </c>
      <c r="C249" s="832" t="s">
        <v>2331</v>
      </c>
      <c r="D249" s="833" t="s">
        <v>3872</v>
      </c>
      <c r="E249" s="834" t="s">
        <v>2345</v>
      </c>
      <c r="F249" s="832" t="s">
        <v>2328</v>
      </c>
      <c r="G249" s="832" t="s">
        <v>2383</v>
      </c>
      <c r="H249" s="832" t="s">
        <v>607</v>
      </c>
      <c r="I249" s="832" t="s">
        <v>1880</v>
      </c>
      <c r="J249" s="832" t="s">
        <v>1881</v>
      </c>
      <c r="K249" s="832" t="s">
        <v>1882</v>
      </c>
      <c r="L249" s="835">
        <v>93.43</v>
      </c>
      <c r="M249" s="835">
        <v>934.30000000000018</v>
      </c>
      <c r="N249" s="832">
        <v>10</v>
      </c>
      <c r="O249" s="836">
        <v>5</v>
      </c>
      <c r="P249" s="835">
        <v>93.43</v>
      </c>
      <c r="Q249" s="837">
        <v>9.9999999999999992E-2</v>
      </c>
      <c r="R249" s="832">
        <v>1</v>
      </c>
      <c r="S249" s="837">
        <v>0.1</v>
      </c>
      <c r="T249" s="836">
        <v>0.5</v>
      </c>
      <c r="U249" s="838">
        <v>0.1</v>
      </c>
    </row>
    <row r="250" spans="1:21" ht="14.4" customHeight="1" x14ac:dyDescent="0.3">
      <c r="A250" s="831">
        <v>50</v>
      </c>
      <c r="B250" s="832" t="s">
        <v>2327</v>
      </c>
      <c r="C250" s="832" t="s">
        <v>2331</v>
      </c>
      <c r="D250" s="833" t="s">
        <v>3872</v>
      </c>
      <c r="E250" s="834" t="s">
        <v>2345</v>
      </c>
      <c r="F250" s="832" t="s">
        <v>2328</v>
      </c>
      <c r="G250" s="832" t="s">
        <v>2383</v>
      </c>
      <c r="H250" s="832" t="s">
        <v>578</v>
      </c>
      <c r="I250" s="832" t="s">
        <v>2384</v>
      </c>
      <c r="J250" s="832" t="s">
        <v>2385</v>
      </c>
      <c r="K250" s="832" t="s">
        <v>2386</v>
      </c>
      <c r="L250" s="835">
        <v>300.33</v>
      </c>
      <c r="M250" s="835">
        <v>300.33</v>
      </c>
      <c r="N250" s="832">
        <v>1</v>
      </c>
      <c r="O250" s="836">
        <v>0.5</v>
      </c>
      <c r="P250" s="835"/>
      <c r="Q250" s="837">
        <v>0</v>
      </c>
      <c r="R250" s="832"/>
      <c r="S250" s="837">
        <v>0</v>
      </c>
      <c r="T250" s="836"/>
      <c r="U250" s="838">
        <v>0</v>
      </c>
    </row>
    <row r="251" spans="1:21" ht="14.4" customHeight="1" x14ac:dyDescent="0.3">
      <c r="A251" s="831">
        <v>50</v>
      </c>
      <c r="B251" s="832" t="s">
        <v>2327</v>
      </c>
      <c r="C251" s="832" t="s">
        <v>2331</v>
      </c>
      <c r="D251" s="833" t="s">
        <v>3872</v>
      </c>
      <c r="E251" s="834" t="s">
        <v>2345</v>
      </c>
      <c r="F251" s="832" t="s">
        <v>2328</v>
      </c>
      <c r="G251" s="832" t="s">
        <v>2383</v>
      </c>
      <c r="H251" s="832" t="s">
        <v>578</v>
      </c>
      <c r="I251" s="832" t="s">
        <v>2658</v>
      </c>
      <c r="J251" s="832" t="s">
        <v>2388</v>
      </c>
      <c r="K251" s="832" t="s">
        <v>2386</v>
      </c>
      <c r="L251" s="835">
        <v>300.33</v>
      </c>
      <c r="M251" s="835">
        <v>300.33</v>
      </c>
      <c r="N251" s="832">
        <v>1</v>
      </c>
      <c r="O251" s="836">
        <v>0.5</v>
      </c>
      <c r="P251" s="835">
        <v>300.33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50</v>
      </c>
      <c r="B252" s="832" t="s">
        <v>2327</v>
      </c>
      <c r="C252" s="832" t="s">
        <v>2331</v>
      </c>
      <c r="D252" s="833" t="s">
        <v>3872</v>
      </c>
      <c r="E252" s="834" t="s">
        <v>2345</v>
      </c>
      <c r="F252" s="832" t="s">
        <v>2328</v>
      </c>
      <c r="G252" s="832" t="s">
        <v>2383</v>
      </c>
      <c r="H252" s="832" t="s">
        <v>607</v>
      </c>
      <c r="I252" s="832" t="s">
        <v>1883</v>
      </c>
      <c r="J252" s="832" t="s">
        <v>1881</v>
      </c>
      <c r="K252" s="832" t="s">
        <v>1884</v>
      </c>
      <c r="L252" s="835">
        <v>186.87</v>
      </c>
      <c r="M252" s="835">
        <v>934.35</v>
      </c>
      <c r="N252" s="832">
        <v>5</v>
      </c>
      <c r="O252" s="836">
        <v>2.5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50</v>
      </c>
      <c r="B253" s="832" t="s">
        <v>2327</v>
      </c>
      <c r="C253" s="832" t="s">
        <v>2331</v>
      </c>
      <c r="D253" s="833" t="s">
        <v>3872</v>
      </c>
      <c r="E253" s="834" t="s">
        <v>2345</v>
      </c>
      <c r="F253" s="832" t="s">
        <v>2328</v>
      </c>
      <c r="G253" s="832" t="s">
        <v>2383</v>
      </c>
      <c r="H253" s="832" t="s">
        <v>578</v>
      </c>
      <c r="I253" s="832" t="s">
        <v>2387</v>
      </c>
      <c r="J253" s="832" t="s">
        <v>2388</v>
      </c>
      <c r="K253" s="832" t="s">
        <v>2389</v>
      </c>
      <c r="L253" s="835">
        <v>100.11</v>
      </c>
      <c r="M253" s="835">
        <v>100.11</v>
      </c>
      <c r="N253" s="832">
        <v>1</v>
      </c>
      <c r="O253" s="836">
        <v>0.5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50</v>
      </c>
      <c r="B254" s="832" t="s">
        <v>2327</v>
      </c>
      <c r="C254" s="832" t="s">
        <v>2331</v>
      </c>
      <c r="D254" s="833" t="s">
        <v>3872</v>
      </c>
      <c r="E254" s="834" t="s">
        <v>2345</v>
      </c>
      <c r="F254" s="832" t="s">
        <v>2328</v>
      </c>
      <c r="G254" s="832" t="s">
        <v>2489</v>
      </c>
      <c r="H254" s="832" t="s">
        <v>578</v>
      </c>
      <c r="I254" s="832" t="s">
        <v>2490</v>
      </c>
      <c r="J254" s="832" t="s">
        <v>2491</v>
      </c>
      <c r="K254" s="832" t="s">
        <v>2492</v>
      </c>
      <c r="L254" s="835">
        <v>73.989999999999995</v>
      </c>
      <c r="M254" s="835">
        <v>73.989999999999995</v>
      </c>
      <c r="N254" s="832">
        <v>1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50</v>
      </c>
      <c r="B255" s="832" t="s">
        <v>2327</v>
      </c>
      <c r="C255" s="832" t="s">
        <v>2331</v>
      </c>
      <c r="D255" s="833" t="s">
        <v>3872</v>
      </c>
      <c r="E255" s="834" t="s">
        <v>2345</v>
      </c>
      <c r="F255" s="832" t="s">
        <v>2328</v>
      </c>
      <c r="G255" s="832" t="s">
        <v>2493</v>
      </c>
      <c r="H255" s="832" t="s">
        <v>578</v>
      </c>
      <c r="I255" s="832" t="s">
        <v>2494</v>
      </c>
      <c r="J255" s="832" t="s">
        <v>736</v>
      </c>
      <c r="K255" s="832" t="s">
        <v>2495</v>
      </c>
      <c r="L255" s="835">
        <v>156.19</v>
      </c>
      <c r="M255" s="835">
        <v>156.19</v>
      </c>
      <c r="N255" s="832">
        <v>1</v>
      </c>
      <c r="O255" s="836">
        <v>0.5</v>
      </c>
      <c r="P255" s="835">
        <v>156.19</v>
      </c>
      <c r="Q255" s="837">
        <v>1</v>
      </c>
      <c r="R255" s="832">
        <v>1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50</v>
      </c>
      <c r="B256" s="832" t="s">
        <v>2327</v>
      </c>
      <c r="C256" s="832" t="s">
        <v>2331</v>
      </c>
      <c r="D256" s="833" t="s">
        <v>3872</v>
      </c>
      <c r="E256" s="834" t="s">
        <v>2345</v>
      </c>
      <c r="F256" s="832" t="s">
        <v>2328</v>
      </c>
      <c r="G256" s="832" t="s">
        <v>2390</v>
      </c>
      <c r="H256" s="832" t="s">
        <v>578</v>
      </c>
      <c r="I256" s="832" t="s">
        <v>2391</v>
      </c>
      <c r="J256" s="832" t="s">
        <v>2392</v>
      </c>
      <c r="K256" s="832" t="s">
        <v>2393</v>
      </c>
      <c r="L256" s="835">
        <v>35.18</v>
      </c>
      <c r="M256" s="835">
        <v>211.08</v>
      </c>
      <c r="N256" s="832">
        <v>6</v>
      </c>
      <c r="O256" s="836">
        <v>3.5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" customHeight="1" x14ac:dyDescent="0.3">
      <c r="A257" s="831">
        <v>50</v>
      </c>
      <c r="B257" s="832" t="s">
        <v>2327</v>
      </c>
      <c r="C257" s="832" t="s">
        <v>2331</v>
      </c>
      <c r="D257" s="833" t="s">
        <v>3872</v>
      </c>
      <c r="E257" s="834" t="s">
        <v>2345</v>
      </c>
      <c r="F257" s="832" t="s">
        <v>2328</v>
      </c>
      <c r="G257" s="832" t="s">
        <v>2390</v>
      </c>
      <c r="H257" s="832" t="s">
        <v>578</v>
      </c>
      <c r="I257" s="832" t="s">
        <v>2496</v>
      </c>
      <c r="J257" s="832" t="s">
        <v>2392</v>
      </c>
      <c r="K257" s="832" t="s">
        <v>2497</v>
      </c>
      <c r="L257" s="835">
        <v>0</v>
      </c>
      <c r="M257" s="835">
        <v>0</v>
      </c>
      <c r="N257" s="832">
        <v>3</v>
      </c>
      <c r="O257" s="836">
        <v>1.5</v>
      </c>
      <c r="P257" s="835"/>
      <c r="Q257" s="837"/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50</v>
      </c>
      <c r="B258" s="832" t="s">
        <v>2327</v>
      </c>
      <c r="C258" s="832" t="s">
        <v>2331</v>
      </c>
      <c r="D258" s="833" t="s">
        <v>3872</v>
      </c>
      <c r="E258" s="834" t="s">
        <v>2345</v>
      </c>
      <c r="F258" s="832" t="s">
        <v>2328</v>
      </c>
      <c r="G258" s="832" t="s">
        <v>2390</v>
      </c>
      <c r="H258" s="832" t="s">
        <v>578</v>
      </c>
      <c r="I258" s="832" t="s">
        <v>2498</v>
      </c>
      <c r="J258" s="832" t="s">
        <v>890</v>
      </c>
      <c r="K258" s="832" t="s">
        <v>2499</v>
      </c>
      <c r="L258" s="835">
        <v>29.31</v>
      </c>
      <c r="M258" s="835">
        <v>117.24</v>
      </c>
      <c r="N258" s="832">
        <v>4</v>
      </c>
      <c r="O258" s="836">
        <v>2.5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50</v>
      </c>
      <c r="B259" s="832" t="s">
        <v>2327</v>
      </c>
      <c r="C259" s="832" t="s">
        <v>2331</v>
      </c>
      <c r="D259" s="833" t="s">
        <v>3872</v>
      </c>
      <c r="E259" s="834" t="s">
        <v>2345</v>
      </c>
      <c r="F259" s="832" t="s">
        <v>2328</v>
      </c>
      <c r="G259" s="832" t="s">
        <v>2390</v>
      </c>
      <c r="H259" s="832" t="s">
        <v>578</v>
      </c>
      <c r="I259" s="832" t="s">
        <v>2659</v>
      </c>
      <c r="J259" s="832" t="s">
        <v>2660</v>
      </c>
      <c r="K259" s="832" t="s">
        <v>2661</v>
      </c>
      <c r="L259" s="835">
        <v>0</v>
      </c>
      <c r="M259" s="835">
        <v>0</v>
      </c>
      <c r="N259" s="832">
        <v>6</v>
      </c>
      <c r="O259" s="836">
        <v>3</v>
      </c>
      <c r="P259" s="835">
        <v>0</v>
      </c>
      <c r="Q259" s="837"/>
      <c r="R259" s="832">
        <v>1</v>
      </c>
      <c r="S259" s="837">
        <v>0.16666666666666666</v>
      </c>
      <c r="T259" s="836">
        <v>0.5</v>
      </c>
      <c r="U259" s="838">
        <v>0.16666666666666666</v>
      </c>
    </row>
    <row r="260" spans="1:21" ht="14.4" customHeight="1" x14ac:dyDescent="0.3">
      <c r="A260" s="831">
        <v>50</v>
      </c>
      <c r="B260" s="832" t="s">
        <v>2327</v>
      </c>
      <c r="C260" s="832" t="s">
        <v>2331</v>
      </c>
      <c r="D260" s="833" t="s">
        <v>3872</v>
      </c>
      <c r="E260" s="834" t="s">
        <v>2345</v>
      </c>
      <c r="F260" s="832" t="s">
        <v>2328</v>
      </c>
      <c r="G260" s="832" t="s">
        <v>2390</v>
      </c>
      <c r="H260" s="832" t="s">
        <v>578</v>
      </c>
      <c r="I260" s="832" t="s">
        <v>2394</v>
      </c>
      <c r="J260" s="832" t="s">
        <v>2392</v>
      </c>
      <c r="K260" s="832" t="s">
        <v>2395</v>
      </c>
      <c r="L260" s="835">
        <v>11.73</v>
      </c>
      <c r="M260" s="835">
        <v>152.49000000000004</v>
      </c>
      <c r="N260" s="832">
        <v>13</v>
      </c>
      <c r="O260" s="836">
        <v>6.5</v>
      </c>
      <c r="P260" s="835">
        <v>23.46</v>
      </c>
      <c r="Q260" s="837">
        <v>0.15384615384615383</v>
      </c>
      <c r="R260" s="832">
        <v>2</v>
      </c>
      <c r="S260" s="837">
        <v>0.15384615384615385</v>
      </c>
      <c r="T260" s="836">
        <v>1</v>
      </c>
      <c r="U260" s="838">
        <v>0.15384615384615385</v>
      </c>
    </row>
    <row r="261" spans="1:21" ht="14.4" customHeight="1" x14ac:dyDescent="0.3">
      <c r="A261" s="831">
        <v>50</v>
      </c>
      <c r="B261" s="832" t="s">
        <v>2327</v>
      </c>
      <c r="C261" s="832" t="s">
        <v>2331</v>
      </c>
      <c r="D261" s="833" t="s">
        <v>3872</v>
      </c>
      <c r="E261" s="834" t="s">
        <v>2345</v>
      </c>
      <c r="F261" s="832" t="s">
        <v>2328</v>
      </c>
      <c r="G261" s="832" t="s">
        <v>2390</v>
      </c>
      <c r="H261" s="832" t="s">
        <v>578</v>
      </c>
      <c r="I261" s="832" t="s">
        <v>2662</v>
      </c>
      <c r="J261" s="832" t="s">
        <v>890</v>
      </c>
      <c r="K261" s="832" t="s">
        <v>2663</v>
      </c>
      <c r="L261" s="835">
        <v>11.73</v>
      </c>
      <c r="M261" s="835">
        <v>23.46</v>
      </c>
      <c r="N261" s="832">
        <v>2</v>
      </c>
      <c r="O261" s="836">
        <v>1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50</v>
      </c>
      <c r="B262" s="832" t="s">
        <v>2327</v>
      </c>
      <c r="C262" s="832" t="s">
        <v>2331</v>
      </c>
      <c r="D262" s="833" t="s">
        <v>3872</v>
      </c>
      <c r="E262" s="834" t="s">
        <v>2345</v>
      </c>
      <c r="F262" s="832" t="s">
        <v>2328</v>
      </c>
      <c r="G262" s="832" t="s">
        <v>2390</v>
      </c>
      <c r="H262" s="832" t="s">
        <v>578</v>
      </c>
      <c r="I262" s="832" t="s">
        <v>2664</v>
      </c>
      <c r="J262" s="832" t="s">
        <v>2392</v>
      </c>
      <c r="K262" s="832" t="s">
        <v>2665</v>
      </c>
      <c r="L262" s="835">
        <v>0</v>
      </c>
      <c r="M262" s="835">
        <v>0</v>
      </c>
      <c r="N262" s="832">
        <v>2</v>
      </c>
      <c r="O262" s="836">
        <v>1</v>
      </c>
      <c r="P262" s="835"/>
      <c r="Q262" s="837"/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50</v>
      </c>
      <c r="B263" s="832" t="s">
        <v>2327</v>
      </c>
      <c r="C263" s="832" t="s">
        <v>2331</v>
      </c>
      <c r="D263" s="833" t="s">
        <v>3872</v>
      </c>
      <c r="E263" s="834" t="s">
        <v>2345</v>
      </c>
      <c r="F263" s="832" t="s">
        <v>2328</v>
      </c>
      <c r="G263" s="832" t="s">
        <v>2390</v>
      </c>
      <c r="H263" s="832" t="s">
        <v>578</v>
      </c>
      <c r="I263" s="832" t="s">
        <v>2666</v>
      </c>
      <c r="J263" s="832" t="s">
        <v>2667</v>
      </c>
      <c r="K263" s="832" t="s">
        <v>2668</v>
      </c>
      <c r="L263" s="835">
        <v>0</v>
      </c>
      <c r="M263" s="835">
        <v>0</v>
      </c>
      <c r="N263" s="832">
        <v>1</v>
      </c>
      <c r="O263" s="836">
        <v>0.5</v>
      </c>
      <c r="P263" s="835"/>
      <c r="Q263" s="837"/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50</v>
      </c>
      <c r="B264" s="832" t="s">
        <v>2327</v>
      </c>
      <c r="C264" s="832" t="s">
        <v>2331</v>
      </c>
      <c r="D264" s="833" t="s">
        <v>3872</v>
      </c>
      <c r="E264" s="834" t="s">
        <v>2345</v>
      </c>
      <c r="F264" s="832" t="s">
        <v>2328</v>
      </c>
      <c r="G264" s="832" t="s">
        <v>2390</v>
      </c>
      <c r="H264" s="832" t="s">
        <v>578</v>
      </c>
      <c r="I264" s="832" t="s">
        <v>2669</v>
      </c>
      <c r="J264" s="832" t="s">
        <v>2667</v>
      </c>
      <c r="K264" s="832" t="s">
        <v>2670</v>
      </c>
      <c r="L264" s="835">
        <v>35.17</v>
      </c>
      <c r="M264" s="835">
        <v>35.17</v>
      </c>
      <c r="N264" s="832">
        <v>1</v>
      </c>
      <c r="O264" s="836">
        <v>0.5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50</v>
      </c>
      <c r="B265" s="832" t="s">
        <v>2327</v>
      </c>
      <c r="C265" s="832" t="s">
        <v>2331</v>
      </c>
      <c r="D265" s="833" t="s">
        <v>3872</v>
      </c>
      <c r="E265" s="834" t="s">
        <v>2345</v>
      </c>
      <c r="F265" s="832" t="s">
        <v>2328</v>
      </c>
      <c r="G265" s="832" t="s">
        <v>2390</v>
      </c>
      <c r="H265" s="832" t="s">
        <v>578</v>
      </c>
      <c r="I265" s="832" t="s">
        <v>2671</v>
      </c>
      <c r="J265" s="832" t="s">
        <v>2392</v>
      </c>
      <c r="K265" s="832" t="s">
        <v>2672</v>
      </c>
      <c r="L265" s="835">
        <v>0</v>
      </c>
      <c r="M265" s="835">
        <v>0</v>
      </c>
      <c r="N265" s="832">
        <v>1</v>
      </c>
      <c r="O265" s="836">
        <v>0.5</v>
      </c>
      <c r="P265" s="835"/>
      <c r="Q265" s="837"/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50</v>
      </c>
      <c r="B266" s="832" t="s">
        <v>2327</v>
      </c>
      <c r="C266" s="832" t="s">
        <v>2331</v>
      </c>
      <c r="D266" s="833" t="s">
        <v>3872</v>
      </c>
      <c r="E266" s="834" t="s">
        <v>2345</v>
      </c>
      <c r="F266" s="832" t="s">
        <v>2328</v>
      </c>
      <c r="G266" s="832" t="s">
        <v>2673</v>
      </c>
      <c r="H266" s="832" t="s">
        <v>607</v>
      </c>
      <c r="I266" s="832" t="s">
        <v>2674</v>
      </c>
      <c r="J266" s="832" t="s">
        <v>2675</v>
      </c>
      <c r="K266" s="832" t="s">
        <v>2676</v>
      </c>
      <c r="L266" s="835">
        <v>32.25</v>
      </c>
      <c r="M266" s="835">
        <v>32.25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50</v>
      </c>
      <c r="B267" s="832" t="s">
        <v>2327</v>
      </c>
      <c r="C267" s="832" t="s">
        <v>2331</v>
      </c>
      <c r="D267" s="833" t="s">
        <v>3872</v>
      </c>
      <c r="E267" s="834" t="s">
        <v>2345</v>
      </c>
      <c r="F267" s="832" t="s">
        <v>2328</v>
      </c>
      <c r="G267" s="832" t="s">
        <v>2399</v>
      </c>
      <c r="H267" s="832" t="s">
        <v>578</v>
      </c>
      <c r="I267" s="832" t="s">
        <v>2677</v>
      </c>
      <c r="J267" s="832" t="s">
        <v>1508</v>
      </c>
      <c r="K267" s="832" t="s">
        <v>2637</v>
      </c>
      <c r="L267" s="835">
        <v>0</v>
      </c>
      <c r="M267" s="835">
        <v>0</v>
      </c>
      <c r="N267" s="832">
        <v>1</v>
      </c>
      <c r="O267" s="836">
        <v>1</v>
      </c>
      <c r="P267" s="835"/>
      <c r="Q267" s="837"/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50</v>
      </c>
      <c r="B268" s="832" t="s">
        <v>2327</v>
      </c>
      <c r="C268" s="832" t="s">
        <v>2331</v>
      </c>
      <c r="D268" s="833" t="s">
        <v>3872</v>
      </c>
      <c r="E268" s="834" t="s">
        <v>2345</v>
      </c>
      <c r="F268" s="832" t="s">
        <v>2328</v>
      </c>
      <c r="G268" s="832" t="s">
        <v>2678</v>
      </c>
      <c r="H268" s="832" t="s">
        <v>578</v>
      </c>
      <c r="I268" s="832" t="s">
        <v>2679</v>
      </c>
      <c r="J268" s="832" t="s">
        <v>2680</v>
      </c>
      <c r="K268" s="832" t="s">
        <v>2681</v>
      </c>
      <c r="L268" s="835">
        <v>57.6</v>
      </c>
      <c r="M268" s="835">
        <v>57.6</v>
      </c>
      <c r="N268" s="832">
        <v>1</v>
      </c>
      <c r="O268" s="836">
        <v>0.5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" customHeight="1" x14ac:dyDescent="0.3">
      <c r="A269" s="831">
        <v>50</v>
      </c>
      <c r="B269" s="832" t="s">
        <v>2327</v>
      </c>
      <c r="C269" s="832" t="s">
        <v>2331</v>
      </c>
      <c r="D269" s="833" t="s">
        <v>3872</v>
      </c>
      <c r="E269" s="834" t="s">
        <v>2345</v>
      </c>
      <c r="F269" s="832" t="s">
        <v>2328</v>
      </c>
      <c r="G269" s="832" t="s">
        <v>2682</v>
      </c>
      <c r="H269" s="832" t="s">
        <v>607</v>
      </c>
      <c r="I269" s="832" t="s">
        <v>2262</v>
      </c>
      <c r="J269" s="832" t="s">
        <v>2260</v>
      </c>
      <c r="K269" s="832" t="s">
        <v>2263</v>
      </c>
      <c r="L269" s="835">
        <v>79.03</v>
      </c>
      <c r="M269" s="835">
        <v>79.03</v>
      </c>
      <c r="N269" s="832">
        <v>1</v>
      </c>
      <c r="O269" s="836">
        <v>0.5</v>
      </c>
      <c r="P269" s="835">
        <v>79.03</v>
      </c>
      <c r="Q269" s="837">
        <v>1</v>
      </c>
      <c r="R269" s="832">
        <v>1</v>
      </c>
      <c r="S269" s="837">
        <v>1</v>
      </c>
      <c r="T269" s="836">
        <v>0.5</v>
      </c>
      <c r="U269" s="838">
        <v>1</v>
      </c>
    </row>
    <row r="270" spans="1:21" ht="14.4" customHeight="1" x14ac:dyDescent="0.3">
      <c r="A270" s="831">
        <v>50</v>
      </c>
      <c r="B270" s="832" t="s">
        <v>2327</v>
      </c>
      <c r="C270" s="832" t="s">
        <v>2331</v>
      </c>
      <c r="D270" s="833" t="s">
        <v>3872</v>
      </c>
      <c r="E270" s="834" t="s">
        <v>2345</v>
      </c>
      <c r="F270" s="832" t="s">
        <v>2328</v>
      </c>
      <c r="G270" s="832" t="s">
        <v>2682</v>
      </c>
      <c r="H270" s="832" t="s">
        <v>607</v>
      </c>
      <c r="I270" s="832" t="s">
        <v>2262</v>
      </c>
      <c r="J270" s="832" t="s">
        <v>2260</v>
      </c>
      <c r="K270" s="832" t="s">
        <v>2263</v>
      </c>
      <c r="L270" s="835">
        <v>84.18</v>
      </c>
      <c r="M270" s="835">
        <v>84.18</v>
      </c>
      <c r="N270" s="832">
        <v>1</v>
      </c>
      <c r="O270" s="836">
        <v>0.5</v>
      </c>
      <c r="P270" s="835"/>
      <c r="Q270" s="837">
        <v>0</v>
      </c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50</v>
      </c>
      <c r="B271" s="832" t="s">
        <v>2327</v>
      </c>
      <c r="C271" s="832" t="s">
        <v>2331</v>
      </c>
      <c r="D271" s="833" t="s">
        <v>3872</v>
      </c>
      <c r="E271" s="834" t="s">
        <v>2345</v>
      </c>
      <c r="F271" s="832" t="s">
        <v>2328</v>
      </c>
      <c r="G271" s="832" t="s">
        <v>2682</v>
      </c>
      <c r="H271" s="832" t="s">
        <v>607</v>
      </c>
      <c r="I271" s="832" t="s">
        <v>2058</v>
      </c>
      <c r="J271" s="832" t="s">
        <v>2056</v>
      </c>
      <c r="K271" s="832" t="s">
        <v>2059</v>
      </c>
      <c r="L271" s="835">
        <v>46.07</v>
      </c>
      <c r="M271" s="835">
        <v>46.07</v>
      </c>
      <c r="N271" s="832">
        <v>1</v>
      </c>
      <c r="O271" s="836">
        <v>0.5</v>
      </c>
      <c r="P271" s="835">
        <v>46.07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50</v>
      </c>
      <c r="B272" s="832" t="s">
        <v>2327</v>
      </c>
      <c r="C272" s="832" t="s">
        <v>2331</v>
      </c>
      <c r="D272" s="833" t="s">
        <v>3872</v>
      </c>
      <c r="E272" s="834" t="s">
        <v>2345</v>
      </c>
      <c r="F272" s="832" t="s">
        <v>2328</v>
      </c>
      <c r="G272" s="832" t="s">
        <v>2682</v>
      </c>
      <c r="H272" s="832" t="s">
        <v>607</v>
      </c>
      <c r="I272" s="832" t="s">
        <v>2058</v>
      </c>
      <c r="J272" s="832" t="s">
        <v>2056</v>
      </c>
      <c r="K272" s="832" t="s">
        <v>2059</v>
      </c>
      <c r="L272" s="835">
        <v>49.08</v>
      </c>
      <c r="M272" s="835">
        <v>49.08</v>
      </c>
      <c r="N272" s="832">
        <v>1</v>
      </c>
      <c r="O272" s="836">
        <v>0.5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50</v>
      </c>
      <c r="B273" s="832" t="s">
        <v>2327</v>
      </c>
      <c r="C273" s="832" t="s">
        <v>2331</v>
      </c>
      <c r="D273" s="833" t="s">
        <v>3872</v>
      </c>
      <c r="E273" s="834" t="s">
        <v>2345</v>
      </c>
      <c r="F273" s="832" t="s">
        <v>2328</v>
      </c>
      <c r="G273" s="832" t="s">
        <v>2682</v>
      </c>
      <c r="H273" s="832" t="s">
        <v>578</v>
      </c>
      <c r="I273" s="832" t="s">
        <v>2683</v>
      </c>
      <c r="J273" s="832" t="s">
        <v>2056</v>
      </c>
      <c r="K273" s="832" t="s">
        <v>2684</v>
      </c>
      <c r="L273" s="835">
        <v>84.18</v>
      </c>
      <c r="M273" s="835">
        <v>84.18</v>
      </c>
      <c r="N273" s="832">
        <v>1</v>
      </c>
      <c r="O273" s="836">
        <v>0.5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50</v>
      </c>
      <c r="B274" s="832" t="s">
        <v>2327</v>
      </c>
      <c r="C274" s="832" t="s">
        <v>2331</v>
      </c>
      <c r="D274" s="833" t="s">
        <v>3872</v>
      </c>
      <c r="E274" s="834" t="s">
        <v>2345</v>
      </c>
      <c r="F274" s="832" t="s">
        <v>2328</v>
      </c>
      <c r="G274" s="832" t="s">
        <v>2682</v>
      </c>
      <c r="H274" s="832" t="s">
        <v>607</v>
      </c>
      <c r="I274" s="832" t="s">
        <v>2261</v>
      </c>
      <c r="J274" s="832" t="s">
        <v>2260</v>
      </c>
      <c r="K274" s="832" t="s">
        <v>2059</v>
      </c>
      <c r="L274" s="835">
        <v>46.07</v>
      </c>
      <c r="M274" s="835">
        <v>46.07</v>
      </c>
      <c r="N274" s="832">
        <v>1</v>
      </c>
      <c r="O274" s="836">
        <v>0.5</v>
      </c>
      <c r="P274" s="835">
        <v>46.07</v>
      </c>
      <c r="Q274" s="837">
        <v>1</v>
      </c>
      <c r="R274" s="832">
        <v>1</v>
      </c>
      <c r="S274" s="837">
        <v>1</v>
      </c>
      <c r="T274" s="836">
        <v>0.5</v>
      </c>
      <c r="U274" s="838">
        <v>1</v>
      </c>
    </row>
    <row r="275" spans="1:21" ht="14.4" customHeight="1" x14ac:dyDescent="0.3">
      <c r="A275" s="831">
        <v>50</v>
      </c>
      <c r="B275" s="832" t="s">
        <v>2327</v>
      </c>
      <c r="C275" s="832" t="s">
        <v>2331</v>
      </c>
      <c r="D275" s="833" t="s">
        <v>3872</v>
      </c>
      <c r="E275" s="834" t="s">
        <v>2345</v>
      </c>
      <c r="F275" s="832" t="s">
        <v>2328</v>
      </c>
      <c r="G275" s="832" t="s">
        <v>2501</v>
      </c>
      <c r="H275" s="832" t="s">
        <v>578</v>
      </c>
      <c r="I275" s="832" t="s">
        <v>2685</v>
      </c>
      <c r="J275" s="832" t="s">
        <v>1003</v>
      </c>
      <c r="K275" s="832" t="s">
        <v>2686</v>
      </c>
      <c r="L275" s="835">
        <v>46.73</v>
      </c>
      <c r="M275" s="835">
        <v>46.73</v>
      </c>
      <c r="N275" s="832">
        <v>1</v>
      </c>
      <c r="O275" s="836">
        <v>0.5</v>
      </c>
      <c r="P275" s="835">
        <v>46.73</v>
      </c>
      <c r="Q275" s="837">
        <v>1</v>
      </c>
      <c r="R275" s="832">
        <v>1</v>
      </c>
      <c r="S275" s="837">
        <v>1</v>
      </c>
      <c r="T275" s="836">
        <v>0.5</v>
      </c>
      <c r="U275" s="838">
        <v>1</v>
      </c>
    </row>
    <row r="276" spans="1:21" ht="14.4" customHeight="1" x14ac:dyDescent="0.3">
      <c r="A276" s="831">
        <v>50</v>
      </c>
      <c r="B276" s="832" t="s">
        <v>2327</v>
      </c>
      <c r="C276" s="832" t="s">
        <v>2331</v>
      </c>
      <c r="D276" s="833" t="s">
        <v>3872</v>
      </c>
      <c r="E276" s="834" t="s">
        <v>2345</v>
      </c>
      <c r="F276" s="832" t="s">
        <v>2328</v>
      </c>
      <c r="G276" s="832" t="s">
        <v>2687</v>
      </c>
      <c r="H276" s="832" t="s">
        <v>578</v>
      </c>
      <c r="I276" s="832" t="s">
        <v>2688</v>
      </c>
      <c r="J276" s="832" t="s">
        <v>2689</v>
      </c>
      <c r="K276" s="832" t="s">
        <v>2004</v>
      </c>
      <c r="L276" s="835">
        <v>0</v>
      </c>
      <c r="M276" s="835">
        <v>0</v>
      </c>
      <c r="N276" s="832">
        <v>1</v>
      </c>
      <c r="O276" s="836">
        <v>0.5</v>
      </c>
      <c r="P276" s="835">
        <v>0</v>
      </c>
      <c r="Q276" s="837"/>
      <c r="R276" s="832">
        <v>1</v>
      </c>
      <c r="S276" s="837">
        <v>1</v>
      </c>
      <c r="T276" s="836">
        <v>0.5</v>
      </c>
      <c r="U276" s="838">
        <v>1</v>
      </c>
    </row>
    <row r="277" spans="1:21" ht="14.4" customHeight="1" x14ac:dyDescent="0.3">
      <c r="A277" s="831">
        <v>50</v>
      </c>
      <c r="B277" s="832" t="s">
        <v>2327</v>
      </c>
      <c r="C277" s="832" t="s">
        <v>2331</v>
      </c>
      <c r="D277" s="833" t="s">
        <v>3872</v>
      </c>
      <c r="E277" s="834" t="s">
        <v>2345</v>
      </c>
      <c r="F277" s="832" t="s">
        <v>2328</v>
      </c>
      <c r="G277" s="832" t="s">
        <v>2502</v>
      </c>
      <c r="H277" s="832" t="s">
        <v>578</v>
      </c>
      <c r="I277" s="832" t="s">
        <v>2690</v>
      </c>
      <c r="J277" s="832" t="s">
        <v>2691</v>
      </c>
      <c r="K277" s="832" t="s">
        <v>2692</v>
      </c>
      <c r="L277" s="835">
        <v>43.21</v>
      </c>
      <c r="M277" s="835">
        <v>43.21</v>
      </c>
      <c r="N277" s="832">
        <v>1</v>
      </c>
      <c r="O277" s="836">
        <v>0.5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50</v>
      </c>
      <c r="B278" s="832" t="s">
        <v>2327</v>
      </c>
      <c r="C278" s="832" t="s">
        <v>2331</v>
      </c>
      <c r="D278" s="833" t="s">
        <v>3872</v>
      </c>
      <c r="E278" s="834" t="s">
        <v>2345</v>
      </c>
      <c r="F278" s="832" t="s">
        <v>2328</v>
      </c>
      <c r="G278" s="832" t="s">
        <v>2502</v>
      </c>
      <c r="H278" s="832" t="s">
        <v>607</v>
      </c>
      <c r="I278" s="832" t="s">
        <v>1845</v>
      </c>
      <c r="J278" s="832" t="s">
        <v>1142</v>
      </c>
      <c r="K278" s="832" t="s">
        <v>1846</v>
      </c>
      <c r="L278" s="835">
        <v>43.21</v>
      </c>
      <c r="M278" s="835">
        <v>86.42</v>
      </c>
      <c r="N278" s="832">
        <v>2</v>
      </c>
      <c r="O278" s="836">
        <v>1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50</v>
      </c>
      <c r="B279" s="832" t="s">
        <v>2327</v>
      </c>
      <c r="C279" s="832" t="s">
        <v>2331</v>
      </c>
      <c r="D279" s="833" t="s">
        <v>3872</v>
      </c>
      <c r="E279" s="834" t="s">
        <v>2345</v>
      </c>
      <c r="F279" s="832" t="s">
        <v>2328</v>
      </c>
      <c r="G279" s="832" t="s">
        <v>2502</v>
      </c>
      <c r="H279" s="832" t="s">
        <v>607</v>
      </c>
      <c r="I279" s="832" t="s">
        <v>2693</v>
      </c>
      <c r="J279" s="832" t="s">
        <v>2694</v>
      </c>
      <c r="K279" s="832" t="s">
        <v>2695</v>
      </c>
      <c r="L279" s="835">
        <v>73.45</v>
      </c>
      <c r="M279" s="835">
        <v>146.9</v>
      </c>
      <c r="N279" s="832">
        <v>2</v>
      </c>
      <c r="O279" s="836">
        <v>1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50</v>
      </c>
      <c r="B280" s="832" t="s">
        <v>2327</v>
      </c>
      <c r="C280" s="832" t="s">
        <v>2331</v>
      </c>
      <c r="D280" s="833" t="s">
        <v>3872</v>
      </c>
      <c r="E280" s="834" t="s">
        <v>2345</v>
      </c>
      <c r="F280" s="832" t="s">
        <v>2328</v>
      </c>
      <c r="G280" s="832" t="s">
        <v>2502</v>
      </c>
      <c r="H280" s="832" t="s">
        <v>578</v>
      </c>
      <c r="I280" s="832" t="s">
        <v>2696</v>
      </c>
      <c r="J280" s="832" t="s">
        <v>2697</v>
      </c>
      <c r="K280" s="832" t="s">
        <v>2692</v>
      </c>
      <c r="L280" s="835">
        <v>43.21</v>
      </c>
      <c r="M280" s="835">
        <v>43.21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50</v>
      </c>
      <c r="B281" s="832" t="s">
        <v>2327</v>
      </c>
      <c r="C281" s="832" t="s">
        <v>2331</v>
      </c>
      <c r="D281" s="833" t="s">
        <v>3872</v>
      </c>
      <c r="E281" s="834" t="s">
        <v>2345</v>
      </c>
      <c r="F281" s="832" t="s">
        <v>2328</v>
      </c>
      <c r="G281" s="832" t="s">
        <v>2502</v>
      </c>
      <c r="H281" s="832" t="s">
        <v>578</v>
      </c>
      <c r="I281" s="832" t="s">
        <v>2698</v>
      </c>
      <c r="J281" s="832" t="s">
        <v>2699</v>
      </c>
      <c r="K281" s="832" t="s">
        <v>2700</v>
      </c>
      <c r="L281" s="835">
        <v>86.41</v>
      </c>
      <c r="M281" s="835">
        <v>86.41</v>
      </c>
      <c r="N281" s="832">
        <v>1</v>
      </c>
      <c r="O281" s="836">
        <v>0.5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50</v>
      </c>
      <c r="B282" s="832" t="s">
        <v>2327</v>
      </c>
      <c r="C282" s="832" t="s">
        <v>2331</v>
      </c>
      <c r="D282" s="833" t="s">
        <v>3872</v>
      </c>
      <c r="E282" s="834" t="s">
        <v>2345</v>
      </c>
      <c r="F282" s="832" t="s">
        <v>2328</v>
      </c>
      <c r="G282" s="832" t="s">
        <v>2701</v>
      </c>
      <c r="H282" s="832" t="s">
        <v>578</v>
      </c>
      <c r="I282" s="832" t="s">
        <v>2702</v>
      </c>
      <c r="J282" s="832" t="s">
        <v>2703</v>
      </c>
      <c r="K282" s="832" t="s">
        <v>2704</v>
      </c>
      <c r="L282" s="835">
        <v>1327</v>
      </c>
      <c r="M282" s="835">
        <v>1327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50</v>
      </c>
      <c r="B283" s="832" t="s">
        <v>2327</v>
      </c>
      <c r="C283" s="832" t="s">
        <v>2331</v>
      </c>
      <c r="D283" s="833" t="s">
        <v>3872</v>
      </c>
      <c r="E283" s="834" t="s">
        <v>2345</v>
      </c>
      <c r="F283" s="832" t="s">
        <v>2328</v>
      </c>
      <c r="G283" s="832" t="s">
        <v>2705</v>
      </c>
      <c r="H283" s="832" t="s">
        <v>578</v>
      </c>
      <c r="I283" s="832" t="s">
        <v>2706</v>
      </c>
      <c r="J283" s="832" t="s">
        <v>2707</v>
      </c>
      <c r="K283" s="832" t="s">
        <v>2708</v>
      </c>
      <c r="L283" s="835">
        <v>1173</v>
      </c>
      <c r="M283" s="835">
        <v>1173</v>
      </c>
      <c r="N283" s="832">
        <v>1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50</v>
      </c>
      <c r="B284" s="832" t="s">
        <v>2327</v>
      </c>
      <c r="C284" s="832" t="s">
        <v>2331</v>
      </c>
      <c r="D284" s="833" t="s">
        <v>3872</v>
      </c>
      <c r="E284" s="834" t="s">
        <v>2345</v>
      </c>
      <c r="F284" s="832" t="s">
        <v>2328</v>
      </c>
      <c r="G284" s="832" t="s">
        <v>2401</v>
      </c>
      <c r="H284" s="832" t="s">
        <v>578</v>
      </c>
      <c r="I284" s="832" t="s">
        <v>2709</v>
      </c>
      <c r="J284" s="832" t="s">
        <v>2710</v>
      </c>
      <c r="K284" s="832" t="s">
        <v>2711</v>
      </c>
      <c r="L284" s="835">
        <v>54.99</v>
      </c>
      <c r="M284" s="835">
        <v>54.99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2327</v>
      </c>
      <c r="C285" s="832" t="s">
        <v>2331</v>
      </c>
      <c r="D285" s="833" t="s">
        <v>3872</v>
      </c>
      <c r="E285" s="834" t="s">
        <v>2345</v>
      </c>
      <c r="F285" s="832" t="s">
        <v>2328</v>
      </c>
      <c r="G285" s="832" t="s">
        <v>2401</v>
      </c>
      <c r="H285" s="832" t="s">
        <v>607</v>
      </c>
      <c r="I285" s="832" t="s">
        <v>2506</v>
      </c>
      <c r="J285" s="832" t="s">
        <v>1924</v>
      </c>
      <c r="K285" s="832" t="s">
        <v>2507</v>
      </c>
      <c r="L285" s="835">
        <v>10.65</v>
      </c>
      <c r="M285" s="835">
        <v>31.950000000000003</v>
      </c>
      <c r="N285" s="832">
        <v>3</v>
      </c>
      <c r="O285" s="836">
        <v>1.5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50</v>
      </c>
      <c r="B286" s="832" t="s">
        <v>2327</v>
      </c>
      <c r="C286" s="832" t="s">
        <v>2331</v>
      </c>
      <c r="D286" s="833" t="s">
        <v>3872</v>
      </c>
      <c r="E286" s="834" t="s">
        <v>2345</v>
      </c>
      <c r="F286" s="832" t="s">
        <v>2328</v>
      </c>
      <c r="G286" s="832" t="s">
        <v>2401</v>
      </c>
      <c r="H286" s="832" t="s">
        <v>607</v>
      </c>
      <c r="I286" s="832" t="s">
        <v>1926</v>
      </c>
      <c r="J286" s="832" t="s">
        <v>1924</v>
      </c>
      <c r="K286" s="832" t="s">
        <v>1927</v>
      </c>
      <c r="L286" s="835">
        <v>35.11</v>
      </c>
      <c r="M286" s="835">
        <v>70.22</v>
      </c>
      <c r="N286" s="832">
        <v>2</v>
      </c>
      <c r="O286" s="836">
        <v>1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50</v>
      </c>
      <c r="B287" s="832" t="s">
        <v>2327</v>
      </c>
      <c r="C287" s="832" t="s">
        <v>2331</v>
      </c>
      <c r="D287" s="833" t="s">
        <v>3872</v>
      </c>
      <c r="E287" s="834" t="s">
        <v>2345</v>
      </c>
      <c r="F287" s="832" t="s">
        <v>2328</v>
      </c>
      <c r="G287" s="832" t="s">
        <v>2401</v>
      </c>
      <c r="H287" s="832" t="s">
        <v>578</v>
      </c>
      <c r="I287" s="832" t="s">
        <v>2712</v>
      </c>
      <c r="J287" s="832" t="s">
        <v>1924</v>
      </c>
      <c r="K287" s="832" t="s">
        <v>2713</v>
      </c>
      <c r="L287" s="835">
        <v>0</v>
      </c>
      <c r="M287" s="835">
        <v>0</v>
      </c>
      <c r="N287" s="832">
        <v>2</v>
      </c>
      <c r="O287" s="836">
        <v>1</v>
      </c>
      <c r="P287" s="835"/>
      <c r="Q287" s="837"/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50</v>
      </c>
      <c r="B288" s="832" t="s">
        <v>2327</v>
      </c>
      <c r="C288" s="832" t="s">
        <v>2331</v>
      </c>
      <c r="D288" s="833" t="s">
        <v>3872</v>
      </c>
      <c r="E288" s="834" t="s">
        <v>2345</v>
      </c>
      <c r="F288" s="832" t="s">
        <v>2328</v>
      </c>
      <c r="G288" s="832" t="s">
        <v>2401</v>
      </c>
      <c r="H288" s="832" t="s">
        <v>607</v>
      </c>
      <c r="I288" s="832" t="s">
        <v>2402</v>
      </c>
      <c r="J288" s="832" t="s">
        <v>1924</v>
      </c>
      <c r="K288" s="832" t="s">
        <v>2403</v>
      </c>
      <c r="L288" s="835">
        <v>17.559999999999999</v>
      </c>
      <c r="M288" s="835">
        <v>105.35999999999999</v>
      </c>
      <c r="N288" s="832">
        <v>6</v>
      </c>
      <c r="O288" s="836">
        <v>3</v>
      </c>
      <c r="P288" s="835">
        <v>35.119999999999997</v>
      </c>
      <c r="Q288" s="837">
        <v>0.33333333333333337</v>
      </c>
      <c r="R288" s="832">
        <v>2</v>
      </c>
      <c r="S288" s="837">
        <v>0.33333333333333331</v>
      </c>
      <c r="T288" s="836">
        <v>1</v>
      </c>
      <c r="U288" s="838">
        <v>0.33333333333333331</v>
      </c>
    </row>
    <row r="289" spans="1:21" ht="14.4" customHeight="1" x14ac:dyDescent="0.3">
      <c r="A289" s="831">
        <v>50</v>
      </c>
      <c r="B289" s="832" t="s">
        <v>2327</v>
      </c>
      <c r="C289" s="832" t="s">
        <v>2331</v>
      </c>
      <c r="D289" s="833" t="s">
        <v>3872</v>
      </c>
      <c r="E289" s="834" t="s">
        <v>2345</v>
      </c>
      <c r="F289" s="832" t="s">
        <v>2328</v>
      </c>
      <c r="G289" s="832" t="s">
        <v>2401</v>
      </c>
      <c r="H289" s="832" t="s">
        <v>607</v>
      </c>
      <c r="I289" s="832" t="s">
        <v>2714</v>
      </c>
      <c r="J289" s="832" t="s">
        <v>1924</v>
      </c>
      <c r="K289" s="832" t="s">
        <v>2715</v>
      </c>
      <c r="L289" s="835">
        <v>70.23</v>
      </c>
      <c r="M289" s="835">
        <v>70.23</v>
      </c>
      <c r="N289" s="832">
        <v>1</v>
      </c>
      <c r="O289" s="836">
        <v>0.5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50</v>
      </c>
      <c r="B290" s="832" t="s">
        <v>2327</v>
      </c>
      <c r="C290" s="832" t="s">
        <v>2331</v>
      </c>
      <c r="D290" s="833" t="s">
        <v>3872</v>
      </c>
      <c r="E290" s="834" t="s">
        <v>2345</v>
      </c>
      <c r="F290" s="832" t="s">
        <v>2328</v>
      </c>
      <c r="G290" s="832" t="s">
        <v>2716</v>
      </c>
      <c r="H290" s="832" t="s">
        <v>578</v>
      </c>
      <c r="I290" s="832" t="s">
        <v>2717</v>
      </c>
      <c r="J290" s="832" t="s">
        <v>2718</v>
      </c>
      <c r="K290" s="832" t="s">
        <v>2719</v>
      </c>
      <c r="L290" s="835">
        <v>77.62</v>
      </c>
      <c r="M290" s="835">
        <v>77.62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50</v>
      </c>
      <c r="B291" s="832" t="s">
        <v>2327</v>
      </c>
      <c r="C291" s="832" t="s">
        <v>2331</v>
      </c>
      <c r="D291" s="833" t="s">
        <v>3872</v>
      </c>
      <c r="E291" s="834" t="s">
        <v>2345</v>
      </c>
      <c r="F291" s="832" t="s">
        <v>2328</v>
      </c>
      <c r="G291" s="832" t="s">
        <v>2550</v>
      </c>
      <c r="H291" s="832" t="s">
        <v>578</v>
      </c>
      <c r="I291" s="832" t="s">
        <v>2720</v>
      </c>
      <c r="J291" s="832" t="s">
        <v>1051</v>
      </c>
      <c r="K291" s="832" t="s">
        <v>2721</v>
      </c>
      <c r="L291" s="835">
        <v>32.76</v>
      </c>
      <c r="M291" s="835">
        <v>98.28</v>
      </c>
      <c r="N291" s="832">
        <v>3</v>
      </c>
      <c r="O291" s="836">
        <v>1.5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50</v>
      </c>
      <c r="B292" s="832" t="s">
        <v>2327</v>
      </c>
      <c r="C292" s="832" t="s">
        <v>2331</v>
      </c>
      <c r="D292" s="833" t="s">
        <v>3872</v>
      </c>
      <c r="E292" s="834" t="s">
        <v>2345</v>
      </c>
      <c r="F292" s="832" t="s">
        <v>2328</v>
      </c>
      <c r="G292" s="832" t="s">
        <v>2552</v>
      </c>
      <c r="H292" s="832" t="s">
        <v>578</v>
      </c>
      <c r="I292" s="832" t="s">
        <v>2722</v>
      </c>
      <c r="J292" s="832" t="s">
        <v>2723</v>
      </c>
      <c r="K292" s="832" t="s">
        <v>2724</v>
      </c>
      <c r="L292" s="835">
        <v>57.64</v>
      </c>
      <c r="M292" s="835">
        <v>57.64</v>
      </c>
      <c r="N292" s="832">
        <v>1</v>
      </c>
      <c r="O292" s="836">
        <v>0.5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50</v>
      </c>
      <c r="B293" s="832" t="s">
        <v>2327</v>
      </c>
      <c r="C293" s="832" t="s">
        <v>2331</v>
      </c>
      <c r="D293" s="833" t="s">
        <v>3872</v>
      </c>
      <c r="E293" s="834" t="s">
        <v>2345</v>
      </c>
      <c r="F293" s="832" t="s">
        <v>2328</v>
      </c>
      <c r="G293" s="832" t="s">
        <v>2552</v>
      </c>
      <c r="H293" s="832" t="s">
        <v>578</v>
      </c>
      <c r="I293" s="832" t="s">
        <v>2725</v>
      </c>
      <c r="J293" s="832" t="s">
        <v>2726</v>
      </c>
      <c r="K293" s="832" t="s">
        <v>2727</v>
      </c>
      <c r="L293" s="835">
        <v>61.76</v>
      </c>
      <c r="M293" s="835">
        <v>61.76</v>
      </c>
      <c r="N293" s="832">
        <v>1</v>
      </c>
      <c r="O293" s="836">
        <v>0.5</v>
      </c>
      <c r="P293" s="835">
        <v>61.76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50</v>
      </c>
      <c r="B294" s="832" t="s">
        <v>2327</v>
      </c>
      <c r="C294" s="832" t="s">
        <v>2331</v>
      </c>
      <c r="D294" s="833" t="s">
        <v>3872</v>
      </c>
      <c r="E294" s="834" t="s">
        <v>2345</v>
      </c>
      <c r="F294" s="832" t="s">
        <v>2328</v>
      </c>
      <c r="G294" s="832" t="s">
        <v>2511</v>
      </c>
      <c r="H294" s="832" t="s">
        <v>607</v>
      </c>
      <c r="I294" s="832" t="s">
        <v>2728</v>
      </c>
      <c r="J294" s="832" t="s">
        <v>1814</v>
      </c>
      <c r="K294" s="832" t="s">
        <v>1815</v>
      </c>
      <c r="L294" s="835">
        <v>28.81</v>
      </c>
      <c r="M294" s="835">
        <v>28.81</v>
      </c>
      <c r="N294" s="832">
        <v>1</v>
      </c>
      <c r="O294" s="836">
        <v>0.5</v>
      </c>
      <c r="P294" s="835">
        <v>28.81</v>
      </c>
      <c r="Q294" s="837">
        <v>1</v>
      </c>
      <c r="R294" s="832">
        <v>1</v>
      </c>
      <c r="S294" s="837">
        <v>1</v>
      </c>
      <c r="T294" s="836">
        <v>0.5</v>
      </c>
      <c r="U294" s="838">
        <v>1</v>
      </c>
    </row>
    <row r="295" spans="1:21" ht="14.4" customHeight="1" x14ac:dyDescent="0.3">
      <c r="A295" s="831">
        <v>50</v>
      </c>
      <c r="B295" s="832" t="s">
        <v>2327</v>
      </c>
      <c r="C295" s="832" t="s">
        <v>2331</v>
      </c>
      <c r="D295" s="833" t="s">
        <v>3872</v>
      </c>
      <c r="E295" s="834" t="s">
        <v>2345</v>
      </c>
      <c r="F295" s="832" t="s">
        <v>2328</v>
      </c>
      <c r="G295" s="832" t="s">
        <v>2511</v>
      </c>
      <c r="H295" s="832" t="s">
        <v>607</v>
      </c>
      <c r="I295" s="832" t="s">
        <v>2728</v>
      </c>
      <c r="J295" s="832" t="s">
        <v>1814</v>
      </c>
      <c r="K295" s="832" t="s">
        <v>1815</v>
      </c>
      <c r="L295" s="835">
        <v>16.12</v>
      </c>
      <c r="M295" s="835">
        <v>16.12</v>
      </c>
      <c r="N295" s="832">
        <v>1</v>
      </c>
      <c r="O295" s="836">
        <v>0.5</v>
      </c>
      <c r="P295" s="835">
        <v>16.12</v>
      </c>
      <c r="Q295" s="837">
        <v>1</v>
      </c>
      <c r="R295" s="832">
        <v>1</v>
      </c>
      <c r="S295" s="837">
        <v>1</v>
      </c>
      <c r="T295" s="836">
        <v>0.5</v>
      </c>
      <c r="U295" s="838">
        <v>1</v>
      </c>
    </row>
    <row r="296" spans="1:21" ht="14.4" customHeight="1" x14ac:dyDescent="0.3">
      <c r="A296" s="831">
        <v>50</v>
      </c>
      <c r="B296" s="832" t="s">
        <v>2327</v>
      </c>
      <c r="C296" s="832" t="s">
        <v>2331</v>
      </c>
      <c r="D296" s="833" t="s">
        <v>3872</v>
      </c>
      <c r="E296" s="834" t="s">
        <v>2345</v>
      </c>
      <c r="F296" s="832" t="s">
        <v>2328</v>
      </c>
      <c r="G296" s="832" t="s">
        <v>2511</v>
      </c>
      <c r="H296" s="832" t="s">
        <v>607</v>
      </c>
      <c r="I296" s="832" t="s">
        <v>2729</v>
      </c>
      <c r="J296" s="832" t="s">
        <v>1814</v>
      </c>
      <c r="K296" s="832" t="s">
        <v>1819</v>
      </c>
      <c r="L296" s="835">
        <v>57.64</v>
      </c>
      <c r="M296" s="835">
        <v>115.28</v>
      </c>
      <c r="N296" s="832">
        <v>2</v>
      </c>
      <c r="O296" s="836">
        <v>1.5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50</v>
      </c>
      <c r="B297" s="832" t="s">
        <v>2327</v>
      </c>
      <c r="C297" s="832" t="s">
        <v>2331</v>
      </c>
      <c r="D297" s="833" t="s">
        <v>3872</v>
      </c>
      <c r="E297" s="834" t="s">
        <v>2345</v>
      </c>
      <c r="F297" s="832" t="s">
        <v>2328</v>
      </c>
      <c r="G297" s="832" t="s">
        <v>2511</v>
      </c>
      <c r="H297" s="832" t="s">
        <v>607</v>
      </c>
      <c r="I297" s="832" t="s">
        <v>2729</v>
      </c>
      <c r="J297" s="832" t="s">
        <v>1814</v>
      </c>
      <c r="K297" s="832" t="s">
        <v>1819</v>
      </c>
      <c r="L297" s="835">
        <v>32.25</v>
      </c>
      <c r="M297" s="835">
        <v>129</v>
      </c>
      <c r="N297" s="832">
        <v>4</v>
      </c>
      <c r="O297" s="836">
        <v>2.5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50</v>
      </c>
      <c r="B298" s="832" t="s">
        <v>2327</v>
      </c>
      <c r="C298" s="832" t="s">
        <v>2331</v>
      </c>
      <c r="D298" s="833" t="s">
        <v>3872</v>
      </c>
      <c r="E298" s="834" t="s">
        <v>2345</v>
      </c>
      <c r="F298" s="832" t="s">
        <v>2328</v>
      </c>
      <c r="G298" s="832" t="s">
        <v>2511</v>
      </c>
      <c r="H298" s="832" t="s">
        <v>607</v>
      </c>
      <c r="I298" s="832" t="s">
        <v>1818</v>
      </c>
      <c r="J298" s="832" t="s">
        <v>1814</v>
      </c>
      <c r="K298" s="832" t="s">
        <v>1819</v>
      </c>
      <c r="L298" s="835">
        <v>57.64</v>
      </c>
      <c r="M298" s="835">
        <v>57.64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2327</v>
      </c>
      <c r="C299" s="832" t="s">
        <v>2331</v>
      </c>
      <c r="D299" s="833" t="s">
        <v>3872</v>
      </c>
      <c r="E299" s="834" t="s">
        <v>2345</v>
      </c>
      <c r="F299" s="832" t="s">
        <v>2328</v>
      </c>
      <c r="G299" s="832" t="s">
        <v>2408</v>
      </c>
      <c r="H299" s="832" t="s">
        <v>607</v>
      </c>
      <c r="I299" s="832" t="s">
        <v>1967</v>
      </c>
      <c r="J299" s="832" t="s">
        <v>1096</v>
      </c>
      <c r="K299" s="832" t="s">
        <v>1941</v>
      </c>
      <c r="L299" s="835">
        <v>48.27</v>
      </c>
      <c r="M299" s="835">
        <v>337.89</v>
      </c>
      <c r="N299" s="832">
        <v>7</v>
      </c>
      <c r="O299" s="836">
        <v>5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" customHeight="1" x14ac:dyDescent="0.3">
      <c r="A300" s="831">
        <v>50</v>
      </c>
      <c r="B300" s="832" t="s">
        <v>2327</v>
      </c>
      <c r="C300" s="832" t="s">
        <v>2331</v>
      </c>
      <c r="D300" s="833" t="s">
        <v>3872</v>
      </c>
      <c r="E300" s="834" t="s">
        <v>2345</v>
      </c>
      <c r="F300" s="832" t="s">
        <v>2328</v>
      </c>
      <c r="G300" s="832" t="s">
        <v>2408</v>
      </c>
      <c r="H300" s="832" t="s">
        <v>607</v>
      </c>
      <c r="I300" s="832" t="s">
        <v>1967</v>
      </c>
      <c r="J300" s="832" t="s">
        <v>1096</v>
      </c>
      <c r="K300" s="832" t="s">
        <v>1941</v>
      </c>
      <c r="L300" s="835">
        <v>47.7</v>
      </c>
      <c r="M300" s="835">
        <v>95.4</v>
      </c>
      <c r="N300" s="832">
        <v>2</v>
      </c>
      <c r="O300" s="836">
        <v>1</v>
      </c>
      <c r="P300" s="835">
        <v>47.7</v>
      </c>
      <c r="Q300" s="837">
        <v>0.5</v>
      </c>
      <c r="R300" s="832">
        <v>1</v>
      </c>
      <c r="S300" s="837">
        <v>0.5</v>
      </c>
      <c r="T300" s="836">
        <v>0.5</v>
      </c>
      <c r="U300" s="838">
        <v>0.5</v>
      </c>
    </row>
    <row r="301" spans="1:21" ht="14.4" customHeight="1" x14ac:dyDescent="0.3">
      <c r="A301" s="831">
        <v>50</v>
      </c>
      <c r="B301" s="832" t="s">
        <v>2327</v>
      </c>
      <c r="C301" s="832" t="s">
        <v>2331</v>
      </c>
      <c r="D301" s="833" t="s">
        <v>3872</v>
      </c>
      <c r="E301" s="834" t="s">
        <v>2345</v>
      </c>
      <c r="F301" s="832" t="s">
        <v>2328</v>
      </c>
      <c r="G301" s="832" t="s">
        <v>2408</v>
      </c>
      <c r="H301" s="832" t="s">
        <v>607</v>
      </c>
      <c r="I301" s="832" t="s">
        <v>1968</v>
      </c>
      <c r="J301" s="832" t="s">
        <v>1096</v>
      </c>
      <c r="K301" s="832" t="s">
        <v>1969</v>
      </c>
      <c r="L301" s="835">
        <v>144.81</v>
      </c>
      <c r="M301" s="835">
        <v>144.81</v>
      </c>
      <c r="N301" s="832">
        <v>1</v>
      </c>
      <c r="O301" s="836">
        <v>0.5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50</v>
      </c>
      <c r="B302" s="832" t="s">
        <v>2327</v>
      </c>
      <c r="C302" s="832" t="s">
        <v>2331</v>
      </c>
      <c r="D302" s="833" t="s">
        <v>3872</v>
      </c>
      <c r="E302" s="834" t="s">
        <v>2345</v>
      </c>
      <c r="F302" s="832" t="s">
        <v>2328</v>
      </c>
      <c r="G302" s="832" t="s">
        <v>2408</v>
      </c>
      <c r="H302" s="832" t="s">
        <v>607</v>
      </c>
      <c r="I302" s="832" t="s">
        <v>2514</v>
      </c>
      <c r="J302" s="832" t="s">
        <v>2515</v>
      </c>
      <c r="K302" s="832" t="s">
        <v>697</v>
      </c>
      <c r="L302" s="835">
        <v>96.53</v>
      </c>
      <c r="M302" s="835">
        <v>96.53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50</v>
      </c>
      <c r="B303" s="832" t="s">
        <v>2327</v>
      </c>
      <c r="C303" s="832" t="s">
        <v>2331</v>
      </c>
      <c r="D303" s="833" t="s">
        <v>3872</v>
      </c>
      <c r="E303" s="834" t="s">
        <v>2345</v>
      </c>
      <c r="F303" s="832" t="s">
        <v>2328</v>
      </c>
      <c r="G303" s="832" t="s">
        <v>2408</v>
      </c>
      <c r="H303" s="832" t="s">
        <v>607</v>
      </c>
      <c r="I303" s="832" t="s">
        <v>2514</v>
      </c>
      <c r="J303" s="832" t="s">
        <v>2515</v>
      </c>
      <c r="K303" s="832" t="s">
        <v>697</v>
      </c>
      <c r="L303" s="835">
        <v>95.39</v>
      </c>
      <c r="M303" s="835">
        <v>95.39</v>
      </c>
      <c r="N303" s="832">
        <v>1</v>
      </c>
      <c r="O303" s="836">
        <v>0.5</v>
      </c>
      <c r="P303" s="835"/>
      <c r="Q303" s="837">
        <v>0</v>
      </c>
      <c r="R303" s="832"/>
      <c r="S303" s="837">
        <v>0</v>
      </c>
      <c r="T303" s="836"/>
      <c r="U303" s="838">
        <v>0</v>
      </c>
    </row>
    <row r="304" spans="1:21" ht="14.4" customHeight="1" x14ac:dyDescent="0.3">
      <c r="A304" s="831">
        <v>50</v>
      </c>
      <c r="B304" s="832" t="s">
        <v>2327</v>
      </c>
      <c r="C304" s="832" t="s">
        <v>2331</v>
      </c>
      <c r="D304" s="833" t="s">
        <v>3872</v>
      </c>
      <c r="E304" s="834" t="s">
        <v>2345</v>
      </c>
      <c r="F304" s="832" t="s">
        <v>2328</v>
      </c>
      <c r="G304" s="832" t="s">
        <v>2730</v>
      </c>
      <c r="H304" s="832" t="s">
        <v>607</v>
      </c>
      <c r="I304" s="832" t="s">
        <v>1988</v>
      </c>
      <c r="J304" s="832" t="s">
        <v>1989</v>
      </c>
      <c r="K304" s="832" t="s">
        <v>1990</v>
      </c>
      <c r="L304" s="835">
        <v>117.46</v>
      </c>
      <c r="M304" s="835">
        <v>234.92</v>
      </c>
      <c r="N304" s="832">
        <v>2</v>
      </c>
      <c r="O304" s="836">
        <v>1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" customHeight="1" x14ac:dyDescent="0.3">
      <c r="A305" s="831">
        <v>50</v>
      </c>
      <c r="B305" s="832" t="s">
        <v>2327</v>
      </c>
      <c r="C305" s="832" t="s">
        <v>2331</v>
      </c>
      <c r="D305" s="833" t="s">
        <v>3872</v>
      </c>
      <c r="E305" s="834" t="s">
        <v>2345</v>
      </c>
      <c r="F305" s="832" t="s">
        <v>2328</v>
      </c>
      <c r="G305" s="832" t="s">
        <v>2730</v>
      </c>
      <c r="H305" s="832" t="s">
        <v>607</v>
      </c>
      <c r="I305" s="832" t="s">
        <v>2731</v>
      </c>
      <c r="J305" s="832" t="s">
        <v>1989</v>
      </c>
      <c r="K305" s="832" t="s">
        <v>2732</v>
      </c>
      <c r="L305" s="835">
        <v>181.94</v>
      </c>
      <c r="M305" s="835">
        <v>181.94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50</v>
      </c>
      <c r="B306" s="832" t="s">
        <v>2327</v>
      </c>
      <c r="C306" s="832" t="s">
        <v>2331</v>
      </c>
      <c r="D306" s="833" t="s">
        <v>3872</v>
      </c>
      <c r="E306" s="834" t="s">
        <v>2345</v>
      </c>
      <c r="F306" s="832" t="s">
        <v>2328</v>
      </c>
      <c r="G306" s="832" t="s">
        <v>2409</v>
      </c>
      <c r="H306" s="832" t="s">
        <v>607</v>
      </c>
      <c r="I306" s="832" t="s">
        <v>1980</v>
      </c>
      <c r="J306" s="832" t="s">
        <v>1981</v>
      </c>
      <c r="K306" s="832" t="s">
        <v>1982</v>
      </c>
      <c r="L306" s="835">
        <v>72.88</v>
      </c>
      <c r="M306" s="835">
        <v>72.88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50</v>
      </c>
      <c r="B307" s="832" t="s">
        <v>2327</v>
      </c>
      <c r="C307" s="832" t="s">
        <v>2331</v>
      </c>
      <c r="D307" s="833" t="s">
        <v>3872</v>
      </c>
      <c r="E307" s="834" t="s">
        <v>2345</v>
      </c>
      <c r="F307" s="832" t="s">
        <v>2328</v>
      </c>
      <c r="G307" s="832" t="s">
        <v>2409</v>
      </c>
      <c r="H307" s="832" t="s">
        <v>607</v>
      </c>
      <c r="I307" s="832" t="s">
        <v>2733</v>
      </c>
      <c r="J307" s="832" t="s">
        <v>2734</v>
      </c>
      <c r="K307" s="832" t="s">
        <v>2735</v>
      </c>
      <c r="L307" s="835">
        <v>87.41</v>
      </c>
      <c r="M307" s="835">
        <v>87.41</v>
      </c>
      <c r="N307" s="832">
        <v>1</v>
      </c>
      <c r="O307" s="836">
        <v>1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50</v>
      </c>
      <c r="B308" s="832" t="s">
        <v>2327</v>
      </c>
      <c r="C308" s="832" t="s">
        <v>2331</v>
      </c>
      <c r="D308" s="833" t="s">
        <v>3872</v>
      </c>
      <c r="E308" s="834" t="s">
        <v>2345</v>
      </c>
      <c r="F308" s="832" t="s">
        <v>2328</v>
      </c>
      <c r="G308" s="832" t="s">
        <v>2409</v>
      </c>
      <c r="H308" s="832" t="s">
        <v>607</v>
      </c>
      <c r="I308" s="832" t="s">
        <v>1985</v>
      </c>
      <c r="J308" s="832" t="s">
        <v>1981</v>
      </c>
      <c r="K308" s="832" t="s">
        <v>1986</v>
      </c>
      <c r="L308" s="835">
        <v>145.72999999999999</v>
      </c>
      <c r="M308" s="835">
        <v>145.72999999999999</v>
      </c>
      <c r="N308" s="832">
        <v>1</v>
      </c>
      <c r="O308" s="836">
        <v>0.5</v>
      </c>
      <c r="P308" s="835">
        <v>145.72999999999999</v>
      </c>
      <c r="Q308" s="837">
        <v>1</v>
      </c>
      <c r="R308" s="832">
        <v>1</v>
      </c>
      <c r="S308" s="837">
        <v>1</v>
      </c>
      <c r="T308" s="836">
        <v>0.5</v>
      </c>
      <c r="U308" s="838">
        <v>1</v>
      </c>
    </row>
    <row r="309" spans="1:21" ht="14.4" customHeight="1" x14ac:dyDescent="0.3">
      <c r="A309" s="831">
        <v>50</v>
      </c>
      <c r="B309" s="832" t="s">
        <v>2327</v>
      </c>
      <c r="C309" s="832" t="s">
        <v>2331</v>
      </c>
      <c r="D309" s="833" t="s">
        <v>3872</v>
      </c>
      <c r="E309" s="834" t="s">
        <v>2345</v>
      </c>
      <c r="F309" s="832" t="s">
        <v>2328</v>
      </c>
      <c r="G309" s="832" t="s">
        <v>2516</v>
      </c>
      <c r="H309" s="832" t="s">
        <v>578</v>
      </c>
      <c r="I309" s="832" t="s">
        <v>2517</v>
      </c>
      <c r="J309" s="832" t="s">
        <v>2518</v>
      </c>
      <c r="K309" s="832" t="s">
        <v>2519</v>
      </c>
      <c r="L309" s="835">
        <v>87.67</v>
      </c>
      <c r="M309" s="835">
        <v>87.67</v>
      </c>
      <c r="N309" s="832">
        <v>1</v>
      </c>
      <c r="O309" s="836">
        <v>0.5</v>
      </c>
      <c r="P309" s="835">
        <v>87.67</v>
      </c>
      <c r="Q309" s="837">
        <v>1</v>
      </c>
      <c r="R309" s="832">
        <v>1</v>
      </c>
      <c r="S309" s="837">
        <v>1</v>
      </c>
      <c r="T309" s="836">
        <v>0.5</v>
      </c>
      <c r="U309" s="838">
        <v>1</v>
      </c>
    </row>
    <row r="310" spans="1:21" ht="14.4" customHeight="1" x14ac:dyDescent="0.3">
      <c r="A310" s="831">
        <v>50</v>
      </c>
      <c r="B310" s="832" t="s">
        <v>2327</v>
      </c>
      <c r="C310" s="832" t="s">
        <v>2331</v>
      </c>
      <c r="D310" s="833" t="s">
        <v>3872</v>
      </c>
      <c r="E310" s="834" t="s">
        <v>2345</v>
      </c>
      <c r="F310" s="832" t="s">
        <v>2328</v>
      </c>
      <c r="G310" s="832" t="s">
        <v>2736</v>
      </c>
      <c r="H310" s="832" t="s">
        <v>578</v>
      </c>
      <c r="I310" s="832" t="s">
        <v>2737</v>
      </c>
      <c r="J310" s="832" t="s">
        <v>2738</v>
      </c>
      <c r="K310" s="832" t="s">
        <v>2739</v>
      </c>
      <c r="L310" s="835">
        <v>783.88</v>
      </c>
      <c r="M310" s="835">
        <v>1567.76</v>
      </c>
      <c r="N310" s="832">
        <v>2</v>
      </c>
      <c r="O310" s="836">
        <v>1.5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50</v>
      </c>
      <c r="B311" s="832" t="s">
        <v>2327</v>
      </c>
      <c r="C311" s="832" t="s">
        <v>2331</v>
      </c>
      <c r="D311" s="833" t="s">
        <v>3872</v>
      </c>
      <c r="E311" s="834" t="s">
        <v>2345</v>
      </c>
      <c r="F311" s="832" t="s">
        <v>2328</v>
      </c>
      <c r="G311" s="832" t="s">
        <v>2556</v>
      </c>
      <c r="H311" s="832" t="s">
        <v>578</v>
      </c>
      <c r="I311" s="832" t="s">
        <v>2740</v>
      </c>
      <c r="J311" s="832" t="s">
        <v>2558</v>
      </c>
      <c r="K311" s="832" t="s">
        <v>2741</v>
      </c>
      <c r="L311" s="835">
        <v>28.81</v>
      </c>
      <c r="M311" s="835">
        <v>28.81</v>
      </c>
      <c r="N311" s="832">
        <v>1</v>
      </c>
      <c r="O311" s="836">
        <v>0.5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50</v>
      </c>
      <c r="B312" s="832" t="s">
        <v>2327</v>
      </c>
      <c r="C312" s="832" t="s">
        <v>2331</v>
      </c>
      <c r="D312" s="833" t="s">
        <v>3872</v>
      </c>
      <c r="E312" s="834" t="s">
        <v>2345</v>
      </c>
      <c r="F312" s="832" t="s">
        <v>2328</v>
      </c>
      <c r="G312" s="832" t="s">
        <v>2410</v>
      </c>
      <c r="H312" s="832" t="s">
        <v>607</v>
      </c>
      <c r="I312" s="832" t="s">
        <v>1971</v>
      </c>
      <c r="J312" s="832" t="s">
        <v>1972</v>
      </c>
      <c r="K312" s="832" t="s">
        <v>1955</v>
      </c>
      <c r="L312" s="835">
        <v>95.39</v>
      </c>
      <c r="M312" s="835">
        <v>95.39</v>
      </c>
      <c r="N312" s="832">
        <v>1</v>
      </c>
      <c r="O312" s="836">
        <v>0.5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50</v>
      </c>
      <c r="B313" s="832" t="s">
        <v>2327</v>
      </c>
      <c r="C313" s="832" t="s">
        <v>2331</v>
      </c>
      <c r="D313" s="833" t="s">
        <v>3872</v>
      </c>
      <c r="E313" s="834" t="s">
        <v>2345</v>
      </c>
      <c r="F313" s="832" t="s">
        <v>2328</v>
      </c>
      <c r="G313" s="832" t="s">
        <v>2410</v>
      </c>
      <c r="H313" s="832" t="s">
        <v>607</v>
      </c>
      <c r="I313" s="832" t="s">
        <v>2742</v>
      </c>
      <c r="J313" s="832" t="s">
        <v>1972</v>
      </c>
      <c r="K313" s="832" t="s">
        <v>2743</v>
      </c>
      <c r="L313" s="835">
        <v>321.79000000000002</v>
      </c>
      <c r="M313" s="835">
        <v>321.79000000000002</v>
      </c>
      <c r="N313" s="832">
        <v>1</v>
      </c>
      <c r="O313" s="836">
        <v>0.5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50</v>
      </c>
      <c r="B314" s="832" t="s">
        <v>2327</v>
      </c>
      <c r="C314" s="832" t="s">
        <v>2331</v>
      </c>
      <c r="D314" s="833" t="s">
        <v>3872</v>
      </c>
      <c r="E314" s="834" t="s">
        <v>2345</v>
      </c>
      <c r="F314" s="832" t="s">
        <v>2328</v>
      </c>
      <c r="G314" s="832" t="s">
        <v>2410</v>
      </c>
      <c r="H314" s="832" t="s">
        <v>607</v>
      </c>
      <c r="I314" s="832" t="s">
        <v>1973</v>
      </c>
      <c r="J314" s="832" t="s">
        <v>1972</v>
      </c>
      <c r="K314" s="832" t="s">
        <v>1974</v>
      </c>
      <c r="L314" s="835">
        <v>10.41</v>
      </c>
      <c r="M314" s="835">
        <v>20.82</v>
      </c>
      <c r="N314" s="832">
        <v>2</v>
      </c>
      <c r="O314" s="836">
        <v>1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50</v>
      </c>
      <c r="B315" s="832" t="s">
        <v>2327</v>
      </c>
      <c r="C315" s="832" t="s">
        <v>2331</v>
      </c>
      <c r="D315" s="833" t="s">
        <v>3872</v>
      </c>
      <c r="E315" s="834" t="s">
        <v>2345</v>
      </c>
      <c r="F315" s="832" t="s">
        <v>2328</v>
      </c>
      <c r="G315" s="832" t="s">
        <v>2410</v>
      </c>
      <c r="H315" s="832" t="s">
        <v>578</v>
      </c>
      <c r="I315" s="832" t="s">
        <v>2411</v>
      </c>
      <c r="J315" s="832" t="s">
        <v>1972</v>
      </c>
      <c r="K315" s="832" t="s">
        <v>2412</v>
      </c>
      <c r="L315" s="835">
        <v>0</v>
      </c>
      <c r="M315" s="835">
        <v>0</v>
      </c>
      <c r="N315" s="832">
        <v>1</v>
      </c>
      <c r="O315" s="836">
        <v>0.5</v>
      </c>
      <c r="P315" s="835"/>
      <c r="Q315" s="837"/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50</v>
      </c>
      <c r="B316" s="832" t="s">
        <v>2327</v>
      </c>
      <c r="C316" s="832" t="s">
        <v>2331</v>
      </c>
      <c r="D316" s="833" t="s">
        <v>3872</v>
      </c>
      <c r="E316" s="834" t="s">
        <v>2345</v>
      </c>
      <c r="F316" s="832" t="s">
        <v>2328</v>
      </c>
      <c r="G316" s="832" t="s">
        <v>2410</v>
      </c>
      <c r="H316" s="832" t="s">
        <v>607</v>
      </c>
      <c r="I316" s="832" t="s">
        <v>1975</v>
      </c>
      <c r="J316" s="832" t="s">
        <v>1972</v>
      </c>
      <c r="K316" s="832" t="s">
        <v>1976</v>
      </c>
      <c r="L316" s="835">
        <v>16.09</v>
      </c>
      <c r="M316" s="835">
        <v>16.09</v>
      </c>
      <c r="N316" s="832">
        <v>1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50</v>
      </c>
      <c r="B317" s="832" t="s">
        <v>2327</v>
      </c>
      <c r="C317" s="832" t="s">
        <v>2331</v>
      </c>
      <c r="D317" s="833" t="s">
        <v>3872</v>
      </c>
      <c r="E317" s="834" t="s">
        <v>2345</v>
      </c>
      <c r="F317" s="832" t="s">
        <v>2328</v>
      </c>
      <c r="G317" s="832" t="s">
        <v>2410</v>
      </c>
      <c r="H317" s="832" t="s">
        <v>607</v>
      </c>
      <c r="I317" s="832" t="s">
        <v>1977</v>
      </c>
      <c r="J317" s="832" t="s">
        <v>1972</v>
      </c>
      <c r="K317" s="832" t="s">
        <v>1978</v>
      </c>
      <c r="L317" s="835">
        <v>48.27</v>
      </c>
      <c r="M317" s="835">
        <v>241.35000000000002</v>
      </c>
      <c r="N317" s="832">
        <v>5</v>
      </c>
      <c r="O317" s="836">
        <v>2.5</v>
      </c>
      <c r="P317" s="835">
        <v>48.27</v>
      </c>
      <c r="Q317" s="837">
        <v>0.19999999999999998</v>
      </c>
      <c r="R317" s="832">
        <v>1</v>
      </c>
      <c r="S317" s="837">
        <v>0.2</v>
      </c>
      <c r="T317" s="836">
        <v>0.5</v>
      </c>
      <c r="U317" s="838">
        <v>0.2</v>
      </c>
    </row>
    <row r="318" spans="1:21" ht="14.4" customHeight="1" x14ac:dyDescent="0.3">
      <c r="A318" s="831">
        <v>50</v>
      </c>
      <c r="B318" s="832" t="s">
        <v>2327</v>
      </c>
      <c r="C318" s="832" t="s">
        <v>2331</v>
      </c>
      <c r="D318" s="833" t="s">
        <v>3872</v>
      </c>
      <c r="E318" s="834" t="s">
        <v>2345</v>
      </c>
      <c r="F318" s="832" t="s">
        <v>2328</v>
      </c>
      <c r="G318" s="832" t="s">
        <v>2410</v>
      </c>
      <c r="H318" s="832" t="s">
        <v>607</v>
      </c>
      <c r="I318" s="832" t="s">
        <v>1977</v>
      </c>
      <c r="J318" s="832" t="s">
        <v>1972</v>
      </c>
      <c r="K318" s="832" t="s">
        <v>1978</v>
      </c>
      <c r="L318" s="835">
        <v>47.7</v>
      </c>
      <c r="M318" s="835">
        <v>95.4</v>
      </c>
      <c r="N318" s="832">
        <v>2</v>
      </c>
      <c r="O318" s="836">
        <v>1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50</v>
      </c>
      <c r="B319" s="832" t="s">
        <v>2327</v>
      </c>
      <c r="C319" s="832" t="s">
        <v>2331</v>
      </c>
      <c r="D319" s="833" t="s">
        <v>3872</v>
      </c>
      <c r="E319" s="834" t="s">
        <v>2345</v>
      </c>
      <c r="F319" s="832" t="s">
        <v>2328</v>
      </c>
      <c r="G319" s="832" t="s">
        <v>2410</v>
      </c>
      <c r="H319" s="832" t="s">
        <v>578</v>
      </c>
      <c r="I319" s="832" t="s">
        <v>2744</v>
      </c>
      <c r="J319" s="832" t="s">
        <v>2745</v>
      </c>
      <c r="K319" s="832" t="s">
        <v>2746</v>
      </c>
      <c r="L319" s="835">
        <v>48.27</v>
      </c>
      <c r="M319" s="835">
        <v>48.27</v>
      </c>
      <c r="N319" s="832">
        <v>1</v>
      </c>
      <c r="O319" s="836">
        <v>0.5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50</v>
      </c>
      <c r="B320" s="832" t="s">
        <v>2327</v>
      </c>
      <c r="C320" s="832" t="s">
        <v>2331</v>
      </c>
      <c r="D320" s="833" t="s">
        <v>3872</v>
      </c>
      <c r="E320" s="834" t="s">
        <v>2345</v>
      </c>
      <c r="F320" s="832" t="s">
        <v>2328</v>
      </c>
      <c r="G320" s="832" t="s">
        <v>2417</v>
      </c>
      <c r="H320" s="832" t="s">
        <v>578</v>
      </c>
      <c r="I320" s="832" t="s">
        <v>2418</v>
      </c>
      <c r="J320" s="832" t="s">
        <v>2419</v>
      </c>
      <c r="K320" s="832" t="s">
        <v>2420</v>
      </c>
      <c r="L320" s="835">
        <v>1762.05</v>
      </c>
      <c r="M320" s="835">
        <v>1762.05</v>
      </c>
      <c r="N320" s="832">
        <v>1</v>
      </c>
      <c r="O320" s="836">
        <v>0.5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50</v>
      </c>
      <c r="B321" s="832" t="s">
        <v>2327</v>
      </c>
      <c r="C321" s="832" t="s">
        <v>2331</v>
      </c>
      <c r="D321" s="833" t="s">
        <v>3872</v>
      </c>
      <c r="E321" s="834" t="s">
        <v>2345</v>
      </c>
      <c r="F321" s="832" t="s">
        <v>2328</v>
      </c>
      <c r="G321" s="832" t="s">
        <v>2747</v>
      </c>
      <c r="H321" s="832" t="s">
        <v>578</v>
      </c>
      <c r="I321" s="832" t="s">
        <v>2748</v>
      </c>
      <c r="J321" s="832" t="s">
        <v>2749</v>
      </c>
      <c r="K321" s="832" t="s">
        <v>697</v>
      </c>
      <c r="L321" s="835">
        <v>93.18</v>
      </c>
      <c r="M321" s="835">
        <v>93.18</v>
      </c>
      <c r="N321" s="832">
        <v>1</v>
      </c>
      <c r="O321" s="836">
        <v>0.5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50</v>
      </c>
      <c r="B322" s="832" t="s">
        <v>2327</v>
      </c>
      <c r="C322" s="832" t="s">
        <v>2331</v>
      </c>
      <c r="D322" s="833" t="s">
        <v>3872</v>
      </c>
      <c r="E322" s="834" t="s">
        <v>2345</v>
      </c>
      <c r="F322" s="832" t="s">
        <v>2328</v>
      </c>
      <c r="G322" s="832" t="s">
        <v>2747</v>
      </c>
      <c r="H322" s="832" t="s">
        <v>578</v>
      </c>
      <c r="I322" s="832" t="s">
        <v>2750</v>
      </c>
      <c r="J322" s="832" t="s">
        <v>2749</v>
      </c>
      <c r="K322" s="832" t="s">
        <v>2025</v>
      </c>
      <c r="L322" s="835">
        <v>543.36</v>
      </c>
      <c r="M322" s="835">
        <v>543.36</v>
      </c>
      <c r="N322" s="832">
        <v>1</v>
      </c>
      <c r="O322" s="836">
        <v>0.5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50</v>
      </c>
      <c r="B323" s="832" t="s">
        <v>2327</v>
      </c>
      <c r="C323" s="832" t="s">
        <v>2331</v>
      </c>
      <c r="D323" s="833" t="s">
        <v>3872</v>
      </c>
      <c r="E323" s="834" t="s">
        <v>2345</v>
      </c>
      <c r="F323" s="832" t="s">
        <v>2328</v>
      </c>
      <c r="G323" s="832" t="s">
        <v>2747</v>
      </c>
      <c r="H323" s="832" t="s">
        <v>578</v>
      </c>
      <c r="I323" s="832" t="s">
        <v>2751</v>
      </c>
      <c r="J323" s="832" t="s">
        <v>2752</v>
      </c>
      <c r="K323" s="832" t="s">
        <v>697</v>
      </c>
      <c r="L323" s="835">
        <v>117.73</v>
      </c>
      <c r="M323" s="835">
        <v>117.73</v>
      </c>
      <c r="N323" s="832">
        <v>1</v>
      </c>
      <c r="O323" s="836">
        <v>0.5</v>
      </c>
      <c r="P323" s="835"/>
      <c r="Q323" s="837">
        <v>0</v>
      </c>
      <c r="R323" s="832"/>
      <c r="S323" s="837">
        <v>0</v>
      </c>
      <c r="T323" s="836"/>
      <c r="U323" s="838">
        <v>0</v>
      </c>
    </row>
    <row r="324" spans="1:21" ht="14.4" customHeight="1" x14ac:dyDescent="0.3">
      <c r="A324" s="831">
        <v>50</v>
      </c>
      <c r="B324" s="832" t="s">
        <v>2327</v>
      </c>
      <c r="C324" s="832" t="s">
        <v>2331</v>
      </c>
      <c r="D324" s="833" t="s">
        <v>3872</v>
      </c>
      <c r="E324" s="834" t="s">
        <v>2345</v>
      </c>
      <c r="F324" s="832" t="s">
        <v>2328</v>
      </c>
      <c r="G324" s="832" t="s">
        <v>2747</v>
      </c>
      <c r="H324" s="832" t="s">
        <v>578</v>
      </c>
      <c r="I324" s="832" t="s">
        <v>2753</v>
      </c>
      <c r="J324" s="832" t="s">
        <v>2754</v>
      </c>
      <c r="K324" s="832" t="s">
        <v>2019</v>
      </c>
      <c r="L324" s="835">
        <v>661.62</v>
      </c>
      <c r="M324" s="835">
        <v>661.62</v>
      </c>
      <c r="N324" s="832">
        <v>1</v>
      </c>
      <c r="O324" s="836">
        <v>0.5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50</v>
      </c>
      <c r="B325" s="832" t="s">
        <v>2327</v>
      </c>
      <c r="C325" s="832" t="s">
        <v>2331</v>
      </c>
      <c r="D325" s="833" t="s">
        <v>3872</v>
      </c>
      <c r="E325" s="834" t="s">
        <v>2345</v>
      </c>
      <c r="F325" s="832" t="s">
        <v>2328</v>
      </c>
      <c r="G325" s="832" t="s">
        <v>2421</v>
      </c>
      <c r="H325" s="832" t="s">
        <v>578</v>
      </c>
      <c r="I325" s="832" t="s">
        <v>2422</v>
      </c>
      <c r="J325" s="832" t="s">
        <v>1154</v>
      </c>
      <c r="K325" s="832" t="s">
        <v>2423</v>
      </c>
      <c r="L325" s="835">
        <v>0</v>
      </c>
      <c r="M325" s="835">
        <v>0</v>
      </c>
      <c r="N325" s="832">
        <v>2</v>
      </c>
      <c r="O325" s="836">
        <v>1</v>
      </c>
      <c r="P325" s="835">
        <v>0</v>
      </c>
      <c r="Q325" s="837"/>
      <c r="R325" s="832">
        <v>1</v>
      </c>
      <c r="S325" s="837">
        <v>0.5</v>
      </c>
      <c r="T325" s="836">
        <v>0.5</v>
      </c>
      <c r="U325" s="838">
        <v>0.5</v>
      </c>
    </row>
    <row r="326" spans="1:21" ht="14.4" customHeight="1" x14ac:dyDescent="0.3">
      <c r="A326" s="831">
        <v>50</v>
      </c>
      <c r="B326" s="832" t="s">
        <v>2327</v>
      </c>
      <c r="C326" s="832" t="s">
        <v>2331</v>
      </c>
      <c r="D326" s="833" t="s">
        <v>3872</v>
      </c>
      <c r="E326" s="834" t="s">
        <v>2345</v>
      </c>
      <c r="F326" s="832" t="s">
        <v>2328</v>
      </c>
      <c r="G326" s="832" t="s">
        <v>2421</v>
      </c>
      <c r="H326" s="832" t="s">
        <v>578</v>
      </c>
      <c r="I326" s="832" t="s">
        <v>2755</v>
      </c>
      <c r="J326" s="832" t="s">
        <v>1154</v>
      </c>
      <c r="K326" s="832" t="s">
        <v>2423</v>
      </c>
      <c r="L326" s="835">
        <v>0</v>
      </c>
      <c r="M326" s="835">
        <v>0</v>
      </c>
      <c r="N326" s="832">
        <v>1</v>
      </c>
      <c r="O326" s="836">
        <v>0.5</v>
      </c>
      <c r="P326" s="835"/>
      <c r="Q326" s="837"/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2327</v>
      </c>
      <c r="C327" s="832" t="s">
        <v>2331</v>
      </c>
      <c r="D327" s="833" t="s">
        <v>3872</v>
      </c>
      <c r="E327" s="834" t="s">
        <v>2345</v>
      </c>
      <c r="F327" s="832" t="s">
        <v>2328</v>
      </c>
      <c r="G327" s="832" t="s">
        <v>2756</v>
      </c>
      <c r="H327" s="832" t="s">
        <v>578</v>
      </c>
      <c r="I327" s="832" t="s">
        <v>2757</v>
      </c>
      <c r="J327" s="832" t="s">
        <v>977</v>
      </c>
      <c r="K327" s="832" t="s">
        <v>669</v>
      </c>
      <c r="L327" s="835">
        <v>0</v>
      </c>
      <c r="M327" s="835">
        <v>0</v>
      </c>
      <c r="N327" s="832">
        <v>1</v>
      </c>
      <c r="O327" s="836">
        <v>1</v>
      </c>
      <c r="P327" s="835">
        <v>0</v>
      </c>
      <c r="Q327" s="837"/>
      <c r="R327" s="832">
        <v>1</v>
      </c>
      <c r="S327" s="837">
        <v>1</v>
      </c>
      <c r="T327" s="836">
        <v>1</v>
      </c>
      <c r="U327" s="838">
        <v>1</v>
      </c>
    </row>
    <row r="328" spans="1:21" ht="14.4" customHeight="1" x14ac:dyDescent="0.3">
      <c r="A328" s="831">
        <v>50</v>
      </c>
      <c r="B328" s="832" t="s">
        <v>2327</v>
      </c>
      <c r="C328" s="832" t="s">
        <v>2331</v>
      </c>
      <c r="D328" s="833" t="s">
        <v>3872</v>
      </c>
      <c r="E328" s="834" t="s">
        <v>2345</v>
      </c>
      <c r="F328" s="832" t="s">
        <v>2328</v>
      </c>
      <c r="G328" s="832" t="s">
        <v>2758</v>
      </c>
      <c r="H328" s="832" t="s">
        <v>578</v>
      </c>
      <c r="I328" s="832" t="s">
        <v>2759</v>
      </c>
      <c r="J328" s="832" t="s">
        <v>2760</v>
      </c>
      <c r="K328" s="832" t="s">
        <v>2761</v>
      </c>
      <c r="L328" s="835">
        <v>60.07</v>
      </c>
      <c r="M328" s="835">
        <v>60.07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50</v>
      </c>
      <c r="B329" s="832" t="s">
        <v>2327</v>
      </c>
      <c r="C329" s="832" t="s">
        <v>2331</v>
      </c>
      <c r="D329" s="833" t="s">
        <v>3872</v>
      </c>
      <c r="E329" s="834" t="s">
        <v>2345</v>
      </c>
      <c r="F329" s="832" t="s">
        <v>2328</v>
      </c>
      <c r="G329" s="832" t="s">
        <v>2424</v>
      </c>
      <c r="H329" s="832" t="s">
        <v>578</v>
      </c>
      <c r="I329" s="832" t="s">
        <v>2425</v>
      </c>
      <c r="J329" s="832" t="s">
        <v>1246</v>
      </c>
      <c r="K329" s="832" t="s">
        <v>2426</v>
      </c>
      <c r="L329" s="835">
        <v>42.08</v>
      </c>
      <c r="M329" s="835">
        <v>252.47999999999996</v>
      </c>
      <c r="N329" s="832">
        <v>6</v>
      </c>
      <c r="O329" s="836">
        <v>3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50</v>
      </c>
      <c r="B330" s="832" t="s">
        <v>2327</v>
      </c>
      <c r="C330" s="832" t="s">
        <v>2331</v>
      </c>
      <c r="D330" s="833" t="s">
        <v>3872</v>
      </c>
      <c r="E330" s="834" t="s">
        <v>2345</v>
      </c>
      <c r="F330" s="832" t="s">
        <v>2328</v>
      </c>
      <c r="G330" s="832" t="s">
        <v>2427</v>
      </c>
      <c r="H330" s="832" t="s">
        <v>578</v>
      </c>
      <c r="I330" s="832" t="s">
        <v>2430</v>
      </c>
      <c r="J330" s="832" t="s">
        <v>1397</v>
      </c>
      <c r="K330" s="832" t="s">
        <v>2429</v>
      </c>
      <c r="L330" s="835">
        <v>42.54</v>
      </c>
      <c r="M330" s="835">
        <v>42.54</v>
      </c>
      <c r="N330" s="832">
        <v>1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2327</v>
      </c>
      <c r="C331" s="832" t="s">
        <v>2331</v>
      </c>
      <c r="D331" s="833" t="s">
        <v>3872</v>
      </c>
      <c r="E331" s="834" t="s">
        <v>2345</v>
      </c>
      <c r="F331" s="832" t="s">
        <v>2328</v>
      </c>
      <c r="G331" s="832" t="s">
        <v>2431</v>
      </c>
      <c r="H331" s="832" t="s">
        <v>578</v>
      </c>
      <c r="I331" s="832" t="s">
        <v>2432</v>
      </c>
      <c r="J331" s="832" t="s">
        <v>1399</v>
      </c>
      <c r="K331" s="832" t="s">
        <v>2433</v>
      </c>
      <c r="L331" s="835">
        <v>186.27</v>
      </c>
      <c r="M331" s="835">
        <v>186.27</v>
      </c>
      <c r="N331" s="832">
        <v>1</v>
      </c>
      <c r="O331" s="836">
        <v>0.5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" customHeight="1" x14ac:dyDescent="0.3">
      <c r="A332" s="831">
        <v>50</v>
      </c>
      <c r="B332" s="832" t="s">
        <v>2327</v>
      </c>
      <c r="C332" s="832" t="s">
        <v>2331</v>
      </c>
      <c r="D332" s="833" t="s">
        <v>3872</v>
      </c>
      <c r="E332" s="834" t="s">
        <v>2345</v>
      </c>
      <c r="F332" s="832" t="s">
        <v>2328</v>
      </c>
      <c r="G332" s="832" t="s">
        <v>2431</v>
      </c>
      <c r="H332" s="832" t="s">
        <v>578</v>
      </c>
      <c r="I332" s="832" t="s">
        <v>2432</v>
      </c>
      <c r="J332" s="832" t="s">
        <v>1399</v>
      </c>
      <c r="K332" s="832" t="s">
        <v>2433</v>
      </c>
      <c r="L332" s="835">
        <v>219.37</v>
      </c>
      <c r="M332" s="835">
        <v>438.74</v>
      </c>
      <c r="N332" s="832">
        <v>2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50</v>
      </c>
      <c r="B333" s="832" t="s">
        <v>2327</v>
      </c>
      <c r="C333" s="832" t="s">
        <v>2331</v>
      </c>
      <c r="D333" s="833" t="s">
        <v>3872</v>
      </c>
      <c r="E333" s="834" t="s">
        <v>2345</v>
      </c>
      <c r="F333" s="832" t="s">
        <v>2328</v>
      </c>
      <c r="G333" s="832" t="s">
        <v>2524</v>
      </c>
      <c r="H333" s="832" t="s">
        <v>578</v>
      </c>
      <c r="I333" s="832" t="s">
        <v>2762</v>
      </c>
      <c r="J333" s="832" t="s">
        <v>2763</v>
      </c>
      <c r="K333" s="832" t="s">
        <v>2764</v>
      </c>
      <c r="L333" s="835">
        <v>131.54</v>
      </c>
      <c r="M333" s="835">
        <v>131.54</v>
      </c>
      <c r="N333" s="832">
        <v>1</v>
      </c>
      <c r="O333" s="836">
        <v>0.5</v>
      </c>
      <c r="P333" s="835"/>
      <c r="Q333" s="837">
        <v>0</v>
      </c>
      <c r="R333" s="832"/>
      <c r="S333" s="837">
        <v>0</v>
      </c>
      <c r="T333" s="836"/>
      <c r="U333" s="838">
        <v>0</v>
      </c>
    </row>
    <row r="334" spans="1:21" ht="14.4" customHeight="1" x14ac:dyDescent="0.3">
      <c r="A334" s="831">
        <v>50</v>
      </c>
      <c r="B334" s="832" t="s">
        <v>2327</v>
      </c>
      <c r="C334" s="832" t="s">
        <v>2331</v>
      </c>
      <c r="D334" s="833" t="s">
        <v>3872</v>
      </c>
      <c r="E334" s="834" t="s">
        <v>2345</v>
      </c>
      <c r="F334" s="832" t="s">
        <v>2328</v>
      </c>
      <c r="G334" s="832" t="s">
        <v>2524</v>
      </c>
      <c r="H334" s="832" t="s">
        <v>578</v>
      </c>
      <c r="I334" s="832" t="s">
        <v>2765</v>
      </c>
      <c r="J334" s="832" t="s">
        <v>2766</v>
      </c>
      <c r="K334" s="832" t="s">
        <v>2767</v>
      </c>
      <c r="L334" s="835">
        <v>438.49</v>
      </c>
      <c r="M334" s="835">
        <v>438.49</v>
      </c>
      <c r="N334" s="832">
        <v>1</v>
      </c>
      <c r="O334" s="836">
        <v>1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2327</v>
      </c>
      <c r="C335" s="832" t="s">
        <v>2331</v>
      </c>
      <c r="D335" s="833" t="s">
        <v>3872</v>
      </c>
      <c r="E335" s="834" t="s">
        <v>2345</v>
      </c>
      <c r="F335" s="832" t="s">
        <v>2328</v>
      </c>
      <c r="G335" s="832" t="s">
        <v>2768</v>
      </c>
      <c r="H335" s="832" t="s">
        <v>578</v>
      </c>
      <c r="I335" s="832" t="s">
        <v>2769</v>
      </c>
      <c r="J335" s="832" t="s">
        <v>2770</v>
      </c>
      <c r="K335" s="832" t="s">
        <v>2771</v>
      </c>
      <c r="L335" s="835">
        <v>1514.87</v>
      </c>
      <c r="M335" s="835">
        <v>1514.87</v>
      </c>
      <c r="N335" s="832">
        <v>1</v>
      </c>
      <c r="O335" s="836">
        <v>1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50</v>
      </c>
      <c r="B336" s="832" t="s">
        <v>2327</v>
      </c>
      <c r="C336" s="832" t="s">
        <v>2331</v>
      </c>
      <c r="D336" s="833" t="s">
        <v>3872</v>
      </c>
      <c r="E336" s="834" t="s">
        <v>2345</v>
      </c>
      <c r="F336" s="832" t="s">
        <v>2328</v>
      </c>
      <c r="G336" s="832" t="s">
        <v>2434</v>
      </c>
      <c r="H336" s="832" t="s">
        <v>578</v>
      </c>
      <c r="I336" s="832" t="s">
        <v>2772</v>
      </c>
      <c r="J336" s="832" t="s">
        <v>2436</v>
      </c>
      <c r="K336" s="832" t="s">
        <v>2773</v>
      </c>
      <c r="L336" s="835">
        <v>87.23</v>
      </c>
      <c r="M336" s="835">
        <v>87.23</v>
      </c>
      <c r="N336" s="832">
        <v>1</v>
      </c>
      <c r="O336" s="836">
        <v>0.5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50</v>
      </c>
      <c r="B337" s="832" t="s">
        <v>2327</v>
      </c>
      <c r="C337" s="832" t="s">
        <v>2331</v>
      </c>
      <c r="D337" s="833" t="s">
        <v>3872</v>
      </c>
      <c r="E337" s="834" t="s">
        <v>2345</v>
      </c>
      <c r="F337" s="832" t="s">
        <v>2328</v>
      </c>
      <c r="G337" s="832" t="s">
        <v>2434</v>
      </c>
      <c r="H337" s="832" t="s">
        <v>578</v>
      </c>
      <c r="I337" s="832" t="s">
        <v>2774</v>
      </c>
      <c r="J337" s="832" t="s">
        <v>2775</v>
      </c>
      <c r="K337" s="832" t="s">
        <v>2773</v>
      </c>
      <c r="L337" s="835">
        <v>87.23</v>
      </c>
      <c r="M337" s="835">
        <v>174.46</v>
      </c>
      <c r="N337" s="832">
        <v>2</v>
      </c>
      <c r="O337" s="836">
        <v>1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50</v>
      </c>
      <c r="B338" s="832" t="s">
        <v>2327</v>
      </c>
      <c r="C338" s="832" t="s">
        <v>2331</v>
      </c>
      <c r="D338" s="833" t="s">
        <v>3872</v>
      </c>
      <c r="E338" s="834" t="s">
        <v>2345</v>
      </c>
      <c r="F338" s="832" t="s">
        <v>2328</v>
      </c>
      <c r="G338" s="832" t="s">
        <v>2776</v>
      </c>
      <c r="H338" s="832" t="s">
        <v>578</v>
      </c>
      <c r="I338" s="832" t="s">
        <v>2777</v>
      </c>
      <c r="J338" s="832" t="s">
        <v>2778</v>
      </c>
      <c r="K338" s="832" t="s">
        <v>2779</v>
      </c>
      <c r="L338" s="835">
        <v>110.19</v>
      </c>
      <c r="M338" s="835">
        <v>110.19</v>
      </c>
      <c r="N338" s="832">
        <v>1</v>
      </c>
      <c r="O338" s="836">
        <v>0.5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50</v>
      </c>
      <c r="B339" s="832" t="s">
        <v>2327</v>
      </c>
      <c r="C339" s="832" t="s">
        <v>2331</v>
      </c>
      <c r="D339" s="833" t="s">
        <v>3872</v>
      </c>
      <c r="E339" s="834" t="s">
        <v>2345</v>
      </c>
      <c r="F339" s="832" t="s">
        <v>2328</v>
      </c>
      <c r="G339" s="832" t="s">
        <v>2780</v>
      </c>
      <c r="H339" s="832" t="s">
        <v>578</v>
      </c>
      <c r="I339" s="832" t="s">
        <v>2781</v>
      </c>
      <c r="J339" s="832" t="s">
        <v>2782</v>
      </c>
      <c r="K339" s="832" t="s">
        <v>2783</v>
      </c>
      <c r="L339" s="835">
        <v>101.2</v>
      </c>
      <c r="M339" s="835">
        <v>101.2</v>
      </c>
      <c r="N339" s="832">
        <v>1</v>
      </c>
      <c r="O339" s="836">
        <v>0.5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50</v>
      </c>
      <c r="B340" s="832" t="s">
        <v>2327</v>
      </c>
      <c r="C340" s="832" t="s">
        <v>2331</v>
      </c>
      <c r="D340" s="833" t="s">
        <v>3872</v>
      </c>
      <c r="E340" s="834" t="s">
        <v>2345</v>
      </c>
      <c r="F340" s="832" t="s">
        <v>2328</v>
      </c>
      <c r="G340" s="832" t="s">
        <v>2438</v>
      </c>
      <c r="H340" s="832" t="s">
        <v>578</v>
      </c>
      <c r="I340" s="832" t="s">
        <v>2439</v>
      </c>
      <c r="J340" s="832" t="s">
        <v>2440</v>
      </c>
      <c r="K340" s="832" t="s">
        <v>2441</v>
      </c>
      <c r="L340" s="835">
        <v>93.43</v>
      </c>
      <c r="M340" s="835">
        <v>560.58000000000004</v>
      </c>
      <c r="N340" s="832">
        <v>6</v>
      </c>
      <c r="O340" s="836">
        <v>3</v>
      </c>
      <c r="P340" s="835">
        <v>93.43</v>
      </c>
      <c r="Q340" s="837">
        <v>0.16666666666666666</v>
      </c>
      <c r="R340" s="832">
        <v>1</v>
      </c>
      <c r="S340" s="837">
        <v>0.16666666666666666</v>
      </c>
      <c r="T340" s="836">
        <v>0.5</v>
      </c>
      <c r="U340" s="838">
        <v>0.16666666666666666</v>
      </c>
    </row>
    <row r="341" spans="1:21" ht="14.4" customHeight="1" x14ac:dyDescent="0.3">
      <c r="A341" s="831">
        <v>50</v>
      </c>
      <c r="B341" s="832" t="s">
        <v>2327</v>
      </c>
      <c r="C341" s="832" t="s">
        <v>2331</v>
      </c>
      <c r="D341" s="833" t="s">
        <v>3872</v>
      </c>
      <c r="E341" s="834" t="s">
        <v>2345</v>
      </c>
      <c r="F341" s="832" t="s">
        <v>2328</v>
      </c>
      <c r="G341" s="832" t="s">
        <v>2784</v>
      </c>
      <c r="H341" s="832" t="s">
        <v>578</v>
      </c>
      <c r="I341" s="832" t="s">
        <v>2785</v>
      </c>
      <c r="J341" s="832" t="s">
        <v>1222</v>
      </c>
      <c r="K341" s="832" t="s">
        <v>2786</v>
      </c>
      <c r="L341" s="835">
        <v>65.989999999999995</v>
      </c>
      <c r="M341" s="835">
        <v>65.989999999999995</v>
      </c>
      <c r="N341" s="832">
        <v>1</v>
      </c>
      <c r="O341" s="836">
        <v>0.5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50</v>
      </c>
      <c r="B342" s="832" t="s">
        <v>2327</v>
      </c>
      <c r="C342" s="832" t="s">
        <v>2331</v>
      </c>
      <c r="D342" s="833" t="s">
        <v>3872</v>
      </c>
      <c r="E342" s="834" t="s">
        <v>2345</v>
      </c>
      <c r="F342" s="832" t="s">
        <v>2328</v>
      </c>
      <c r="G342" s="832" t="s">
        <v>2787</v>
      </c>
      <c r="H342" s="832" t="s">
        <v>578</v>
      </c>
      <c r="I342" s="832" t="s">
        <v>2788</v>
      </c>
      <c r="J342" s="832" t="s">
        <v>2789</v>
      </c>
      <c r="K342" s="832" t="s">
        <v>2790</v>
      </c>
      <c r="L342" s="835">
        <v>156.26</v>
      </c>
      <c r="M342" s="835">
        <v>156.26</v>
      </c>
      <c r="N342" s="832">
        <v>1</v>
      </c>
      <c r="O342" s="836">
        <v>1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50</v>
      </c>
      <c r="B343" s="832" t="s">
        <v>2327</v>
      </c>
      <c r="C343" s="832" t="s">
        <v>2331</v>
      </c>
      <c r="D343" s="833" t="s">
        <v>3872</v>
      </c>
      <c r="E343" s="834" t="s">
        <v>2345</v>
      </c>
      <c r="F343" s="832" t="s">
        <v>2328</v>
      </c>
      <c r="G343" s="832" t="s">
        <v>2569</v>
      </c>
      <c r="H343" s="832" t="s">
        <v>607</v>
      </c>
      <c r="I343" s="832" t="s">
        <v>2791</v>
      </c>
      <c r="J343" s="832" t="s">
        <v>2571</v>
      </c>
      <c r="K343" s="832" t="s">
        <v>2792</v>
      </c>
      <c r="L343" s="835">
        <v>87.23</v>
      </c>
      <c r="M343" s="835">
        <v>87.23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50</v>
      </c>
      <c r="B344" s="832" t="s">
        <v>2327</v>
      </c>
      <c r="C344" s="832" t="s">
        <v>2331</v>
      </c>
      <c r="D344" s="833" t="s">
        <v>3872</v>
      </c>
      <c r="E344" s="834" t="s">
        <v>2345</v>
      </c>
      <c r="F344" s="832" t="s">
        <v>2328</v>
      </c>
      <c r="G344" s="832" t="s">
        <v>1256</v>
      </c>
      <c r="H344" s="832" t="s">
        <v>607</v>
      </c>
      <c r="I344" s="832" t="s">
        <v>2793</v>
      </c>
      <c r="J344" s="832" t="s">
        <v>1855</v>
      </c>
      <c r="K344" s="832" t="s">
        <v>2794</v>
      </c>
      <c r="L344" s="835">
        <v>0</v>
      </c>
      <c r="M344" s="835">
        <v>0</v>
      </c>
      <c r="N344" s="832">
        <v>1</v>
      </c>
      <c r="O344" s="836">
        <v>0.5</v>
      </c>
      <c r="P344" s="835">
        <v>0</v>
      </c>
      <c r="Q344" s="837"/>
      <c r="R344" s="832">
        <v>1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50</v>
      </c>
      <c r="B345" s="832" t="s">
        <v>2327</v>
      </c>
      <c r="C345" s="832" t="s">
        <v>2331</v>
      </c>
      <c r="D345" s="833" t="s">
        <v>3872</v>
      </c>
      <c r="E345" s="834" t="s">
        <v>2345</v>
      </c>
      <c r="F345" s="832" t="s">
        <v>2328</v>
      </c>
      <c r="G345" s="832" t="s">
        <v>1256</v>
      </c>
      <c r="H345" s="832" t="s">
        <v>607</v>
      </c>
      <c r="I345" s="832" t="s">
        <v>2445</v>
      </c>
      <c r="J345" s="832" t="s">
        <v>1858</v>
      </c>
      <c r="K345" s="832" t="s">
        <v>2446</v>
      </c>
      <c r="L345" s="835">
        <v>120.61</v>
      </c>
      <c r="M345" s="835">
        <v>603.04999999999995</v>
      </c>
      <c r="N345" s="832">
        <v>5</v>
      </c>
      <c r="O345" s="836">
        <v>3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50</v>
      </c>
      <c r="B346" s="832" t="s">
        <v>2327</v>
      </c>
      <c r="C346" s="832" t="s">
        <v>2331</v>
      </c>
      <c r="D346" s="833" t="s">
        <v>3872</v>
      </c>
      <c r="E346" s="834" t="s">
        <v>2345</v>
      </c>
      <c r="F346" s="832" t="s">
        <v>2328</v>
      </c>
      <c r="G346" s="832" t="s">
        <v>1256</v>
      </c>
      <c r="H346" s="832" t="s">
        <v>607</v>
      </c>
      <c r="I346" s="832" t="s">
        <v>1857</v>
      </c>
      <c r="J346" s="832" t="s">
        <v>1858</v>
      </c>
      <c r="K346" s="832" t="s">
        <v>1859</v>
      </c>
      <c r="L346" s="835">
        <v>184.74</v>
      </c>
      <c r="M346" s="835">
        <v>1847.4</v>
      </c>
      <c r="N346" s="832">
        <v>10</v>
      </c>
      <c r="O346" s="836">
        <v>5.5</v>
      </c>
      <c r="P346" s="835">
        <v>554.22</v>
      </c>
      <c r="Q346" s="837">
        <v>0.3</v>
      </c>
      <c r="R346" s="832">
        <v>3</v>
      </c>
      <c r="S346" s="837">
        <v>0.3</v>
      </c>
      <c r="T346" s="836">
        <v>1.5</v>
      </c>
      <c r="U346" s="838">
        <v>0.27272727272727271</v>
      </c>
    </row>
    <row r="347" spans="1:21" ht="14.4" customHeight="1" x14ac:dyDescent="0.3">
      <c r="A347" s="831">
        <v>50</v>
      </c>
      <c r="B347" s="832" t="s">
        <v>2327</v>
      </c>
      <c r="C347" s="832" t="s">
        <v>2331</v>
      </c>
      <c r="D347" s="833" t="s">
        <v>3872</v>
      </c>
      <c r="E347" s="834" t="s">
        <v>2345</v>
      </c>
      <c r="F347" s="832" t="s">
        <v>2328</v>
      </c>
      <c r="G347" s="832" t="s">
        <v>2795</v>
      </c>
      <c r="H347" s="832" t="s">
        <v>578</v>
      </c>
      <c r="I347" s="832" t="s">
        <v>2796</v>
      </c>
      <c r="J347" s="832" t="s">
        <v>2797</v>
      </c>
      <c r="K347" s="832" t="s">
        <v>2798</v>
      </c>
      <c r="L347" s="835">
        <v>0</v>
      </c>
      <c r="M347" s="835">
        <v>0</v>
      </c>
      <c r="N347" s="832">
        <v>1</v>
      </c>
      <c r="O347" s="836">
        <v>0.5</v>
      </c>
      <c r="P347" s="835"/>
      <c r="Q347" s="837"/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50</v>
      </c>
      <c r="B348" s="832" t="s">
        <v>2327</v>
      </c>
      <c r="C348" s="832" t="s">
        <v>2331</v>
      </c>
      <c r="D348" s="833" t="s">
        <v>3872</v>
      </c>
      <c r="E348" s="834" t="s">
        <v>2345</v>
      </c>
      <c r="F348" s="832" t="s">
        <v>2328</v>
      </c>
      <c r="G348" s="832" t="s">
        <v>2447</v>
      </c>
      <c r="H348" s="832" t="s">
        <v>578</v>
      </c>
      <c r="I348" s="832" t="s">
        <v>2448</v>
      </c>
      <c r="J348" s="832" t="s">
        <v>850</v>
      </c>
      <c r="K348" s="832" t="s">
        <v>2449</v>
      </c>
      <c r="L348" s="835">
        <v>55.54</v>
      </c>
      <c r="M348" s="835">
        <v>111.08</v>
      </c>
      <c r="N348" s="832">
        <v>2</v>
      </c>
      <c r="O348" s="836">
        <v>1</v>
      </c>
      <c r="P348" s="835"/>
      <c r="Q348" s="837">
        <v>0</v>
      </c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50</v>
      </c>
      <c r="B349" s="832" t="s">
        <v>2327</v>
      </c>
      <c r="C349" s="832" t="s">
        <v>2331</v>
      </c>
      <c r="D349" s="833" t="s">
        <v>3872</v>
      </c>
      <c r="E349" s="834" t="s">
        <v>2345</v>
      </c>
      <c r="F349" s="832" t="s">
        <v>2328</v>
      </c>
      <c r="G349" s="832" t="s">
        <v>2799</v>
      </c>
      <c r="H349" s="832" t="s">
        <v>607</v>
      </c>
      <c r="I349" s="832" t="s">
        <v>1889</v>
      </c>
      <c r="J349" s="832" t="s">
        <v>1887</v>
      </c>
      <c r="K349" s="832" t="s">
        <v>1890</v>
      </c>
      <c r="L349" s="835">
        <v>1544.99</v>
      </c>
      <c r="M349" s="835">
        <v>1544.99</v>
      </c>
      <c r="N349" s="832">
        <v>1</v>
      </c>
      <c r="O349" s="836">
        <v>0.5</v>
      </c>
      <c r="P349" s="835"/>
      <c r="Q349" s="837">
        <v>0</v>
      </c>
      <c r="R349" s="832"/>
      <c r="S349" s="837">
        <v>0</v>
      </c>
      <c r="T349" s="836"/>
      <c r="U349" s="838">
        <v>0</v>
      </c>
    </row>
    <row r="350" spans="1:21" ht="14.4" customHeight="1" x14ac:dyDescent="0.3">
      <c r="A350" s="831">
        <v>50</v>
      </c>
      <c r="B350" s="832" t="s">
        <v>2327</v>
      </c>
      <c r="C350" s="832" t="s">
        <v>2331</v>
      </c>
      <c r="D350" s="833" t="s">
        <v>3872</v>
      </c>
      <c r="E350" s="834" t="s">
        <v>2345</v>
      </c>
      <c r="F350" s="832" t="s">
        <v>2328</v>
      </c>
      <c r="G350" s="832" t="s">
        <v>2450</v>
      </c>
      <c r="H350" s="832" t="s">
        <v>607</v>
      </c>
      <c r="I350" s="832" t="s">
        <v>2800</v>
      </c>
      <c r="J350" s="832" t="s">
        <v>2452</v>
      </c>
      <c r="K350" s="832" t="s">
        <v>2801</v>
      </c>
      <c r="L350" s="835">
        <v>140.38</v>
      </c>
      <c r="M350" s="835">
        <v>140.38</v>
      </c>
      <c r="N350" s="832">
        <v>1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50</v>
      </c>
      <c r="B351" s="832" t="s">
        <v>2327</v>
      </c>
      <c r="C351" s="832" t="s">
        <v>2331</v>
      </c>
      <c r="D351" s="833" t="s">
        <v>3872</v>
      </c>
      <c r="E351" s="834" t="s">
        <v>2345</v>
      </c>
      <c r="F351" s="832" t="s">
        <v>2328</v>
      </c>
      <c r="G351" s="832" t="s">
        <v>2450</v>
      </c>
      <c r="H351" s="832" t="s">
        <v>607</v>
      </c>
      <c r="I351" s="832" t="s">
        <v>2531</v>
      </c>
      <c r="J351" s="832" t="s">
        <v>2452</v>
      </c>
      <c r="K351" s="832" t="s">
        <v>2532</v>
      </c>
      <c r="L351" s="835">
        <v>280.77</v>
      </c>
      <c r="M351" s="835">
        <v>280.77</v>
      </c>
      <c r="N351" s="832">
        <v>1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2327</v>
      </c>
      <c r="C352" s="832" t="s">
        <v>2331</v>
      </c>
      <c r="D352" s="833" t="s">
        <v>3872</v>
      </c>
      <c r="E352" s="834" t="s">
        <v>2345</v>
      </c>
      <c r="F352" s="832" t="s">
        <v>2328</v>
      </c>
      <c r="G352" s="832" t="s">
        <v>2573</v>
      </c>
      <c r="H352" s="832" t="s">
        <v>578</v>
      </c>
      <c r="I352" s="832" t="s">
        <v>2574</v>
      </c>
      <c r="J352" s="832" t="s">
        <v>2575</v>
      </c>
      <c r="K352" s="832" t="s">
        <v>2576</v>
      </c>
      <c r="L352" s="835">
        <v>83.38</v>
      </c>
      <c r="M352" s="835">
        <v>166.76</v>
      </c>
      <c r="N352" s="832">
        <v>2</v>
      </c>
      <c r="O352" s="836">
        <v>1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50</v>
      </c>
      <c r="B353" s="832" t="s">
        <v>2327</v>
      </c>
      <c r="C353" s="832" t="s">
        <v>2331</v>
      </c>
      <c r="D353" s="833" t="s">
        <v>3872</v>
      </c>
      <c r="E353" s="834" t="s">
        <v>2346</v>
      </c>
      <c r="F353" s="832" t="s">
        <v>2328</v>
      </c>
      <c r="G353" s="832" t="s">
        <v>2802</v>
      </c>
      <c r="H353" s="832" t="s">
        <v>578</v>
      </c>
      <c r="I353" s="832" t="s">
        <v>2803</v>
      </c>
      <c r="J353" s="832" t="s">
        <v>2804</v>
      </c>
      <c r="K353" s="832" t="s">
        <v>2805</v>
      </c>
      <c r="L353" s="835">
        <v>35.11</v>
      </c>
      <c r="M353" s="835">
        <v>35.11</v>
      </c>
      <c r="N353" s="832">
        <v>1</v>
      </c>
      <c r="O353" s="836">
        <v>1</v>
      </c>
      <c r="P353" s="835"/>
      <c r="Q353" s="837">
        <v>0</v>
      </c>
      <c r="R353" s="832"/>
      <c r="S353" s="837">
        <v>0</v>
      </c>
      <c r="T353" s="836"/>
      <c r="U353" s="838">
        <v>0</v>
      </c>
    </row>
    <row r="354" spans="1:21" ht="14.4" customHeight="1" x14ac:dyDescent="0.3">
      <c r="A354" s="831">
        <v>50</v>
      </c>
      <c r="B354" s="832" t="s">
        <v>2327</v>
      </c>
      <c r="C354" s="832" t="s">
        <v>2331</v>
      </c>
      <c r="D354" s="833" t="s">
        <v>3872</v>
      </c>
      <c r="E354" s="834" t="s">
        <v>2346</v>
      </c>
      <c r="F354" s="832" t="s">
        <v>2328</v>
      </c>
      <c r="G354" s="832" t="s">
        <v>2802</v>
      </c>
      <c r="H354" s="832" t="s">
        <v>578</v>
      </c>
      <c r="I354" s="832" t="s">
        <v>2806</v>
      </c>
      <c r="J354" s="832" t="s">
        <v>2807</v>
      </c>
      <c r="K354" s="832" t="s">
        <v>2805</v>
      </c>
      <c r="L354" s="835">
        <v>35.11</v>
      </c>
      <c r="M354" s="835">
        <v>35.11</v>
      </c>
      <c r="N354" s="832">
        <v>1</v>
      </c>
      <c r="O354" s="836">
        <v>0.5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50</v>
      </c>
      <c r="B355" s="832" t="s">
        <v>2327</v>
      </c>
      <c r="C355" s="832" t="s">
        <v>2331</v>
      </c>
      <c r="D355" s="833" t="s">
        <v>3872</v>
      </c>
      <c r="E355" s="834" t="s">
        <v>2346</v>
      </c>
      <c r="F355" s="832" t="s">
        <v>2328</v>
      </c>
      <c r="G355" s="832" t="s">
        <v>2808</v>
      </c>
      <c r="H355" s="832" t="s">
        <v>578</v>
      </c>
      <c r="I355" s="832" t="s">
        <v>2809</v>
      </c>
      <c r="J355" s="832" t="s">
        <v>2810</v>
      </c>
      <c r="K355" s="832" t="s">
        <v>2811</v>
      </c>
      <c r="L355" s="835">
        <v>32.28</v>
      </c>
      <c r="M355" s="835">
        <v>32.28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2327</v>
      </c>
      <c r="C356" s="832" t="s">
        <v>2331</v>
      </c>
      <c r="D356" s="833" t="s">
        <v>3872</v>
      </c>
      <c r="E356" s="834" t="s">
        <v>2346</v>
      </c>
      <c r="F356" s="832" t="s">
        <v>2328</v>
      </c>
      <c r="G356" s="832" t="s">
        <v>2454</v>
      </c>
      <c r="H356" s="832" t="s">
        <v>578</v>
      </c>
      <c r="I356" s="832" t="s">
        <v>2812</v>
      </c>
      <c r="J356" s="832" t="s">
        <v>2456</v>
      </c>
      <c r="K356" s="832" t="s">
        <v>2137</v>
      </c>
      <c r="L356" s="835">
        <v>0</v>
      </c>
      <c r="M356" s="835">
        <v>0</v>
      </c>
      <c r="N356" s="832">
        <v>2</v>
      </c>
      <c r="O356" s="836">
        <v>1</v>
      </c>
      <c r="P356" s="835"/>
      <c r="Q356" s="837"/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50</v>
      </c>
      <c r="B357" s="832" t="s">
        <v>2327</v>
      </c>
      <c r="C357" s="832" t="s">
        <v>2331</v>
      </c>
      <c r="D357" s="833" t="s">
        <v>3872</v>
      </c>
      <c r="E357" s="834" t="s">
        <v>2346</v>
      </c>
      <c r="F357" s="832" t="s">
        <v>2328</v>
      </c>
      <c r="G357" s="832" t="s">
        <v>2454</v>
      </c>
      <c r="H357" s="832" t="s">
        <v>578</v>
      </c>
      <c r="I357" s="832" t="s">
        <v>2455</v>
      </c>
      <c r="J357" s="832" t="s">
        <v>2456</v>
      </c>
      <c r="K357" s="832" t="s">
        <v>629</v>
      </c>
      <c r="L357" s="835">
        <v>72.55</v>
      </c>
      <c r="M357" s="835">
        <v>72.55</v>
      </c>
      <c r="N357" s="832">
        <v>1</v>
      </c>
      <c r="O357" s="836">
        <v>0.5</v>
      </c>
      <c r="P357" s="835">
        <v>72.55</v>
      </c>
      <c r="Q357" s="837">
        <v>1</v>
      </c>
      <c r="R357" s="832">
        <v>1</v>
      </c>
      <c r="S357" s="837">
        <v>1</v>
      </c>
      <c r="T357" s="836">
        <v>0.5</v>
      </c>
      <c r="U357" s="838">
        <v>1</v>
      </c>
    </row>
    <row r="358" spans="1:21" ht="14.4" customHeight="1" x14ac:dyDescent="0.3">
      <c r="A358" s="831">
        <v>50</v>
      </c>
      <c r="B358" s="832" t="s">
        <v>2327</v>
      </c>
      <c r="C358" s="832" t="s">
        <v>2331</v>
      </c>
      <c r="D358" s="833" t="s">
        <v>3872</v>
      </c>
      <c r="E358" s="834" t="s">
        <v>2346</v>
      </c>
      <c r="F358" s="832" t="s">
        <v>2328</v>
      </c>
      <c r="G358" s="832" t="s">
        <v>2454</v>
      </c>
      <c r="H358" s="832" t="s">
        <v>578</v>
      </c>
      <c r="I358" s="832" t="s">
        <v>2134</v>
      </c>
      <c r="J358" s="832" t="s">
        <v>1035</v>
      </c>
      <c r="K358" s="832" t="s">
        <v>2135</v>
      </c>
      <c r="L358" s="835">
        <v>65.28</v>
      </c>
      <c r="M358" s="835">
        <v>130.56</v>
      </c>
      <c r="N358" s="832">
        <v>2</v>
      </c>
      <c r="O358" s="836">
        <v>1</v>
      </c>
      <c r="P358" s="835"/>
      <c r="Q358" s="837">
        <v>0</v>
      </c>
      <c r="R358" s="832"/>
      <c r="S358" s="837">
        <v>0</v>
      </c>
      <c r="T358" s="836"/>
      <c r="U358" s="838">
        <v>0</v>
      </c>
    </row>
    <row r="359" spans="1:21" ht="14.4" customHeight="1" x14ac:dyDescent="0.3">
      <c r="A359" s="831">
        <v>50</v>
      </c>
      <c r="B359" s="832" t="s">
        <v>2327</v>
      </c>
      <c r="C359" s="832" t="s">
        <v>2331</v>
      </c>
      <c r="D359" s="833" t="s">
        <v>3872</v>
      </c>
      <c r="E359" s="834" t="s">
        <v>2346</v>
      </c>
      <c r="F359" s="832" t="s">
        <v>2328</v>
      </c>
      <c r="G359" s="832" t="s">
        <v>2454</v>
      </c>
      <c r="H359" s="832" t="s">
        <v>578</v>
      </c>
      <c r="I359" s="832" t="s">
        <v>2136</v>
      </c>
      <c r="J359" s="832" t="s">
        <v>1033</v>
      </c>
      <c r="K359" s="832" t="s">
        <v>2137</v>
      </c>
      <c r="L359" s="835">
        <v>36.270000000000003</v>
      </c>
      <c r="M359" s="835">
        <v>72.540000000000006</v>
      </c>
      <c r="N359" s="832">
        <v>2</v>
      </c>
      <c r="O359" s="836">
        <v>1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" customHeight="1" x14ac:dyDescent="0.3">
      <c r="A360" s="831">
        <v>50</v>
      </c>
      <c r="B360" s="832" t="s">
        <v>2327</v>
      </c>
      <c r="C360" s="832" t="s">
        <v>2331</v>
      </c>
      <c r="D360" s="833" t="s">
        <v>3872</v>
      </c>
      <c r="E360" s="834" t="s">
        <v>2346</v>
      </c>
      <c r="F360" s="832" t="s">
        <v>2328</v>
      </c>
      <c r="G360" s="832" t="s">
        <v>2813</v>
      </c>
      <c r="H360" s="832" t="s">
        <v>607</v>
      </c>
      <c r="I360" s="832" t="s">
        <v>2178</v>
      </c>
      <c r="J360" s="832" t="s">
        <v>2179</v>
      </c>
      <c r="K360" s="832" t="s">
        <v>2180</v>
      </c>
      <c r="L360" s="835">
        <v>4.7</v>
      </c>
      <c r="M360" s="835">
        <v>4.7</v>
      </c>
      <c r="N360" s="832">
        <v>1</v>
      </c>
      <c r="O360" s="836">
        <v>0.5</v>
      </c>
      <c r="P360" s="835">
        <v>4.7</v>
      </c>
      <c r="Q360" s="837">
        <v>1</v>
      </c>
      <c r="R360" s="832">
        <v>1</v>
      </c>
      <c r="S360" s="837">
        <v>1</v>
      </c>
      <c r="T360" s="836">
        <v>0.5</v>
      </c>
      <c r="U360" s="838">
        <v>1</v>
      </c>
    </row>
    <row r="361" spans="1:21" ht="14.4" customHeight="1" x14ac:dyDescent="0.3">
      <c r="A361" s="831">
        <v>50</v>
      </c>
      <c r="B361" s="832" t="s">
        <v>2327</v>
      </c>
      <c r="C361" s="832" t="s">
        <v>2331</v>
      </c>
      <c r="D361" s="833" t="s">
        <v>3872</v>
      </c>
      <c r="E361" s="834" t="s">
        <v>2346</v>
      </c>
      <c r="F361" s="832" t="s">
        <v>2328</v>
      </c>
      <c r="G361" s="832" t="s">
        <v>2363</v>
      </c>
      <c r="H361" s="832" t="s">
        <v>607</v>
      </c>
      <c r="I361" s="832" t="s">
        <v>1896</v>
      </c>
      <c r="J361" s="832" t="s">
        <v>746</v>
      </c>
      <c r="K361" s="832" t="s">
        <v>1897</v>
      </c>
      <c r="L361" s="835">
        <v>72</v>
      </c>
      <c r="M361" s="835">
        <v>1728</v>
      </c>
      <c r="N361" s="832">
        <v>24</v>
      </c>
      <c r="O361" s="836">
        <v>15</v>
      </c>
      <c r="P361" s="835">
        <v>360</v>
      </c>
      <c r="Q361" s="837">
        <v>0.20833333333333334</v>
      </c>
      <c r="R361" s="832">
        <v>5</v>
      </c>
      <c r="S361" s="837">
        <v>0.20833333333333334</v>
      </c>
      <c r="T361" s="836">
        <v>3.5</v>
      </c>
      <c r="U361" s="838">
        <v>0.23333333333333334</v>
      </c>
    </row>
    <row r="362" spans="1:21" ht="14.4" customHeight="1" x14ac:dyDescent="0.3">
      <c r="A362" s="831">
        <v>50</v>
      </c>
      <c r="B362" s="832" t="s">
        <v>2327</v>
      </c>
      <c r="C362" s="832" t="s">
        <v>2331</v>
      </c>
      <c r="D362" s="833" t="s">
        <v>3872</v>
      </c>
      <c r="E362" s="834" t="s">
        <v>2346</v>
      </c>
      <c r="F362" s="832" t="s">
        <v>2328</v>
      </c>
      <c r="G362" s="832" t="s">
        <v>2363</v>
      </c>
      <c r="H362" s="832" t="s">
        <v>578</v>
      </c>
      <c r="I362" s="832" t="s">
        <v>2814</v>
      </c>
      <c r="J362" s="832" t="s">
        <v>2815</v>
      </c>
      <c r="K362" s="832" t="s">
        <v>1897</v>
      </c>
      <c r="L362" s="835">
        <v>0</v>
      </c>
      <c r="M362" s="835">
        <v>0</v>
      </c>
      <c r="N362" s="832">
        <v>1</v>
      </c>
      <c r="O362" s="836">
        <v>0.5</v>
      </c>
      <c r="P362" s="835"/>
      <c r="Q362" s="837"/>
      <c r="R362" s="832"/>
      <c r="S362" s="837">
        <v>0</v>
      </c>
      <c r="T362" s="836"/>
      <c r="U362" s="838">
        <v>0</v>
      </c>
    </row>
    <row r="363" spans="1:21" ht="14.4" customHeight="1" x14ac:dyDescent="0.3">
      <c r="A363" s="831">
        <v>50</v>
      </c>
      <c r="B363" s="832" t="s">
        <v>2327</v>
      </c>
      <c r="C363" s="832" t="s">
        <v>2331</v>
      </c>
      <c r="D363" s="833" t="s">
        <v>3872</v>
      </c>
      <c r="E363" s="834" t="s">
        <v>2346</v>
      </c>
      <c r="F363" s="832" t="s">
        <v>2328</v>
      </c>
      <c r="G363" s="832" t="s">
        <v>2364</v>
      </c>
      <c r="H363" s="832" t="s">
        <v>578</v>
      </c>
      <c r="I363" s="832" t="s">
        <v>1954</v>
      </c>
      <c r="J363" s="832" t="s">
        <v>655</v>
      </c>
      <c r="K363" s="832" t="s">
        <v>1955</v>
      </c>
      <c r="L363" s="835">
        <v>73.73</v>
      </c>
      <c r="M363" s="835">
        <v>147.46</v>
      </c>
      <c r="N363" s="832">
        <v>2</v>
      </c>
      <c r="O363" s="836">
        <v>1</v>
      </c>
      <c r="P363" s="835"/>
      <c r="Q363" s="837">
        <v>0</v>
      </c>
      <c r="R363" s="832"/>
      <c r="S363" s="837">
        <v>0</v>
      </c>
      <c r="T363" s="836"/>
      <c r="U363" s="838">
        <v>0</v>
      </c>
    </row>
    <row r="364" spans="1:21" ht="14.4" customHeight="1" x14ac:dyDescent="0.3">
      <c r="A364" s="831">
        <v>50</v>
      </c>
      <c r="B364" s="832" t="s">
        <v>2327</v>
      </c>
      <c r="C364" s="832" t="s">
        <v>2331</v>
      </c>
      <c r="D364" s="833" t="s">
        <v>3872</v>
      </c>
      <c r="E364" s="834" t="s">
        <v>2346</v>
      </c>
      <c r="F364" s="832" t="s">
        <v>2328</v>
      </c>
      <c r="G364" s="832" t="s">
        <v>2364</v>
      </c>
      <c r="H364" s="832" t="s">
        <v>578</v>
      </c>
      <c r="I364" s="832" t="s">
        <v>2365</v>
      </c>
      <c r="J364" s="832" t="s">
        <v>656</v>
      </c>
      <c r="K364" s="832" t="s">
        <v>1978</v>
      </c>
      <c r="L364" s="835">
        <v>31.09</v>
      </c>
      <c r="M364" s="835">
        <v>93.27</v>
      </c>
      <c r="N364" s="832">
        <v>3</v>
      </c>
      <c r="O364" s="836">
        <v>1.5</v>
      </c>
      <c r="P364" s="835">
        <v>31.09</v>
      </c>
      <c r="Q364" s="837">
        <v>0.33333333333333337</v>
      </c>
      <c r="R364" s="832">
        <v>1</v>
      </c>
      <c r="S364" s="837">
        <v>0.33333333333333331</v>
      </c>
      <c r="T364" s="836">
        <v>0.5</v>
      </c>
      <c r="U364" s="838">
        <v>0.33333333333333331</v>
      </c>
    </row>
    <row r="365" spans="1:21" ht="14.4" customHeight="1" x14ac:dyDescent="0.3">
      <c r="A365" s="831">
        <v>50</v>
      </c>
      <c r="B365" s="832" t="s">
        <v>2327</v>
      </c>
      <c r="C365" s="832" t="s">
        <v>2331</v>
      </c>
      <c r="D365" s="833" t="s">
        <v>3872</v>
      </c>
      <c r="E365" s="834" t="s">
        <v>2346</v>
      </c>
      <c r="F365" s="832" t="s">
        <v>2328</v>
      </c>
      <c r="G365" s="832" t="s">
        <v>2366</v>
      </c>
      <c r="H365" s="832" t="s">
        <v>607</v>
      </c>
      <c r="I365" s="832" t="s">
        <v>2063</v>
      </c>
      <c r="J365" s="832" t="s">
        <v>1310</v>
      </c>
      <c r="K365" s="832" t="s">
        <v>2064</v>
      </c>
      <c r="L365" s="835">
        <v>154.36000000000001</v>
      </c>
      <c r="M365" s="835">
        <v>154.36000000000001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50</v>
      </c>
      <c r="B366" s="832" t="s">
        <v>2327</v>
      </c>
      <c r="C366" s="832" t="s">
        <v>2331</v>
      </c>
      <c r="D366" s="833" t="s">
        <v>3872</v>
      </c>
      <c r="E366" s="834" t="s">
        <v>2346</v>
      </c>
      <c r="F366" s="832" t="s">
        <v>2328</v>
      </c>
      <c r="G366" s="832" t="s">
        <v>2366</v>
      </c>
      <c r="H366" s="832" t="s">
        <v>578</v>
      </c>
      <c r="I366" s="832" t="s">
        <v>2816</v>
      </c>
      <c r="J366" s="832" t="s">
        <v>2534</v>
      </c>
      <c r="K366" s="832" t="s">
        <v>2064</v>
      </c>
      <c r="L366" s="835">
        <v>154.36000000000001</v>
      </c>
      <c r="M366" s="835">
        <v>154.36000000000001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50</v>
      </c>
      <c r="B367" s="832" t="s">
        <v>2327</v>
      </c>
      <c r="C367" s="832" t="s">
        <v>2331</v>
      </c>
      <c r="D367" s="833" t="s">
        <v>3872</v>
      </c>
      <c r="E367" s="834" t="s">
        <v>2346</v>
      </c>
      <c r="F367" s="832" t="s">
        <v>2328</v>
      </c>
      <c r="G367" s="832" t="s">
        <v>2457</v>
      </c>
      <c r="H367" s="832" t="s">
        <v>578</v>
      </c>
      <c r="I367" s="832" t="s">
        <v>2458</v>
      </c>
      <c r="J367" s="832" t="s">
        <v>2459</v>
      </c>
      <c r="K367" s="832" t="s">
        <v>2460</v>
      </c>
      <c r="L367" s="835">
        <v>386.77</v>
      </c>
      <c r="M367" s="835">
        <v>386.77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2327</v>
      </c>
      <c r="C368" s="832" t="s">
        <v>2331</v>
      </c>
      <c r="D368" s="833" t="s">
        <v>3872</v>
      </c>
      <c r="E368" s="834" t="s">
        <v>2346</v>
      </c>
      <c r="F368" s="832" t="s">
        <v>2328</v>
      </c>
      <c r="G368" s="832" t="s">
        <v>2367</v>
      </c>
      <c r="H368" s="832" t="s">
        <v>607</v>
      </c>
      <c r="I368" s="832" t="s">
        <v>2014</v>
      </c>
      <c r="J368" s="832" t="s">
        <v>2015</v>
      </c>
      <c r="K368" s="832" t="s">
        <v>2016</v>
      </c>
      <c r="L368" s="835">
        <v>278.64</v>
      </c>
      <c r="M368" s="835">
        <v>2507.7599999999998</v>
      </c>
      <c r="N368" s="832">
        <v>9</v>
      </c>
      <c r="O368" s="836">
        <v>4.5</v>
      </c>
      <c r="P368" s="835">
        <v>835.92</v>
      </c>
      <c r="Q368" s="837">
        <v>0.33333333333333337</v>
      </c>
      <c r="R368" s="832">
        <v>3</v>
      </c>
      <c r="S368" s="837">
        <v>0.33333333333333331</v>
      </c>
      <c r="T368" s="836">
        <v>1.5</v>
      </c>
      <c r="U368" s="838">
        <v>0.33333333333333331</v>
      </c>
    </row>
    <row r="369" spans="1:21" ht="14.4" customHeight="1" x14ac:dyDescent="0.3">
      <c r="A369" s="831">
        <v>50</v>
      </c>
      <c r="B369" s="832" t="s">
        <v>2327</v>
      </c>
      <c r="C369" s="832" t="s">
        <v>2331</v>
      </c>
      <c r="D369" s="833" t="s">
        <v>3872</v>
      </c>
      <c r="E369" s="834" t="s">
        <v>2346</v>
      </c>
      <c r="F369" s="832" t="s">
        <v>2328</v>
      </c>
      <c r="G369" s="832" t="s">
        <v>2367</v>
      </c>
      <c r="H369" s="832" t="s">
        <v>607</v>
      </c>
      <c r="I369" s="832" t="s">
        <v>2014</v>
      </c>
      <c r="J369" s="832" t="s">
        <v>2015</v>
      </c>
      <c r="K369" s="832" t="s">
        <v>2016</v>
      </c>
      <c r="L369" s="835">
        <v>220.53</v>
      </c>
      <c r="M369" s="835">
        <v>441.06</v>
      </c>
      <c r="N369" s="832">
        <v>2</v>
      </c>
      <c r="O369" s="836">
        <v>1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50</v>
      </c>
      <c r="B370" s="832" t="s">
        <v>2327</v>
      </c>
      <c r="C370" s="832" t="s">
        <v>2331</v>
      </c>
      <c r="D370" s="833" t="s">
        <v>3872</v>
      </c>
      <c r="E370" s="834" t="s">
        <v>2346</v>
      </c>
      <c r="F370" s="832" t="s">
        <v>2328</v>
      </c>
      <c r="G370" s="832" t="s">
        <v>2367</v>
      </c>
      <c r="H370" s="832" t="s">
        <v>607</v>
      </c>
      <c r="I370" s="832" t="s">
        <v>2014</v>
      </c>
      <c r="J370" s="832" t="s">
        <v>2015</v>
      </c>
      <c r="K370" s="832" t="s">
        <v>2016</v>
      </c>
      <c r="L370" s="835">
        <v>278.63</v>
      </c>
      <c r="M370" s="835">
        <v>3343.5600000000004</v>
      </c>
      <c r="N370" s="832">
        <v>12</v>
      </c>
      <c r="O370" s="836">
        <v>6</v>
      </c>
      <c r="P370" s="835">
        <v>557.26</v>
      </c>
      <c r="Q370" s="837">
        <v>0.16666666666666666</v>
      </c>
      <c r="R370" s="832">
        <v>2</v>
      </c>
      <c r="S370" s="837">
        <v>0.16666666666666666</v>
      </c>
      <c r="T370" s="836">
        <v>1</v>
      </c>
      <c r="U370" s="838">
        <v>0.16666666666666666</v>
      </c>
    </row>
    <row r="371" spans="1:21" ht="14.4" customHeight="1" x14ac:dyDescent="0.3">
      <c r="A371" s="831">
        <v>50</v>
      </c>
      <c r="B371" s="832" t="s">
        <v>2327</v>
      </c>
      <c r="C371" s="832" t="s">
        <v>2331</v>
      </c>
      <c r="D371" s="833" t="s">
        <v>3872</v>
      </c>
      <c r="E371" s="834" t="s">
        <v>2346</v>
      </c>
      <c r="F371" s="832" t="s">
        <v>2328</v>
      </c>
      <c r="G371" s="832" t="s">
        <v>2367</v>
      </c>
      <c r="H371" s="832" t="s">
        <v>578</v>
      </c>
      <c r="I371" s="832" t="s">
        <v>2817</v>
      </c>
      <c r="J371" s="832" t="s">
        <v>2818</v>
      </c>
      <c r="K371" s="832" t="s">
        <v>2031</v>
      </c>
      <c r="L371" s="835">
        <v>143.35</v>
      </c>
      <c r="M371" s="835">
        <v>143.35</v>
      </c>
      <c r="N371" s="832">
        <v>1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50</v>
      </c>
      <c r="B372" s="832" t="s">
        <v>2327</v>
      </c>
      <c r="C372" s="832" t="s">
        <v>2331</v>
      </c>
      <c r="D372" s="833" t="s">
        <v>3872</v>
      </c>
      <c r="E372" s="834" t="s">
        <v>2346</v>
      </c>
      <c r="F372" s="832" t="s">
        <v>2328</v>
      </c>
      <c r="G372" s="832" t="s">
        <v>2367</v>
      </c>
      <c r="H372" s="832" t="s">
        <v>578</v>
      </c>
      <c r="I372" s="832" t="s">
        <v>2027</v>
      </c>
      <c r="J372" s="832" t="s">
        <v>2015</v>
      </c>
      <c r="K372" s="832" t="s">
        <v>2023</v>
      </c>
      <c r="L372" s="835">
        <v>117.71</v>
      </c>
      <c r="M372" s="835">
        <v>235.42</v>
      </c>
      <c r="N372" s="832">
        <v>2</v>
      </c>
      <c r="O372" s="836">
        <v>1</v>
      </c>
      <c r="P372" s="835">
        <v>117.71</v>
      </c>
      <c r="Q372" s="837">
        <v>0.5</v>
      </c>
      <c r="R372" s="832">
        <v>1</v>
      </c>
      <c r="S372" s="837">
        <v>0.5</v>
      </c>
      <c r="T372" s="836">
        <v>0.5</v>
      </c>
      <c r="U372" s="838">
        <v>0.5</v>
      </c>
    </row>
    <row r="373" spans="1:21" ht="14.4" customHeight="1" x14ac:dyDescent="0.3">
      <c r="A373" s="831">
        <v>50</v>
      </c>
      <c r="B373" s="832" t="s">
        <v>2327</v>
      </c>
      <c r="C373" s="832" t="s">
        <v>2331</v>
      </c>
      <c r="D373" s="833" t="s">
        <v>3872</v>
      </c>
      <c r="E373" s="834" t="s">
        <v>2346</v>
      </c>
      <c r="F373" s="832" t="s">
        <v>2328</v>
      </c>
      <c r="G373" s="832" t="s">
        <v>2367</v>
      </c>
      <c r="H373" s="832" t="s">
        <v>578</v>
      </c>
      <c r="I373" s="832" t="s">
        <v>2027</v>
      </c>
      <c r="J373" s="832" t="s">
        <v>2015</v>
      </c>
      <c r="K373" s="832" t="s">
        <v>2023</v>
      </c>
      <c r="L373" s="835">
        <v>117.73</v>
      </c>
      <c r="M373" s="835">
        <v>235.46</v>
      </c>
      <c r="N373" s="832">
        <v>2</v>
      </c>
      <c r="O373" s="836">
        <v>1.5</v>
      </c>
      <c r="P373" s="835">
        <v>117.73</v>
      </c>
      <c r="Q373" s="837">
        <v>0.5</v>
      </c>
      <c r="R373" s="832">
        <v>1</v>
      </c>
      <c r="S373" s="837">
        <v>0.5</v>
      </c>
      <c r="T373" s="836">
        <v>1</v>
      </c>
      <c r="U373" s="838">
        <v>0.66666666666666663</v>
      </c>
    </row>
    <row r="374" spans="1:21" ht="14.4" customHeight="1" x14ac:dyDescent="0.3">
      <c r="A374" s="831">
        <v>50</v>
      </c>
      <c r="B374" s="832" t="s">
        <v>2327</v>
      </c>
      <c r="C374" s="832" t="s">
        <v>2331</v>
      </c>
      <c r="D374" s="833" t="s">
        <v>3872</v>
      </c>
      <c r="E374" s="834" t="s">
        <v>2346</v>
      </c>
      <c r="F374" s="832" t="s">
        <v>2328</v>
      </c>
      <c r="G374" s="832" t="s">
        <v>2367</v>
      </c>
      <c r="H374" s="832" t="s">
        <v>578</v>
      </c>
      <c r="I374" s="832" t="s">
        <v>2030</v>
      </c>
      <c r="J374" s="832" t="s">
        <v>2015</v>
      </c>
      <c r="K374" s="832" t="s">
        <v>2031</v>
      </c>
      <c r="L374" s="835">
        <v>181.13</v>
      </c>
      <c r="M374" s="835">
        <v>1992.4299999999998</v>
      </c>
      <c r="N374" s="832">
        <v>11</v>
      </c>
      <c r="O374" s="836">
        <v>6</v>
      </c>
      <c r="P374" s="835">
        <v>543.39</v>
      </c>
      <c r="Q374" s="837">
        <v>0.27272727272727276</v>
      </c>
      <c r="R374" s="832">
        <v>3</v>
      </c>
      <c r="S374" s="837">
        <v>0.27272727272727271</v>
      </c>
      <c r="T374" s="836">
        <v>2</v>
      </c>
      <c r="U374" s="838">
        <v>0.33333333333333331</v>
      </c>
    </row>
    <row r="375" spans="1:21" ht="14.4" customHeight="1" x14ac:dyDescent="0.3">
      <c r="A375" s="831">
        <v>50</v>
      </c>
      <c r="B375" s="832" t="s">
        <v>2327</v>
      </c>
      <c r="C375" s="832" t="s">
        <v>2331</v>
      </c>
      <c r="D375" s="833" t="s">
        <v>3872</v>
      </c>
      <c r="E375" s="834" t="s">
        <v>2346</v>
      </c>
      <c r="F375" s="832" t="s">
        <v>2328</v>
      </c>
      <c r="G375" s="832" t="s">
        <v>2367</v>
      </c>
      <c r="H375" s="832" t="s">
        <v>578</v>
      </c>
      <c r="I375" s="832" t="s">
        <v>2030</v>
      </c>
      <c r="J375" s="832" t="s">
        <v>2015</v>
      </c>
      <c r="K375" s="832" t="s">
        <v>2031</v>
      </c>
      <c r="L375" s="835">
        <v>143.35</v>
      </c>
      <c r="M375" s="835">
        <v>430.04999999999995</v>
      </c>
      <c r="N375" s="832">
        <v>3</v>
      </c>
      <c r="O375" s="836">
        <v>1.5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50</v>
      </c>
      <c r="B376" s="832" t="s">
        <v>2327</v>
      </c>
      <c r="C376" s="832" t="s">
        <v>2331</v>
      </c>
      <c r="D376" s="833" t="s">
        <v>3872</v>
      </c>
      <c r="E376" s="834" t="s">
        <v>2346</v>
      </c>
      <c r="F376" s="832" t="s">
        <v>2328</v>
      </c>
      <c r="G376" s="832" t="s">
        <v>2367</v>
      </c>
      <c r="H376" s="832" t="s">
        <v>578</v>
      </c>
      <c r="I376" s="832" t="s">
        <v>2030</v>
      </c>
      <c r="J376" s="832" t="s">
        <v>2015</v>
      </c>
      <c r="K376" s="832" t="s">
        <v>2031</v>
      </c>
      <c r="L376" s="835">
        <v>181.11</v>
      </c>
      <c r="M376" s="835">
        <v>2354.4300000000007</v>
      </c>
      <c r="N376" s="832">
        <v>13</v>
      </c>
      <c r="O376" s="836">
        <v>8</v>
      </c>
      <c r="P376" s="835">
        <v>181.11</v>
      </c>
      <c r="Q376" s="837">
        <v>7.69230769230769E-2</v>
      </c>
      <c r="R376" s="832">
        <v>1</v>
      </c>
      <c r="S376" s="837">
        <v>7.6923076923076927E-2</v>
      </c>
      <c r="T376" s="836">
        <v>1</v>
      </c>
      <c r="U376" s="838">
        <v>0.125</v>
      </c>
    </row>
    <row r="377" spans="1:21" ht="14.4" customHeight="1" x14ac:dyDescent="0.3">
      <c r="A377" s="831">
        <v>50</v>
      </c>
      <c r="B377" s="832" t="s">
        <v>2327</v>
      </c>
      <c r="C377" s="832" t="s">
        <v>2331</v>
      </c>
      <c r="D377" s="833" t="s">
        <v>3872</v>
      </c>
      <c r="E377" s="834" t="s">
        <v>2346</v>
      </c>
      <c r="F377" s="832" t="s">
        <v>2328</v>
      </c>
      <c r="G377" s="832" t="s">
        <v>2367</v>
      </c>
      <c r="H377" s="832" t="s">
        <v>607</v>
      </c>
      <c r="I377" s="832" t="s">
        <v>2022</v>
      </c>
      <c r="J377" s="832" t="s">
        <v>2018</v>
      </c>
      <c r="K377" s="832" t="s">
        <v>2023</v>
      </c>
      <c r="L377" s="835">
        <v>93.18</v>
      </c>
      <c r="M377" s="835">
        <v>93.18</v>
      </c>
      <c r="N377" s="832">
        <v>1</v>
      </c>
      <c r="O377" s="836">
        <v>0.5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50</v>
      </c>
      <c r="B378" s="832" t="s">
        <v>2327</v>
      </c>
      <c r="C378" s="832" t="s">
        <v>2331</v>
      </c>
      <c r="D378" s="833" t="s">
        <v>3872</v>
      </c>
      <c r="E378" s="834" t="s">
        <v>2346</v>
      </c>
      <c r="F378" s="832" t="s">
        <v>2328</v>
      </c>
      <c r="G378" s="832" t="s">
        <v>2367</v>
      </c>
      <c r="H378" s="832" t="s">
        <v>578</v>
      </c>
      <c r="I378" s="832" t="s">
        <v>2819</v>
      </c>
      <c r="J378" s="832" t="s">
        <v>2820</v>
      </c>
      <c r="K378" s="832" t="s">
        <v>2821</v>
      </c>
      <c r="L378" s="835">
        <v>0</v>
      </c>
      <c r="M378" s="835">
        <v>0</v>
      </c>
      <c r="N378" s="832">
        <v>1</v>
      </c>
      <c r="O378" s="836">
        <v>0.5</v>
      </c>
      <c r="P378" s="835">
        <v>0</v>
      </c>
      <c r="Q378" s="837"/>
      <c r="R378" s="832">
        <v>1</v>
      </c>
      <c r="S378" s="837">
        <v>1</v>
      </c>
      <c r="T378" s="836">
        <v>0.5</v>
      </c>
      <c r="U378" s="838">
        <v>1</v>
      </c>
    </row>
    <row r="379" spans="1:21" ht="14.4" customHeight="1" x14ac:dyDescent="0.3">
      <c r="A379" s="831">
        <v>50</v>
      </c>
      <c r="B379" s="832" t="s">
        <v>2327</v>
      </c>
      <c r="C379" s="832" t="s">
        <v>2331</v>
      </c>
      <c r="D379" s="833" t="s">
        <v>3872</v>
      </c>
      <c r="E379" s="834" t="s">
        <v>2346</v>
      </c>
      <c r="F379" s="832" t="s">
        <v>2328</v>
      </c>
      <c r="G379" s="832" t="s">
        <v>2367</v>
      </c>
      <c r="H379" s="832" t="s">
        <v>578</v>
      </c>
      <c r="I379" s="832" t="s">
        <v>2822</v>
      </c>
      <c r="J379" s="832" t="s">
        <v>2587</v>
      </c>
      <c r="K379" s="832" t="s">
        <v>2023</v>
      </c>
      <c r="L379" s="835">
        <v>93.18</v>
      </c>
      <c r="M379" s="835">
        <v>93.18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2327</v>
      </c>
      <c r="C380" s="832" t="s">
        <v>2331</v>
      </c>
      <c r="D380" s="833" t="s">
        <v>3872</v>
      </c>
      <c r="E380" s="834" t="s">
        <v>2346</v>
      </c>
      <c r="F380" s="832" t="s">
        <v>2328</v>
      </c>
      <c r="G380" s="832" t="s">
        <v>2823</v>
      </c>
      <c r="H380" s="832" t="s">
        <v>578</v>
      </c>
      <c r="I380" s="832" t="s">
        <v>2824</v>
      </c>
      <c r="J380" s="832" t="s">
        <v>2825</v>
      </c>
      <c r="K380" s="832" t="s">
        <v>2826</v>
      </c>
      <c r="L380" s="835">
        <v>155.69999999999999</v>
      </c>
      <c r="M380" s="835">
        <v>155.69999999999999</v>
      </c>
      <c r="N380" s="832">
        <v>1</v>
      </c>
      <c r="O380" s="836">
        <v>0.5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50</v>
      </c>
      <c r="B381" s="832" t="s">
        <v>2327</v>
      </c>
      <c r="C381" s="832" t="s">
        <v>2331</v>
      </c>
      <c r="D381" s="833" t="s">
        <v>3872</v>
      </c>
      <c r="E381" s="834" t="s">
        <v>2346</v>
      </c>
      <c r="F381" s="832" t="s">
        <v>2328</v>
      </c>
      <c r="G381" s="832" t="s">
        <v>2590</v>
      </c>
      <c r="H381" s="832" t="s">
        <v>607</v>
      </c>
      <c r="I381" s="832" t="s">
        <v>1934</v>
      </c>
      <c r="J381" s="832" t="s">
        <v>1935</v>
      </c>
      <c r="K381" s="832" t="s">
        <v>1936</v>
      </c>
      <c r="L381" s="835">
        <v>65.540000000000006</v>
      </c>
      <c r="M381" s="835">
        <v>196.62</v>
      </c>
      <c r="N381" s="832">
        <v>3</v>
      </c>
      <c r="O381" s="836">
        <v>1.5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50</v>
      </c>
      <c r="B382" s="832" t="s">
        <v>2327</v>
      </c>
      <c r="C382" s="832" t="s">
        <v>2331</v>
      </c>
      <c r="D382" s="833" t="s">
        <v>3872</v>
      </c>
      <c r="E382" s="834" t="s">
        <v>2346</v>
      </c>
      <c r="F382" s="832" t="s">
        <v>2328</v>
      </c>
      <c r="G382" s="832" t="s">
        <v>2368</v>
      </c>
      <c r="H382" s="832" t="s">
        <v>578</v>
      </c>
      <c r="I382" s="832" t="s">
        <v>2369</v>
      </c>
      <c r="J382" s="832" t="s">
        <v>2370</v>
      </c>
      <c r="K382" s="832" t="s">
        <v>2371</v>
      </c>
      <c r="L382" s="835">
        <v>16.38</v>
      </c>
      <c r="M382" s="835">
        <v>49.14</v>
      </c>
      <c r="N382" s="832">
        <v>3</v>
      </c>
      <c r="O382" s="836">
        <v>1.5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50</v>
      </c>
      <c r="B383" s="832" t="s">
        <v>2327</v>
      </c>
      <c r="C383" s="832" t="s">
        <v>2331</v>
      </c>
      <c r="D383" s="833" t="s">
        <v>3872</v>
      </c>
      <c r="E383" s="834" t="s">
        <v>2346</v>
      </c>
      <c r="F383" s="832" t="s">
        <v>2328</v>
      </c>
      <c r="G383" s="832" t="s">
        <v>2368</v>
      </c>
      <c r="H383" s="832" t="s">
        <v>578</v>
      </c>
      <c r="I383" s="832" t="s">
        <v>1946</v>
      </c>
      <c r="J383" s="832" t="s">
        <v>1126</v>
      </c>
      <c r="K383" s="832" t="s">
        <v>1941</v>
      </c>
      <c r="L383" s="835">
        <v>35.11</v>
      </c>
      <c r="M383" s="835">
        <v>1053.3000000000002</v>
      </c>
      <c r="N383" s="832">
        <v>30</v>
      </c>
      <c r="O383" s="836">
        <v>16</v>
      </c>
      <c r="P383" s="835">
        <v>315.99000000000007</v>
      </c>
      <c r="Q383" s="837">
        <v>0.3</v>
      </c>
      <c r="R383" s="832">
        <v>9</v>
      </c>
      <c r="S383" s="837">
        <v>0.3</v>
      </c>
      <c r="T383" s="836">
        <v>5</v>
      </c>
      <c r="U383" s="838">
        <v>0.3125</v>
      </c>
    </row>
    <row r="384" spans="1:21" ht="14.4" customHeight="1" x14ac:dyDescent="0.3">
      <c r="A384" s="831">
        <v>50</v>
      </c>
      <c r="B384" s="832" t="s">
        <v>2327</v>
      </c>
      <c r="C384" s="832" t="s">
        <v>2331</v>
      </c>
      <c r="D384" s="833" t="s">
        <v>3872</v>
      </c>
      <c r="E384" s="834" t="s">
        <v>2346</v>
      </c>
      <c r="F384" s="832" t="s">
        <v>2328</v>
      </c>
      <c r="G384" s="832" t="s">
        <v>2368</v>
      </c>
      <c r="H384" s="832" t="s">
        <v>578</v>
      </c>
      <c r="I384" s="832" t="s">
        <v>2372</v>
      </c>
      <c r="J384" s="832" t="s">
        <v>2373</v>
      </c>
      <c r="K384" s="832" t="s">
        <v>1941</v>
      </c>
      <c r="L384" s="835">
        <v>35.11</v>
      </c>
      <c r="M384" s="835">
        <v>35.11</v>
      </c>
      <c r="N384" s="832">
        <v>1</v>
      </c>
      <c r="O384" s="836">
        <v>0.5</v>
      </c>
      <c r="P384" s="835"/>
      <c r="Q384" s="837">
        <v>0</v>
      </c>
      <c r="R384" s="832"/>
      <c r="S384" s="837">
        <v>0</v>
      </c>
      <c r="T384" s="836"/>
      <c r="U384" s="838">
        <v>0</v>
      </c>
    </row>
    <row r="385" spans="1:21" ht="14.4" customHeight="1" x14ac:dyDescent="0.3">
      <c r="A385" s="831">
        <v>50</v>
      </c>
      <c r="B385" s="832" t="s">
        <v>2327</v>
      </c>
      <c r="C385" s="832" t="s">
        <v>2331</v>
      </c>
      <c r="D385" s="833" t="s">
        <v>3872</v>
      </c>
      <c r="E385" s="834" t="s">
        <v>2346</v>
      </c>
      <c r="F385" s="832" t="s">
        <v>2328</v>
      </c>
      <c r="G385" s="832" t="s">
        <v>2368</v>
      </c>
      <c r="H385" s="832" t="s">
        <v>578</v>
      </c>
      <c r="I385" s="832" t="s">
        <v>2594</v>
      </c>
      <c r="J385" s="832" t="s">
        <v>2595</v>
      </c>
      <c r="K385" s="832" t="s">
        <v>2124</v>
      </c>
      <c r="L385" s="835">
        <v>17.559999999999999</v>
      </c>
      <c r="M385" s="835">
        <v>17.559999999999999</v>
      </c>
      <c r="N385" s="832">
        <v>1</v>
      </c>
      <c r="O385" s="836">
        <v>0.5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50</v>
      </c>
      <c r="B386" s="832" t="s">
        <v>2327</v>
      </c>
      <c r="C386" s="832" t="s">
        <v>2331</v>
      </c>
      <c r="D386" s="833" t="s">
        <v>3872</v>
      </c>
      <c r="E386" s="834" t="s">
        <v>2346</v>
      </c>
      <c r="F386" s="832" t="s">
        <v>2328</v>
      </c>
      <c r="G386" s="832" t="s">
        <v>2368</v>
      </c>
      <c r="H386" s="832" t="s">
        <v>607</v>
      </c>
      <c r="I386" s="832" t="s">
        <v>2461</v>
      </c>
      <c r="J386" s="832" t="s">
        <v>696</v>
      </c>
      <c r="K386" s="832" t="s">
        <v>2124</v>
      </c>
      <c r="L386" s="835">
        <v>17.559999999999999</v>
      </c>
      <c r="M386" s="835">
        <v>17.559999999999999</v>
      </c>
      <c r="N386" s="832">
        <v>1</v>
      </c>
      <c r="O386" s="836">
        <v>0.5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50</v>
      </c>
      <c r="B387" s="832" t="s">
        <v>2327</v>
      </c>
      <c r="C387" s="832" t="s">
        <v>2331</v>
      </c>
      <c r="D387" s="833" t="s">
        <v>3872</v>
      </c>
      <c r="E387" s="834" t="s">
        <v>2346</v>
      </c>
      <c r="F387" s="832" t="s">
        <v>2328</v>
      </c>
      <c r="G387" s="832" t="s">
        <v>2368</v>
      </c>
      <c r="H387" s="832" t="s">
        <v>607</v>
      </c>
      <c r="I387" s="832" t="s">
        <v>1940</v>
      </c>
      <c r="J387" s="832" t="s">
        <v>696</v>
      </c>
      <c r="K387" s="832" t="s">
        <v>1941</v>
      </c>
      <c r="L387" s="835">
        <v>35.11</v>
      </c>
      <c r="M387" s="835">
        <v>70.22</v>
      </c>
      <c r="N387" s="832">
        <v>2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50</v>
      </c>
      <c r="B388" s="832" t="s">
        <v>2327</v>
      </c>
      <c r="C388" s="832" t="s">
        <v>2331</v>
      </c>
      <c r="D388" s="833" t="s">
        <v>3872</v>
      </c>
      <c r="E388" s="834" t="s">
        <v>2346</v>
      </c>
      <c r="F388" s="832" t="s">
        <v>2328</v>
      </c>
      <c r="G388" s="832" t="s">
        <v>2827</v>
      </c>
      <c r="H388" s="832" t="s">
        <v>578</v>
      </c>
      <c r="I388" s="832" t="s">
        <v>2828</v>
      </c>
      <c r="J388" s="832" t="s">
        <v>2829</v>
      </c>
      <c r="K388" s="832" t="s">
        <v>2830</v>
      </c>
      <c r="L388" s="835">
        <v>303.82</v>
      </c>
      <c r="M388" s="835">
        <v>303.82</v>
      </c>
      <c r="N388" s="832">
        <v>1</v>
      </c>
      <c r="O388" s="836">
        <v>0.5</v>
      </c>
      <c r="P388" s="835">
        <v>303.82</v>
      </c>
      <c r="Q388" s="837">
        <v>1</v>
      </c>
      <c r="R388" s="832">
        <v>1</v>
      </c>
      <c r="S388" s="837">
        <v>1</v>
      </c>
      <c r="T388" s="836">
        <v>0.5</v>
      </c>
      <c r="U388" s="838">
        <v>1</v>
      </c>
    </row>
    <row r="389" spans="1:21" ht="14.4" customHeight="1" x14ac:dyDescent="0.3">
      <c r="A389" s="831">
        <v>50</v>
      </c>
      <c r="B389" s="832" t="s">
        <v>2327</v>
      </c>
      <c r="C389" s="832" t="s">
        <v>2331</v>
      </c>
      <c r="D389" s="833" t="s">
        <v>3872</v>
      </c>
      <c r="E389" s="834" t="s">
        <v>2346</v>
      </c>
      <c r="F389" s="832" t="s">
        <v>2328</v>
      </c>
      <c r="G389" s="832" t="s">
        <v>2831</v>
      </c>
      <c r="H389" s="832" t="s">
        <v>578</v>
      </c>
      <c r="I389" s="832" t="s">
        <v>2832</v>
      </c>
      <c r="J389" s="832" t="s">
        <v>2833</v>
      </c>
      <c r="K389" s="832" t="s">
        <v>2834</v>
      </c>
      <c r="L389" s="835">
        <v>141.76</v>
      </c>
      <c r="M389" s="835">
        <v>141.76</v>
      </c>
      <c r="N389" s="832">
        <v>1</v>
      </c>
      <c r="O389" s="836">
        <v>1</v>
      </c>
      <c r="P389" s="835">
        <v>141.76</v>
      </c>
      <c r="Q389" s="837">
        <v>1</v>
      </c>
      <c r="R389" s="832">
        <v>1</v>
      </c>
      <c r="S389" s="837">
        <v>1</v>
      </c>
      <c r="T389" s="836">
        <v>1</v>
      </c>
      <c r="U389" s="838">
        <v>1</v>
      </c>
    </row>
    <row r="390" spans="1:21" ht="14.4" customHeight="1" x14ac:dyDescent="0.3">
      <c r="A390" s="831">
        <v>50</v>
      </c>
      <c r="B390" s="832" t="s">
        <v>2327</v>
      </c>
      <c r="C390" s="832" t="s">
        <v>2331</v>
      </c>
      <c r="D390" s="833" t="s">
        <v>3872</v>
      </c>
      <c r="E390" s="834" t="s">
        <v>2346</v>
      </c>
      <c r="F390" s="832" t="s">
        <v>2328</v>
      </c>
      <c r="G390" s="832" t="s">
        <v>2374</v>
      </c>
      <c r="H390" s="832" t="s">
        <v>578</v>
      </c>
      <c r="I390" s="832" t="s">
        <v>2540</v>
      </c>
      <c r="J390" s="832" t="s">
        <v>2376</v>
      </c>
      <c r="K390" s="832" t="s">
        <v>1331</v>
      </c>
      <c r="L390" s="835">
        <v>78.33</v>
      </c>
      <c r="M390" s="835">
        <v>78.33</v>
      </c>
      <c r="N390" s="832">
        <v>1</v>
      </c>
      <c r="O390" s="836">
        <v>1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50</v>
      </c>
      <c r="B391" s="832" t="s">
        <v>2327</v>
      </c>
      <c r="C391" s="832" t="s">
        <v>2331</v>
      </c>
      <c r="D391" s="833" t="s">
        <v>3872</v>
      </c>
      <c r="E391" s="834" t="s">
        <v>2346</v>
      </c>
      <c r="F391" s="832" t="s">
        <v>2328</v>
      </c>
      <c r="G391" s="832" t="s">
        <v>2835</v>
      </c>
      <c r="H391" s="832" t="s">
        <v>607</v>
      </c>
      <c r="I391" s="832" t="s">
        <v>2836</v>
      </c>
      <c r="J391" s="832" t="s">
        <v>729</v>
      </c>
      <c r="K391" s="832" t="s">
        <v>2023</v>
      </c>
      <c r="L391" s="835">
        <v>85.16</v>
      </c>
      <c r="M391" s="835">
        <v>85.16</v>
      </c>
      <c r="N391" s="832">
        <v>1</v>
      </c>
      <c r="O391" s="836">
        <v>0.5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50</v>
      </c>
      <c r="B392" s="832" t="s">
        <v>2327</v>
      </c>
      <c r="C392" s="832" t="s">
        <v>2331</v>
      </c>
      <c r="D392" s="833" t="s">
        <v>3872</v>
      </c>
      <c r="E392" s="834" t="s">
        <v>2346</v>
      </c>
      <c r="F392" s="832" t="s">
        <v>2328</v>
      </c>
      <c r="G392" s="832" t="s">
        <v>2835</v>
      </c>
      <c r="H392" s="832" t="s">
        <v>578</v>
      </c>
      <c r="I392" s="832" t="s">
        <v>2837</v>
      </c>
      <c r="J392" s="832" t="s">
        <v>2838</v>
      </c>
      <c r="K392" s="832" t="s">
        <v>2023</v>
      </c>
      <c r="L392" s="835">
        <v>85.16</v>
      </c>
      <c r="M392" s="835">
        <v>85.16</v>
      </c>
      <c r="N392" s="832">
        <v>1</v>
      </c>
      <c r="O392" s="836">
        <v>0.5</v>
      </c>
      <c r="P392" s="835"/>
      <c r="Q392" s="837">
        <v>0</v>
      </c>
      <c r="R392" s="832"/>
      <c r="S392" s="837">
        <v>0</v>
      </c>
      <c r="T392" s="836"/>
      <c r="U392" s="838">
        <v>0</v>
      </c>
    </row>
    <row r="393" spans="1:21" ht="14.4" customHeight="1" x14ac:dyDescent="0.3">
      <c r="A393" s="831">
        <v>50</v>
      </c>
      <c r="B393" s="832" t="s">
        <v>2327</v>
      </c>
      <c r="C393" s="832" t="s">
        <v>2331</v>
      </c>
      <c r="D393" s="833" t="s">
        <v>3872</v>
      </c>
      <c r="E393" s="834" t="s">
        <v>2346</v>
      </c>
      <c r="F393" s="832" t="s">
        <v>2328</v>
      </c>
      <c r="G393" s="832" t="s">
        <v>2596</v>
      </c>
      <c r="H393" s="832" t="s">
        <v>578</v>
      </c>
      <c r="I393" s="832" t="s">
        <v>2839</v>
      </c>
      <c r="J393" s="832" t="s">
        <v>2598</v>
      </c>
      <c r="K393" s="832" t="s">
        <v>2840</v>
      </c>
      <c r="L393" s="835">
        <v>1887.9</v>
      </c>
      <c r="M393" s="835">
        <v>3775.8</v>
      </c>
      <c r="N393" s="832">
        <v>2</v>
      </c>
      <c r="O393" s="836">
        <v>1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50</v>
      </c>
      <c r="B394" s="832" t="s">
        <v>2327</v>
      </c>
      <c r="C394" s="832" t="s">
        <v>2331</v>
      </c>
      <c r="D394" s="833" t="s">
        <v>3872</v>
      </c>
      <c r="E394" s="834" t="s">
        <v>2346</v>
      </c>
      <c r="F394" s="832" t="s">
        <v>2328</v>
      </c>
      <c r="G394" s="832" t="s">
        <v>2841</v>
      </c>
      <c r="H394" s="832" t="s">
        <v>578</v>
      </c>
      <c r="I394" s="832" t="s">
        <v>2842</v>
      </c>
      <c r="J394" s="832" t="s">
        <v>760</v>
      </c>
      <c r="K394" s="832" t="s">
        <v>2692</v>
      </c>
      <c r="L394" s="835">
        <v>91.11</v>
      </c>
      <c r="M394" s="835">
        <v>364.44</v>
      </c>
      <c r="N394" s="832">
        <v>4</v>
      </c>
      <c r="O394" s="836">
        <v>3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50</v>
      </c>
      <c r="B395" s="832" t="s">
        <v>2327</v>
      </c>
      <c r="C395" s="832" t="s">
        <v>2331</v>
      </c>
      <c r="D395" s="833" t="s">
        <v>3872</v>
      </c>
      <c r="E395" s="834" t="s">
        <v>2346</v>
      </c>
      <c r="F395" s="832" t="s">
        <v>2328</v>
      </c>
      <c r="G395" s="832" t="s">
        <v>2841</v>
      </c>
      <c r="H395" s="832" t="s">
        <v>578</v>
      </c>
      <c r="I395" s="832" t="s">
        <v>2843</v>
      </c>
      <c r="J395" s="832" t="s">
        <v>760</v>
      </c>
      <c r="K395" s="832" t="s">
        <v>2844</v>
      </c>
      <c r="L395" s="835">
        <v>45.56</v>
      </c>
      <c r="M395" s="835">
        <v>45.56</v>
      </c>
      <c r="N395" s="832">
        <v>1</v>
      </c>
      <c r="O395" s="836">
        <v>0.5</v>
      </c>
      <c r="P395" s="835"/>
      <c r="Q395" s="837">
        <v>0</v>
      </c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50</v>
      </c>
      <c r="B396" s="832" t="s">
        <v>2327</v>
      </c>
      <c r="C396" s="832" t="s">
        <v>2331</v>
      </c>
      <c r="D396" s="833" t="s">
        <v>3872</v>
      </c>
      <c r="E396" s="834" t="s">
        <v>2346</v>
      </c>
      <c r="F396" s="832" t="s">
        <v>2328</v>
      </c>
      <c r="G396" s="832" t="s">
        <v>2378</v>
      </c>
      <c r="H396" s="832" t="s">
        <v>578</v>
      </c>
      <c r="I396" s="832" t="s">
        <v>2379</v>
      </c>
      <c r="J396" s="832" t="s">
        <v>824</v>
      </c>
      <c r="K396" s="832" t="s">
        <v>2380</v>
      </c>
      <c r="L396" s="835">
        <v>159.16999999999999</v>
      </c>
      <c r="M396" s="835">
        <v>159.16999999999999</v>
      </c>
      <c r="N396" s="832">
        <v>1</v>
      </c>
      <c r="O396" s="836">
        <v>0.5</v>
      </c>
      <c r="P396" s="835">
        <v>159.16999999999999</v>
      </c>
      <c r="Q396" s="837">
        <v>1</v>
      </c>
      <c r="R396" s="832">
        <v>1</v>
      </c>
      <c r="S396" s="837">
        <v>1</v>
      </c>
      <c r="T396" s="836">
        <v>0.5</v>
      </c>
      <c r="U396" s="838">
        <v>1</v>
      </c>
    </row>
    <row r="397" spans="1:21" ht="14.4" customHeight="1" x14ac:dyDescent="0.3">
      <c r="A397" s="831">
        <v>50</v>
      </c>
      <c r="B397" s="832" t="s">
        <v>2327</v>
      </c>
      <c r="C397" s="832" t="s">
        <v>2331</v>
      </c>
      <c r="D397" s="833" t="s">
        <v>3872</v>
      </c>
      <c r="E397" s="834" t="s">
        <v>2346</v>
      </c>
      <c r="F397" s="832" t="s">
        <v>2328</v>
      </c>
      <c r="G397" s="832" t="s">
        <v>2613</v>
      </c>
      <c r="H397" s="832" t="s">
        <v>578</v>
      </c>
      <c r="I397" s="832" t="s">
        <v>2845</v>
      </c>
      <c r="J397" s="832" t="s">
        <v>2615</v>
      </c>
      <c r="K397" s="832" t="s">
        <v>2846</v>
      </c>
      <c r="L397" s="835">
        <v>123.2</v>
      </c>
      <c r="M397" s="835">
        <v>123.2</v>
      </c>
      <c r="N397" s="832">
        <v>1</v>
      </c>
      <c r="O397" s="836">
        <v>0.5</v>
      </c>
      <c r="P397" s="835">
        <v>123.2</v>
      </c>
      <c r="Q397" s="837">
        <v>1</v>
      </c>
      <c r="R397" s="832">
        <v>1</v>
      </c>
      <c r="S397" s="837">
        <v>1</v>
      </c>
      <c r="T397" s="836">
        <v>0.5</v>
      </c>
      <c r="U397" s="838">
        <v>1</v>
      </c>
    </row>
    <row r="398" spans="1:21" ht="14.4" customHeight="1" x14ac:dyDescent="0.3">
      <c r="A398" s="831">
        <v>50</v>
      </c>
      <c r="B398" s="832" t="s">
        <v>2327</v>
      </c>
      <c r="C398" s="832" t="s">
        <v>2331</v>
      </c>
      <c r="D398" s="833" t="s">
        <v>3872</v>
      </c>
      <c r="E398" s="834" t="s">
        <v>2346</v>
      </c>
      <c r="F398" s="832" t="s">
        <v>2328</v>
      </c>
      <c r="G398" s="832" t="s">
        <v>2621</v>
      </c>
      <c r="H398" s="832" t="s">
        <v>578</v>
      </c>
      <c r="I398" s="832" t="s">
        <v>2622</v>
      </c>
      <c r="J398" s="832" t="s">
        <v>2623</v>
      </c>
      <c r="K398" s="832" t="s">
        <v>2624</v>
      </c>
      <c r="L398" s="835">
        <v>1065.51</v>
      </c>
      <c r="M398" s="835">
        <v>1065.51</v>
      </c>
      <c r="N398" s="832">
        <v>1</v>
      </c>
      <c r="O398" s="836">
        <v>1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50</v>
      </c>
      <c r="B399" s="832" t="s">
        <v>2327</v>
      </c>
      <c r="C399" s="832" t="s">
        <v>2331</v>
      </c>
      <c r="D399" s="833" t="s">
        <v>3872</v>
      </c>
      <c r="E399" s="834" t="s">
        <v>2346</v>
      </c>
      <c r="F399" s="832" t="s">
        <v>2328</v>
      </c>
      <c r="G399" s="832" t="s">
        <v>2847</v>
      </c>
      <c r="H399" s="832" t="s">
        <v>578</v>
      </c>
      <c r="I399" s="832" t="s">
        <v>2848</v>
      </c>
      <c r="J399" s="832" t="s">
        <v>2849</v>
      </c>
      <c r="K399" s="832" t="s">
        <v>2850</v>
      </c>
      <c r="L399" s="835">
        <v>0</v>
      </c>
      <c r="M399" s="835">
        <v>0</v>
      </c>
      <c r="N399" s="832">
        <v>1</v>
      </c>
      <c r="O399" s="836">
        <v>0.5</v>
      </c>
      <c r="P399" s="835"/>
      <c r="Q399" s="837"/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50</v>
      </c>
      <c r="B400" s="832" t="s">
        <v>2327</v>
      </c>
      <c r="C400" s="832" t="s">
        <v>2331</v>
      </c>
      <c r="D400" s="833" t="s">
        <v>3872</v>
      </c>
      <c r="E400" s="834" t="s">
        <v>2346</v>
      </c>
      <c r="F400" s="832" t="s">
        <v>2328</v>
      </c>
      <c r="G400" s="832" t="s">
        <v>2381</v>
      </c>
      <c r="H400" s="832" t="s">
        <v>607</v>
      </c>
      <c r="I400" s="832" t="s">
        <v>1911</v>
      </c>
      <c r="J400" s="832" t="s">
        <v>875</v>
      </c>
      <c r="K400" s="832" t="s">
        <v>1912</v>
      </c>
      <c r="L400" s="835">
        <v>42.51</v>
      </c>
      <c r="M400" s="835">
        <v>85.02</v>
      </c>
      <c r="N400" s="832">
        <v>2</v>
      </c>
      <c r="O400" s="836">
        <v>1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50</v>
      </c>
      <c r="B401" s="832" t="s">
        <v>2327</v>
      </c>
      <c r="C401" s="832" t="s">
        <v>2331</v>
      </c>
      <c r="D401" s="833" t="s">
        <v>3872</v>
      </c>
      <c r="E401" s="834" t="s">
        <v>2346</v>
      </c>
      <c r="F401" s="832" t="s">
        <v>2328</v>
      </c>
      <c r="G401" s="832" t="s">
        <v>2381</v>
      </c>
      <c r="H401" s="832" t="s">
        <v>578</v>
      </c>
      <c r="I401" s="832" t="s">
        <v>2851</v>
      </c>
      <c r="J401" s="832" t="s">
        <v>871</v>
      </c>
      <c r="K401" s="832" t="s">
        <v>2852</v>
      </c>
      <c r="L401" s="835">
        <v>0</v>
      </c>
      <c r="M401" s="835">
        <v>0</v>
      </c>
      <c r="N401" s="832">
        <v>6</v>
      </c>
      <c r="O401" s="836">
        <v>3</v>
      </c>
      <c r="P401" s="835">
        <v>0</v>
      </c>
      <c r="Q401" s="837"/>
      <c r="R401" s="832">
        <v>1</v>
      </c>
      <c r="S401" s="837">
        <v>0.16666666666666666</v>
      </c>
      <c r="T401" s="836">
        <v>0.5</v>
      </c>
      <c r="U401" s="838">
        <v>0.16666666666666666</v>
      </c>
    </row>
    <row r="402" spans="1:21" ht="14.4" customHeight="1" x14ac:dyDescent="0.3">
      <c r="A402" s="831">
        <v>50</v>
      </c>
      <c r="B402" s="832" t="s">
        <v>2327</v>
      </c>
      <c r="C402" s="832" t="s">
        <v>2331</v>
      </c>
      <c r="D402" s="833" t="s">
        <v>3872</v>
      </c>
      <c r="E402" s="834" t="s">
        <v>2346</v>
      </c>
      <c r="F402" s="832" t="s">
        <v>2328</v>
      </c>
      <c r="G402" s="832" t="s">
        <v>2381</v>
      </c>
      <c r="H402" s="832" t="s">
        <v>578</v>
      </c>
      <c r="I402" s="832" t="s">
        <v>2382</v>
      </c>
      <c r="J402" s="832" t="s">
        <v>871</v>
      </c>
      <c r="K402" s="832" t="s">
        <v>1912</v>
      </c>
      <c r="L402" s="835">
        <v>42.51</v>
      </c>
      <c r="M402" s="835">
        <v>340.08</v>
      </c>
      <c r="N402" s="832">
        <v>8</v>
      </c>
      <c r="O402" s="836">
        <v>4.5</v>
      </c>
      <c r="P402" s="835">
        <v>85.02</v>
      </c>
      <c r="Q402" s="837">
        <v>0.25</v>
      </c>
      <c r="R402" s="832">
        <v>2</v>
      </c>
      <c r="S402" s="837">
        <v>0.25</v>
      </c>
      <c r="T402" s="836">
        <v>1</v>
      </c>
      <c r="U402" s="838">
        <v>0.22222222222222221</v>
      </c>
    </row>
    <row r="403" spans="1:21" ht="14.4" customHeight="1" x14ac:dyDescent="0.3">
      <c r="A403" s="831">
        <v>50</v>
      </c>
      <c r="B403" s="832" t="s">
        <v>2327</v>
      </c>
      <c r="C403" s="832" t="s">
        <v>2331</v>
      </c>
      <c r="D403" s="833" t="s">
        <v>3872</v>
      </c>
      <c r="E403" s="834" t="s">
        <v>2346</v>
      </c>
      <c r="F403" s="832" t="s">
        <v>2328</v>
      </c>
      <c r="G403" s="832" t="s">
        <v>2634</v>
      </c>
      <c r="H403" s="832" t="s">
        <v>578</v>
      </c>
      <c r="I403" s="832" t="s">
        <v>2853</v>
      </c>
      <c r="J403" s="832" t="s">
        <v>2854</v>
      </c>
      <c r="K403" s="832" t="s">
        <v>2637</v>
      </c>
      <c r="L403" s="835">
        <v>424.24</v>
      </c>
      <c r="M403" s="835">
        <v>424.24</v>
      </c>
      <c r="N403" s="832">
        <v>1</v>
      </c>
      <c r="O403" s="836">
        <v>0.5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50</v>
      </c>
      <c r="B404" s="832" t="s">
        <v>2327</v>
      </c>
      <c r="C404" s="832" t="s">
        <v>2331</v>
      </c>
      <c r="D404" s="833" t="s">
        <v>3872</v>
      </c>
      <c r="E404" s="834" t="s">
        <v>2346</v>
      </c>
      <c r="F404" s="832" t="s">
        <v>2328</v>
      </c>
      <c r="G404" s="832" t="s">
        <v>2634</v>
      </c>
      <c r="H404" s="832" t="s">
        <v>578</v>
      </c>
      <c r="I404" s="832" t="s">
        <v>2855</v>
      </c>
      <c r="J404" s="832" t="s">
        <v>2856</v>
      </c>
      <c r="K404" s="832" t="s">
        <v>2857</v>
      </c>
      <c r="L404" s="835">
        <v>848.49</v>
      </c>
      <c r="M404" s="835">
        <v>848.49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50</v>
      </c>
      <c r="B405" s="832" t="s">
        <v>2327</v>
      </c>
      <c r="C405" s="832" t="s">
        <v>2331</v>
      </c>
      <c r="D405" s="833" t="s">
        <v>3872</v>
      </c>
      <c r="E405" s="834" t="s">
        <v>2346</v>
      </c>
      <c r="F405" s="832" t="s">
        <v>2328</v>
      </c>
      <c r="G405" s="832" t="s">
        <v>2638</v>
      </c>
      <c r="H405" s="832" t="s">
        <v>578</v>
      </c>
      <c r="I405" s="832" t="s">
        <v>2858</v>
      </c>
      <c r="J405" s="832" t="s">
        <v>2859</v>
      </c>
      <c r="K405" s="832" t="s">
        <v>2860</v>
      </c>
      <c r="L405" s="835">
        <v>69.38</v>
      </c>
      <c r="M405" s="835">
        <v>69.38</v>
      </c>
      <c r="N405" s="832">
        <v>1</v>
      </c>
      <c r="O405" s="836">
        <v>0.5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50</v>
      </c>
      <c r="B406" s="832" t="s">
        <v>2327</v>
      </c>
      <c r="C406" s="832" t="s">
        <v>2331</v>
      </c>
      <c r="D406" s="833" t="s">
        <v>3872</v>
      </c>
      <c r="E406" s="834" t="s">
        <v>2346</v>
      </c>
      <c r="F406" s="832" t="s">
        <v>2328</v>
      </c>
      <c r="G406" s="832" t="s">
        <v>2638</v>
      </c>
      <c r="H406" s="832" t="s">
        <v>578</v>
      </c>
      <c r="I406" s="832" t="s">
        <v>2861</v>
      </c>
      <c r="J406" s="832" t="s">
        <v>2859</v>
      </c>
      <c r="K406" s="832" t="s">
        <v>2862</v>
      </c>
      <c r="L406" s="835">
        <v>92.5</v>
      </c>
      <c r="M406" s="835">
        <v>92.5</v>
      </c>
      <c r="N406" s="832">
        <v>1</v>
      </c>
      <c r="O406" s="836">
        <v>0.5</v>
      </c>
      <c r="P406" s="835">
        <v>92.5</v>
      </c>
      <c r="Q406" s="837">
        <v>1</v>
      </c>
      <c r="R406" s="832">
        <v>1</v>
      </c>
      <c r="S406" s="837">
        <v>1</v>
      </c>
      <c r="T406" s="836">
        <v>0.5</v>
      </c>
      <c r="U406" s="838">
        <v>1</v>
      </c>
    </row>
    <row r="407" spans="1:21" ht="14.4" customHeight="1" x14ac:dyDescent="0.3">
      <c r="A407" s="831">
        <v>50</v>
      </c>
      <c r="B407" s="832" t="s">
        <v>2327</v>
      </c>
      <c r="C407" s="832" t="s">
        <v>2331</v>
      </c>
      <c r="D407" s="833" t="s">
        <v>3872</v>
      </c>
      <c r="E407" s="834" t="s">
        <v>2346</v>
      </c>
      <c r="F407" s="832" t="s">
        <v>2328</v>
      </c>
      <c r="G407" s="832" t="s">
        <v>2642</v>
      </c>
      <c r="H407" s="832" t="s">
        <v>607</v>
      </c>
      <c r="I407" s="832" t="s">
        <v>1851</v>
      </c>
      <c r="J407" s="832" t="s">
        <v>1849</v>
      </c>
      <c r="K407" s="832" t="s">
        <v>1852</v>
      </c>
      <c r="L407" s="835">
        <v>46.25</v>
      </c>
      <c r="M407" s="835">
        <v>46.25</v>
      </c>
      <c r="N407" s="832">
        <v>1</v>
      </c>
      <c r="O407" s="836">
        <v>0.5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50</v>
      </c>
      <c r="B408" s="832" t="s">
        <v>2327</v>
      </c>
      <c r="C408" s="832" t="s">
        <v>2331</v>
      </c>
      <c r="D408" s="833" t="s">
        <v>3872</v>
      </c>
      <c r="E408" s="834" t="s">
        <v>2346</v>
      </c>
      <c r="F408" s="832" t="s">
        <v>2328</v>
      </c>
      <c r="G408" s="832" t="s">
        <v>2642</v>
      </c>
      <c r="H408" s="832" t="s">
        <v>578</v>
      </c>
      <c r="I408" s="832" t="s">
        <v>2643</v>
      </c>
      <c r="J408" s="832" t="s">
        <v>2644</v>
      </c>
      <c r="K408" s="832" t="s">
        <v>1852</v>
      </c>
      <c r="L408" s="835">
        <v>46.25</v>
      </c>
      <c r="M408" s="835">
        <v>46.25</v>
      </c>
      <c r="N408" s="832">
        <v>1</v>
      </c>
      <c r="O408" s="836">
        <v>0.5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" customHeight="1" x14ac:dyDescent="0.3">
      <c r="A409" s="831">
        <v>50</v>
      </c>
      <c r="B409" s="832" t="s">
        <v>2327</v>
      </c>
      <c r="C409" s="832" t="s">
        <v>2331</v>
      </c>
      <c r="D409" s="833" t="s">
        <v>3872</v>
      </c>
      <c r="E409" s="834" t="s">
        <v>2346</v>
      </c>
      <c r="F409" s="832" t="s">
        <v>2328</v>
      </c>
      <c r="G409" s="832" t="s">
        <v>2863</v>
      </c>
      <c r="H409" s="832" t="s">
        <v>578</v>
      </c>
      <c r="I409" s="832" t="s">
        <v>2864</v>
      </c>
      <c r="J409" s="832" t="s">
        <v>1011</v>
      </c>
      <c r="K409" s="832" t="s">
        <v>2865</v>
      </c>
      <c r="L409" s="835">
        <v>107.27</v>
      </c>
      <c r="M409" s="835">
        <v>107.27</v>
      </c>
      <c r="N409" s="832">
        <v>1</v>
      </c>
      <c r="O409" s="836">
        <v>0.5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50</v>
      </c>
      <c r="B410" s="832" t="s">
        <v>2327</v>
      </c>
      <c r="C410" s="832" t="s">
        <v>2331</v>
      </c>
      <c r="D410" s="833" t="s">
        <v>3872</v>
      </c>
      <c r="E410" s="834" t="s">
        <v>2346</v>
      </c>
      <c r="F410" s="832" t="s">
        <v>2328</v>
      </c>
      <c r="G410" s="832" t="s">
        <v>2470</v>
      </c>
      <c r="H410" s="832" t="s">
        <v>578</v>
      </c>
      <c r="I410" s="832" t="s">
        <v>2866</v>
      </c>
      <c r="J410" s="832" t="s">
        <v>2867</v>
      </c>
      <c r="K410" s="832" t="s">
        <v>2868</v>
      </c>
      <c r="L410" s="835">
        <v>84.39</v>
      </c>
      <c r="M410" s="835">
        <v>168.78</v>
      </c>
      <c r="N410" s="832">
        <v>2</v>
      </c>
      <c r="O410" s="836">
        <v>1</v>
      </c>
      <c r="P410" s="835">
        <v>84.39</v>
      </c>
      <c r="Q410" s="837">
        <v>0.5</v>
      </c>
      <c r="R410" s="832">
        <v>1</v>
      </c>
      <c r="S410" s="837">
        <v>0.5</v>
      </c>
      <c r="T410" s="836">
        <v>0.5</v>
      </c>
      <c r="U410" s="838">
        <v>0.5</v>
      </c>
    </row>
    <row r="411" spans="1:21" ht="14.4" customHeight="1" x14ac:dyDescent="0.3">
      <c r="A411" s="831">
        <v>50</v>
      </c>
      <c r="B411" s="832" t="s">
        <v>2327</v>
      </c>
      <c r="C411" s="832" t="s">
        <v>2331</v>
      </c>
      <c r="D411" s="833" t="s">
        <v>3872</v>
      </c>
      <c r="E411" s="834" t="s">
        <v>2346</v>
      </c>
      <c r="F411" s="832" t="s">
        <v>2328</v>
      </c>
      <c r="G411" s="832" t="s">
        <v>2470</v>
      </c>
      <c r="H411" s="832" t="s">
        <v>578</v>
      </c>
      <c r="I411" s="832" t="s">
        <v>2869</v>
      </c>
      <c r="J411" s="832" t="s">
        <v>2472</v>
      </c>
      <c r="K411" s="832" t="s">
        <v>2870</v>
      </c>
      <c r="L411" s="835">
        <v>0</v>
      </c>
      <c r="M411" s="835">
        <v>0</v>
      </c>
      <c r="N411" s="832">
        <v>1</v>
      </c>
      <c r="O411" s="836">
        <v>0.5</v>
      </c>
      <c r="P411" s="835"/>
      <c r="Q411" s="837"/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50</v>
      </c>
      <c r="B412" s="832" t="s">
        <v>2327</v>
      </c>
      <c r="C412" s="832" t="s">
        <v>2331</v>
      </c>
      <c r="D412" s="833" t="s">
        <v>3872</v>
      </c>
      <c r="E412" s="834" t="s">
        <v>2346</v>
      </c>
      <c r="F412" s="832" t="s">
        <v>2328</v>
      </c>
      <c r="G412" s="832" t="s">
        <v>2470</v>
      </c>
      <c r="H412" s="832" t="s">
        <v>578</v>
      </c>
      <c r="I412" s="832" t="s">
        <v>2471</v>
      </c>
      <c r="J412" s="832" t="s">
        <v>2472</v>
      </c>
      <c r="K412" s="832" t="s">
        <v>2473</v>
      </c>
      <c r="L412" s="835">
        <v>84.39</v>
      </c>
      <c r="M412" s="835">
        <v>84.39</v>
      </c>
      <c r="N412" s="832">
        <v>1</v>
      </c>
      <c r="O412" s="836">
        <v>0.5</v>
      </c>
      <c r="P412" s="835"/>
      <c r="Q412" s="837">
        <v>0</v>
      </c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50</v>
      </c>
      <c r="B413" s="832" t="s">
        <v>2327</v>
      </c>
      <c r="C413" s="832" t="s">
        <v>2331</v>
      </c>
      <c r="D413" s="833" t="s">
        <v>3872</v>
      </c>
      <c r="E413" s="834" t="s">
        <v>2346</v>
      </c>
      <c r="F413" s="832" t="s">
        <v>2328</v>
      </c>
      <c r="G413" s="832" t="s">
        <v>2470</v>
      </c>
      <c r="H413" s="832" t="s">
        <v>578</v>
      </c>
      <c r="I413" s="832" t="s">
        <v>2474</v>
      </c>
      <c r="J413" s="832" t="s">
        <v>1558</v>
      </c>
      <c r="K413" s="832" t="s">
        <v>2475</v>
      </c>
      <c r="L413" s="835">
        <v>50.64</v>
      </c>
      <c r="M413" s="835">
        <v>101.28</v>
      </c>
      <c r="N413" s="832">
        <v>2</v>
      </c>
      <c r="O413" s="836">
        <v>1</v>
      </c>
      <c r="P413" s="835">
        <v>50.64</v>
      </c>
      <c r="Q413" s="837">
        <v>0.5</v>
      </c>
      <c r="R413" s="832">
        <v>1</v>
      </c>
      <c r="S413" s="837">
        <v>0.5</v>
      </c>
      <c r="T413" s="836">
        <v>0.5</v>
      </c>
      <c r="U413" s="838">
        <v>0.5</v>
      </c>
    </row>
    <row r="414" spans="1:21" ht="14.4" customHeight="1" x14ac:dyDescent="0.3">
      <c r="A414" s="831">
        <v>50</v>
      </c>
      <c r="B414" s="832" t="s">
        <v>2327</v>
      </c>
      <c r="C414" s="832" t="s">
        <v>2331</v>
      </c>
      <c r="D414" s="833" t="s">
        <v>3872</v>
      </c>
      <c r="E414" s="834" t="s">
        <v>2346</v>
      </c>
      <c r="F414" s="832" t="s">
        <v>2328</v>
      </c>
      <c r="G414" s="832" t="s">
        <v>2476</v>
      </c>
      <c r="H414" s="832" t="s">
        <v>578</v>
      </c>
      <c r="I414" s="832" t="s">
        <v>2477</v>
      </c>
      <c r="J414" s="832" t="s">
        <v>959</v>
      </c>
      <c r="K414" s="832" t="s">
        <v>2478</v>
      </c>
      <c r="L414" s="835">
        <v>33</v>
      </c>
      <c r="M414" s="835">
        <v>198</v>
      </c>
      <c r="N414" s="832">
        <v>6</v>
      </c>
      <c r="O414" s="836">
        <v>4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50</v>
      </c>
      <c r="B415" s="832" t="s">
        <v>2327</v>
      </c>
      <c r="C415" s="832" t="s">
        <v>2331</v>
      </c>
      <c r="D415" s="833" t="s">
        <v>3872</v>
      </c>
      <c r="E415" s="834" t="s">
        <v>2346</v>
      </c>
      <c r="F415" s="832" t="s">
        <v>2328</v>
      </c>
      <c r="G415" s="832" t="s">
        <v>2476</v>
      </c>
      <c r="H415" s="832" t="s">
        <v>578</v>
      </c>
      <c r="I415" s="832" t="s">
        <v>2541</v>
      </c>
      <c r="J415" s="832" t="s">
        <v>959</v>
      </c>
      <c r="K415" s="832" t="s">
        <v>2478</v>
      </c>
      <c r="L415" s="835">
        <v>33</v>
      </c>
      <c r="M415" s="835">
        <v>99</v>
      </c>
      <c r="N415" s="832">
        <v>3</v>
      </c>
      <c r="O415" s="836">
        <v>1.5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50</v>
      </c>
      <c r="B416" s="832" t="s">
        <v>2327</v>
      </c>
      <c r="C416" s="832" t="s">
        <v>2331</v>
      </c>
      <c r="D416" s="833" t="s">
        <v>3872</v>
      </c>
      <c r="E416" s="834" t="s">
        <v>2346</v>
      </c>
      <c r="F416" s="832" t="s">
        <v>2328</v>
      </c>
      <c r="G416" s="832" t="s">
        <v>2655</v>
      </c>
      <c r="H416" s="832" t="s">
        <v>578</v>
      </c>
      <c r="I416" s="832" t="s">
        <v>2656</v>
      </c>
      <c r="J416" s="832" t="s">
        <v>938</v>
      </c>
      <c r="K416" s="832" t="s">
        <v>2657</v>
      </c>
      <c r="L416" s="835">
        <v>49.2</v>
      </c>
      <c r="M416" s="835">
        <v>196.8</v>
      </c>
      <c r="N416" s="832">
        <v>4</v>
      </c>
      <c r="O416" s="836">
        <v>3</v>
      </c>
      <c r="P416" s="835">
        <v>49.2</v>
      </c>
      <c r="Q416" s="837">
        <v>0.25</v>
      </c>
      <c r="R416" s="832">
        <v>1</v>
      </c>
      <c r="S416" s="837">
        <v>0.25</v>
      </c>
      <c r="T416" s="836">
        <v>0.5</v>
      </c>
      <c r="U416" s="838">
        <v>0.16666666666666666</v>
      </c>
    </row>
    <row r="417" spans="1:21" ht="14.4" customHeight="1" x14ac:dyDescent="0.3">
      <c r="A417" s="831">
        <v>50</v>
      </c>
      <c r="B417" s="832" t="s">
        <v>2327</v>
      </c>
      <c r="C417" s="832" t="s">
        <v>2331</v>
      </c>
      <c r="D417" s="833" t="s">
        <v>3872</v>
      </c>
      <c r="E417" s="834" t="s">
        <v>2346</v>
      </c>
      <c r="F417" s="832" t="s">
        <v>2328</v>
      </c>
      <c r="G417" s="832" t="s">
        <v>2871</v>
      </c>
      <c r="H417" s="832" t="s">
        <v>578</v>
      </c>
      <c r="I417" s="832" t="s">
        <v>2872</v>
      </c>
      <c r="J417" s="832" t="s">
        <v>672</v>
      </c>
      <c r="K417" s="832" t="s">
        <v>2873</v>
      </c>
      <c r="L417" s="835">
        <v>151.51</v>
      </c>
      <c r="M417" s="835">
        <v>151.51</v>
      </c>
      <c r="N417" s="832">
        <v>1</v>
      </c>
      <c r="O417" s="836">
        <v>0.5</v>
      </c>
      <c r="P417" s="835">
        <v>151.51</v>
      </c>
      <c r="Q417" s="837">
        <v>1</v>
      </c>
      <c r="R417" s="832">
        <v>1</v>
      </c>
      <c r="S417" s="837">
        <v>1</v>
      </c>
      <c r="T417" s="836">
        <v>0.5</v>
      </c>
      <c r="U417" s="838">
        <v>1</v>
      </c>
    </row>
    <row r="418" spans="1:21" ht="14.4" customHeight="1" x14ac:dyDescent="0.3">
      <c r="A418" s="831">
        <v>50</v>
      </c>
      <c r="B418" s="832" t="s">
        <v>2327</v>
      </c>
      <c r="C418" s="832" t="s">
        <v>2331</v>
      </c>
      <c r="D418" s="833" t="s">
        <v>3872</v>
      </c>
      <c r="E418" s="834" t="s">
        <v>2346</v>
      </c>
      <c r="F418" s="832" t="s">
        <v>2328</v>
      </c>
      <c r="G418" s="832" t="s">
        <v>2874</v>
      </c>
      <c r="H418" s="832" t="s">
        <v>578</v>
      </c>
      <c r="I418" s="832" t="s">
        <v>2875</v>
      </c>
      <c r="J418" s="832" t="s">
        <v>2876</v>
      </c>
      <c r="K418" s="832" t="s">
        <v>2877</v>
      </c>
      <c r="L418" s="835">
        <v>149.69</v>
      </c>
      <c r="M418" s="835">
        <v>149.69</v>
      </c>
      <c r="N418" s="832">
        <v>1</v>
      </c>
      <c r="O418" s="836">
        <v>0.5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50</v>
      </c>
      <c r="B419" s="832" t="s">
        <v>2327</v>
      </c>
      <c r="C419" s="832" t="s">
        <v>2331</v>
      </c>
      <c r="D419" s="833" t="s">
        <v>3872</v>
      </c>
      <c r="E419" s="834" t="s">
        <v>2346</v>
      </c>
      <c r="F419" s="832" t="s">
        <v>2328</v>
      </c>
      <c r="G419" s="832" t="s">
        <v>2482</v>
      </c>
      <c r="H419" s="832" t="s">
        <v>578</v>
      </c>
      <c r="I419" s="832" t="s">
        <v>2483</v>
      </c>
      <c r="J419" s="832" t="s">
        <v>1040</v>
      </c>
      <c r="K419" s="832" t="s">
        <v>2484</v>
      </c>
      <c r="L419" s="835">
        <v>166.1</v>
      </c>
      <c r="M419" s="835">
        <v>166.1</v>
      </c>
      <c r="N419" s="832">
        <v>1</v>
      </c>
      <c r="O419" s="836">
        <v>0.5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50</v>
      </c>
      <c r="B420" s="832" t="s">
        <v>2327</v>
      </c>
      <c r="C420" s="832" t="s">
        <v>2331</v>
      </c>
      <c r="D420" s="833" t="s">
        <v>3872</v>
      </c>
      <c r="E420" s="834" t="s">
        <v>2346</v>
      </c>
      <c r="F420" s="832" t="s">
        <v>2328</v>
      </c>
      <c r="G420" s="832" t="s">
        <v>2542</v>
      </c>
      <c r="H420" s="832" t="s">
        <v>607</v>
      </c>
      <c r="I420" s="832" t="s">
        <v>1905</v>
      </c>
      <c r="J420" s="832" t="s">
        <v>1906</v>
      </c>
      <c r="K420" s="832" t="s">
        <v>1907</v>
      </c>
      <c r="L420" s="835">
        <v>655.23</v>
      </c>
      <c r="M420" s="835">
        <v>655.23</v>
      </c>
      <c r="N420" s="832">
        <v>1</v>
      </c>
      <c r="O420" s="836">
        <v>0.5</v>
      </c>
      <c r="P420" s="835"/>
      <c r="Q420" s="837">
        <v>0</v>
      </c>
      <c r="R420" s="832"/>
      <c r="S420" s="837">
        <v>0</v>
      </c>
      <c r="T420" s="836"/>
      <c r="U420" s="838">
        <v>0</v>
      </c>
    </row>
    <row r="421" spans="1:21" ht="14.4" customHeight="1" x14ac:dyDescent="0.3">
      <c r="A421" s="831">
        <v>50</v>
      </c>
      <c r="B421" s="832" t="s">
        <v>2327</v>
      </c>
      <c r="C421" s="832" t="s">
        <v>2331</v>
      </c>
      <c r="D421" s="833" t="s">
        <v>3872</v>
      </c>
      <c r="E421" s="834" t="s">
        <v>2346</v>
      </c>
      <c r="F421" s="832" t="s">
        <v>2328</v>
      </c>
      <c r="G421" s="832" t="s">
        <v>2545</v>
      </c>
      <c r="H421" s="832" t="s">
        <v>607</v>
      </c>
      <c r="I421" s="832" t="s">
        <v>1949</v>
      </c>
      <c r="J421" s="832" t="s">
        <v>718</v>
      </c>
      <c r="K421" s="832" t="s">
        <v>1950</v>
      </c>
      <c r="L421" s="835">
        <v>8.7899999999999991</v>
      </c>
      <c r="M421" s="835">
        <v>8.7899999999999991</v>
      </c>
      <c r="N421" s="832">
        <v>1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50</v>
      </c>
      <c r="B422" s="832" t="s">
        <v>2327</v>
      </c>
      <c r="C422" s="832" t="s">
        <v>2331</v>
      </c>
      <c r="D422" s="833" t="s">
        <v>3872</v>
      </c>
      <c r="E422" s="834" t="s">
        <v>2346</v>
      </c>
      <c r="F422" s="832" t="s">
        <v>2328</v>
      </c>
      <c r="G422" s="832" t="s">
        <v>2878</v>
      </c>
      <c r="H422" s="832" t="s">
        <v>578</v>
      </c>
      <c r="I422" s="832" t="s">
        <v>2879</v>
      </c>
      <c r="J422" s="832" t="s">
        <v>2880</v>
      </c>
      <c r="K422" s="832" t="s">
        <v>2881</v>
      </c>
      <c r="L422" s="835">
        <v>24.37</v>
      </c>
      <c r="M422" s="835">
        <v>24.37</v>
      </c>
      <c r="N422" s="832">
        <v>1</v>
      </c>
      <c r="O422" s="836">
        <v>0.5</v>
      </c>
      <c r="P422" s="835">
        <v>24.37</v>
      </c>
      <c r="Q422" s="837">
        <v>1</v>
      </c>
      <c r="R422" s="832">
        <v>1</v>
      </c>
      <c r="S422" s="837">
        <v>1</v>
      </c>
      <c r="T422" s="836">
        <v>0.5</v>
      </c>
      <c r="U422" s="838">
        <v>1</v>
      </c>
    </row>
    <row r="423" spans="1:21" ht="14.4" customHeight="1" x14ac:dyDescent="0.3">
      <c r="A423" s="831">
        <v>50</v>
      </c>
      <c r="B423" s="832" t="s">
        <v>2327</v>
      </c>
      <c r="C423" s="832" t="s">
        <v>2331</v>
      </c>
      <c r="D423" s="833" t="s">
        <v>3872</v>
      </c>
      <c r="E423" s="834" t="s">
        <v>2346</v>
      </c>
      <c r="F423" s="832" t="s">
        <v>2328</v>
      </c>
      <c r="G423" s="832" t="s">
        <v>2383</v>
      </c>
      <c r="H423" s="832" t="s">
        <v>578</v>
      </c>
      <c r="I423" s="832" t="s">
        <v>2882</v>
      </c>
      <c r="J423" s="832" t="s">
        <v>2388</v>
      </c>
      <c r="K423" s="832" t="s">
        <v>2386</v>
      </c>
      <c r="L423" s="835">
        <v>300.33</v>
      </c>
      <c r="M423" s="835">
        <v>300.33</v>
      </c>
      <c r="N423" s="832">
        <v>1</v>
      </c>
      <c r="O423" s="836">
        <v>1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50</v>
      </c>
      <c r="B424" s="832" t="s">
        <v>2327</v>
      </c>
      <c r="C424" s="832" t="s">
        <v>2331</v>
      </c>
      <c r="D424" s="833" t="s">
        <v>3872</v>
      </c>
      <c r="E424" s="834" t="s">
        <v>2346</v>
      </c>
      <c r="F424" s="832" t="s">
        <v>2328</v>
      </c>
      <c r="G424" s="832" t="s">
        <v>2383</v>
      </c>
      <c r="H424" s="832" t="s">
        <v>607</v>
      </c>
      <c r="I424" s="832" t="s">
        <v>1880</v>
      </c>
      <c r="J424" s="832" t="s">
        <v>1881</v>
      </c>
      <c r="K424" s="832" t="s">
        <v>1882</v>
      </c>
      <c r="L424" s="835">
        <v>93.43</v>
      </c>
      <c r="M424" s="835">
        <v>2335.7500000000009</v>
      </c>
      <c r="N424" s="832">
        <v>25</v>
      </c>
      <c r="O424" s="836">
        <v>13</v>
      </c>
      <c r="P424" s="835">
        <v>840.87000000000012</v>
      </c>
      <c r="Q424" s="837">
        <v>0.35999999999999993</v>
      </c>
      <c r="R424" s="832">
        <v>9</v>
      </c>
      <c r="S424" s="837">
        <v>0.36</v>
      </c>
      <c r="T424" s="836">
        <v>5</v>
      </c>
      <c r="U424" s="838">
        <v>0.38461538461538464</v>
      </c>
    </row>
    <row r="425" spans="1:21" ht="14.4" customHeight="1" x14ac:dyDescent="0.3">
      <c r="A425" s="831">
        <v>50</v>
      </c>
      <c r="B425" s="832" t="s">
        <v>2327</v>
      </c>
      <c r="C425" s="832" t="s">
        <v>2331</v>
      </c>
      <c r="D425" s="833" t="s">
        <v>3872</v>
      </c>
      <c r="E425" s="834" t="s">
        <v>2346</v>
      </c>
      <c r="F425" s="832" t="s">
        <v>2328</v>
      </c>
      <c r="G425" s="832" t="s">
        <v>2383</v>
      </c>
      <c r="H425" s="832" t="s">
        <v>607</v>
      </c>
      <c r="I425" s="832" t="s">
        <v>1883</v>
      </c>
      <c r="J425" s="832" t="s">
        <v>1881</v>
      </c>
      <c r="K425" s="832" t="s">
        <v>1884</v>
      </c>
      <c r="L425" s="835">
        <v>186.87</v>
      </c>
      <c r="M425" s="835">
        <v>186.87</v>
      </c>
      <c r="N425" s="832">
        <v>1</v>
      </c>
      <c r="O425" s="836">
        <v>0.5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50</v>
      </c>
      <c r="B426" s="832" t="s">
        <v>2327</v>
      </c>
      <c r="C426" s="832" t="s">
        <v>2331</v>
      </c>
      <c r="D426" s="833" t="s">
        <v>3872</v>
      </c>
      <c r="E426" s="834" t="s">
        <v>2346</v>
      </c>
      <c r="F426" s="832" t="s">
        <v>2328</v>
      </c>
      <c r="G426" s="832" t="s">
        <v>2383</v>
      </c>
      <c r="H426" s="832" t="s">
        <v>578</v>
      </c>
      <c r="I426" s="832" t="s">
        <v>2387</v>
      </c>
      <c r="J426" s="832" t="s">
        <v>2388</v>
      </c>
      <c r="K426" s="832" t="s">
        <v>2389</v>
      </c>
      <c r="L426" s="835">
        <v>100.11</v>
      </c>
      <c r="M426" s="835">
        <v>200.22</v>
      </c>
      <c r="N426" s="832">
        <v>2</v>
      </c>
      <c r="O426" s="836">
        <v>1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50</v>
      </c>
      <c r="B427" s="832" t="s">
        <v>2327</v>
      </c>
      <c r="C427" s="832" t="s">
        <v>2331</v>
      </c>
      <c r="D427" s="833" t="s">
        <v>3872</v>
      </c>
      <c r="E427" s="834" t="s">
        <v>2346</v>
      </c>
      <c r="F427" s="832" t="s">
        <v>2328</v>
      </c>
      <c r="G427" s="832" t="s">
        <v>2383</v>
      </c>
      <c r="H427" s="832" t="s">
        <v>578</v>
      </c>
      <c r="I427" s="832" t="s">
        <v>2883</v>
      </c>
      <c r="J427" s="832" t="s">
        <v>2884</v>
      </c>
      <c r="K427" s="832" t="s">
        <v>2885</v>
      </c>
      <c r="L427" s="835">
        <v>0</v>
      </c>
      <c r="M427" s="835">
        <v>0</v>
      </c>
      <c r="N427" s="832">
        <v>1</v>
      </c>
      <c r="O427" s="836">
        <v>0.5</v>
      </c>
      <c r="P427" s="835"/>
      <c r="Q427" s="837"/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50</v>
      </c>
      <c r="B428" s="832" t="s">
        <v>2327</v>
      </c>
      <c r="C428" s="832" t="s">
        <v>2331</v>
      </c>
      <c r="D428" s="833" t="s">
        <v>3872</v>
      </c>
      <c r="E428" s="834" t="s">
        <v>2346</v>
      </c>
      <c r="F428" s="832" t="s">
        <v>2328</v>
      </c>
      <c r="G428" s="832" t="s">
        <v>2390</v>
      </c>
      <c r="H428" s="832" t="s">
        <v>578</v>
      </c>
      <c r="I428" s="832" t="s">
        <v>2391</v>
      </c>
      <c r="J428" s="832" t="s">
        <v>2392</v>
      </c>
      <c r="K428" s="832" t="s">
        <v>2393</v>
      </c>
      <c r="L428" s="835">
        <v>35.18</v>
      </c>
      <c r="M428" s="835">
        <v>422.15999999999997</v>
      </c>
      <c r="N428" s="832">
        <v>12</v>
      </c>
      <c r="O428" s="836">
        <v>6</v>
      </c>
      <c r="P428" s="835">
        <v>140.72</v>
      </c>
      <c r="Q428" s="837">
        <v>0.33333333333333337</v>
      </c>
      <c r="R428" s="832">
        <v>4</v>
      </c>
      <c r="S428" s="837">
        <v>0.33333333333333331</v>
      </c>
      <c r="T428" s="836">
        <v>2</v>
      </c>
      <c r="U428" s="838">
        <v>0.33333333333333331</v>
      </c>
    </row>
    <row r="429" spans="1:21" ht="14.4" customHeight="1" x14ac:dyDescent="0.3">
      <c r="A429" s="831">
        <v>50</v>
      </c>
      <c r="B429" s="832" t="s">
        <v>2327</v>
      </c>
      <c r="C429" s="832" t="s">
        <v>2331</v>
      </c>
      <c r="D429" s="833" t="s">
        <v>3872</v>
      </c>
      <c r="E429" s="834" t="s">
        <v>2346</v>
      </c>
      <c r="F429" s="832" t="s">
        <v>2328</v>
      </c>
      <c r="G429" s="832" t="s">
        <v>2390</v>
      </c>
      <c r="H429" s="832" t="s">
        <v>578</v>
      </c>
      <c r="I429" s="832" t="s">
        <v>2496</v>
      </c>
      <c r="J429" s="832" t="s">
        <v>2392</v>
      </c>
      <c r="K429" s="832" t="s">
        <v>2497</v>
      </c>
      <c r="L429" s="835">
        <v>0</v>
      </c>
      <c r="M429" s="835">
        <v>0</v>
      </c>
      <c r="N429" s="832">
        <v>1</v>
      </c>
      <c r="O429" s="836">
        <v>0.5</v>
      </c>
      <c r="P429" s="835">
        <v>0</v>
      </c>
      <c r="Q429" s="837"/>
      <c r="R429" s="832">
        <v>1</v>
      </c>
      <c r="S429" s="837">
        <v>1</v>
      </c>
      <c r="T429" s="836">
        <v>0.5</v>
      </c>
      <c r="U429" s="838">
        <v>1</v>
      </c>
    </row>
    <row r="430" spans="1:21" ht="14.4" customHeight="1" x14ac:dyDescent="0.3">
      <c r="A430" s="831">
        <v>50</v>
      </c>
      <c r="B430" s="832" t="s">
        <v>2327</v>
      </c>
      <c r="C430" s="832" t="s">
        <v>2331</v>
      </c>
      <c r="D430" s="833" t="s">
        <v>3872</v>
      </c>
      <c r="E430" s="834" t="s">
        <v>2346</v>
      </c>
      <c r="F430" s="832" t="s">
        <v>2328</v>
      </c>
      <c r="G430" s="832" t="s">
        <v>2390</v>
      </c>
      <c r="H430" s="832" t="s">
        <v>578</v>
      </c>
      <c r="I430" s="832" t="s">
        <v>2659</v>
      </c>
      <c r="J430" s="832" t="s">
        <v>2660</v>
      </c>
      <c r="K430" s="832" t="s">
        <v>2661</v>
      </c>
      <c r="L430" s="835">
        <v>0</v>
      </c>
      <c r="M430" s="835">
        <v>0</v>
      </c>
      <c r="N430" s="832">
        <v>1</v>
      </c>
      <c r="O430" s="836">
        <v>0.5</v>
      </c>
      <c r="P430" s="835"/>
      <c r="Q430" s="837"/>
      <c r="R430" s="832"/>
      <c r="S430" s="837">
        <v>0</v>
      </c>
      <c r="T430" s="836"/>
      <c r="U430" s="838">
        <v>0</v>
      </c>
    </row>
    <row r="431" spans="1:21" ht="14.4" customHeight="1" x14ac:dyDescent="0.3">
      <c r="A431" s="831">
        <v>50</v>
      </c>
      <c r="B431" s="832" t="s">
        <v>2327</v>
      </c>
      <c r="C431" s="832" t="s">
        <v>2331</v>
      </c>
      <c r="D431" s="833" t="s">
        <v>3872</v>
      </c>
      <c r="E431" s="834" t="s">
        <v>2346</v>
      </c>
      <c r="F431" s="832" t="s">
        <v>2328</v>
      </c>
      <c r="G431" s="832" t="s">
        <v>2390</v>
      </c>
      <c r="H431" s="832" t="s">
        <v>578</v>
      </c>
      <c r="I431" s="832" t="s">
        <v>2886</v>
      </c>
      <c r="J431" s="832" t="s">
        <v>2392</v>
      </c>
      <c r="K431" s="832" t="s">
        <v>2887</v>
      </c>
      <c r="L431" s="835">
        <v>0</v>
      </c>
      <c r="M431" s="835">
        <v>0</v>
      </c>
      <c r="N431" s="832">
        <v>1</v>
      </c>
      <c r="O431" s="836">
        <v>0.5</v>
      </c>
      <c r="P431" s="835">
        <v>0</v>
      </c>
      <c r="Q431" s="837"/>
      <c r="R431" s="832">
        <v>1</v>
      </c>
      <c r="S431" s="837">
        <v>1</v>
      </c>
      <c r="T431" s="836">
        <v>0.5</v>
      </c>
      <c r="U431" s="838">
        <v>1</v>
      </c>
    </row>
    <row r="432" spans="1:21" ht="14.4" customHeight="1" x14ac:dyDescent="0.3">
      <c r="A432" s="831">
        <v>50</v>
      </c>
      <c r="B432" s="832" t="s">
        <v>2327</v>
      </c>
      <c r="C432" s="832" t="s">
        <v>2331</v>
      </c>
      <c r="D432" s="833" t="s">
        <v>3872</v>
      </c>
      <c r="E432" s="834" t="s">
        <v>2346</v>
      </c>
      <c r="F432" s="832" t="s">
        <v>2328</v>
      </c>
      <c r="G432" s="832" t="s">
        <v>2390</v>
      </c>
      <c r="H432" s="832" t="s">
        <v>578</v>
      </c>
      <c r="I432" s="832" t="s">
        <v>2394</v>
      </c>
      <c r="J432" s="832" t="s">
        <v>2392</v>
      </c>
      <c r="K432" s="832" t="s">
        <v>2395</v>
      </c>
      <c r="L432" s="835">
        <v>11.73</v>
      </c>
      <c r="M432" s="835">
        <v>375.36</v>
      </c>
      <c r="N432" s="832">
        <v>32</v>
      </c>
      <c r="O432" s="836">
        <v>16.5</v>
      </c>
      <c r="P432" s="835">
        <v>58.650000000000006</v>
      </c>
      <c r="Q432" s="837">
        <v>0.15625</v>
      </c>
      <c r="R432" s="832">
        <v>5</v>
      </c>
      <c r="S432" s="837">
        <v>0.15625</v>
      </c>
      <c r="T432" s="836">
        <v>2.5</v>
      </c>
      <c r="U432" s="838">
        <v>0.15151515151515152</v>
      </c>
    </row>
    <row r="433" spans="1:21" ht="14.4" customHeight="1" x14ac:dyDescent="0.3">
      <c r="A433" s="831">
        <v>50</v>
      </c>
      <c r="B433" s="832" t="s">
        <v>2327</v>
      </c>
      <c r="C433" s="832" t="s">
        <v>2331</v>
      </c>
      <c r="D433" s="833" t="s">
        <v>3872</v>
      </c>
      <c r="E433" s="834" t="s">
        <v>2346</v>
      </c>
      <c r="F433" s="832" t="s">
        <v>2328</v>
      </c>
      <c r="G433" s="832" t="s">
        <v>2390</v>
      </c>
      <c r="H433" s="832" t="s">
        <v>578</v>
      </c>
      <c r="I433" s="832" t="s">
        <v>2662</v>
      </c>
      <c r="J433" s="832" t="s">
        <v>890</v>
      </c>
      <c r="K433" s="832" t="s">
        <v>2663</v>
      </c>
      <c r="L433" s="835">
        <v>11.73</v>
      </c>
      <c r="M433" s="835">
        <v>58.650000000000006</v>
      </c>
      <c r="N433" s="832">
        <v>5</v>
      </c>
      <c r="O433" s="836">
        <v>2.5</v>
      </c>
      <c r="P433" s="835">
        <v>11.73</v>
      </c>
      <c r="Q433" s="837">
        <v>0.19999999999999998</v>
      </c>
      <c r="R433" s="832">
        <v>1</v>
      </c>
      <c r="S433" s="837">
        <v>0.2</v>
      </c>
      <c r="T433" s="836">
        <v>0.5</v>
      </c>
      <c r="U433" s="838">
        <v>0.2</v>
      </c>
    </row>
    <row r="434" spans="1:21" ht="14.4" customHeight="1" x14ac:dyDescent="0.3">
      <c r="A434" s="831">
        <v>50</v>
      </c>
      <c r="B434" s="832" t="s">
        <v>2327</v>
      </c>
      <c r="C434" s="832" t="s">
        <v>2331</v>
      </c>
      <c r="D434" s="833" t="s">
        <v>3872</v>
      </c>
      <c r="E434" s="834" t="s">
        <v>2346</v>
      </c>
      <c r="F434" s="832" t="s">
        <v>2328</v>
      </c>
      <c r="G434" s="832" t="s">
        <v>2390</v>
      </c>
      <c r="H434" s="832" t="s">
        <v>578</v>
      </c>
      <c r="I434" s="832" t="s">
        <v>2500</v>
      </c>
      <c r="J434" s="832" t="s">
        <v>2392</v>
      </c>
      <c r="K434" s="832" t="s">
        <v>629</v>
      </c>
      <c r="L434" s="835">
        <v>58.62</v>
      </c>
      <c r="M434" s="835">
        <v>58.62</v>
      </c>
      <c r="N434" s="832">
        <v>1</v>
      </c>
      <c r="O434" s="836">
        <v>0.5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50</v>
      </c>
      <c r="B435" s="832" t="s">
        <v>2327</v>
      </c>
      <c r="C435" s="832" t="s">
        <v>2331</v>
      </c>
      <c r="D435" s="833" t="s">
        <v>3872</v>
      </c>
      <c r="E435" s="834" t="s">
        <v>2346</v>
      </c>
      <c r="F435" s="832" t="s">
        <v>2328</v>
      </c>
      <c r="G435" s="832" t="s">
        <v>2390</v>
      </c>
      <c r="H435" s="832" t="s">
        <v>578</v>
      </c>
      <c r="I435" s="832" t="s">
        <v>2888</v>
      </c>
      <c r="J435" s="832" t="s">
        <v>2392</v>
      </c>
      <c r="K435" s="832" t="s">
        <v>2889</v>
      </c>
      <c r="L435" s="835">
        <v>0</v>
      </c>
      <c r="M435" s="835">
        <v>0</v>
      </c>
      <c r="N435" s="832">
        <v>1</v>
      </c>
      <c r="O435" s="836">
        <v>0.5</v>
      </c>
      <c r="P435" s="835"/>
      <c r="Q435" s="837"/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50</v>
      </c>
      <c r="B436" s="832" t="s">
        <v>2327</v>
      </c>
      <c r="C436" s="832" t="s">
        <v>2331</v>
      </c>
      <c r="D436" s="833" t="s">
        <v>3872</v>
      </c>
      <c r="E436" s="834" t="s">
        <v>2346</v>
      </c>
      <c r="F436" s="832" t="s">
        <v>2328</v>
      </c>
      <c r="G436" s="832" t="s">
        <v>2890</v>
      </c>
      <c r="H436" s="832" t="s">
        <v>578</v>
      </c>
      <c r="I436" s="832" t="s">
        <v>2891</v>
      </c>
      <c r="J436" s="832" t="s">
        <v>2892</v>
      </c>
      <c r="K436" s="832" t="s">
        <v>2893</v>
      </c>
      <c r="L436" s="835">
        <v>88.76</v>
      </c>
      <c r="M436" s="835">
        <v>177.52</v>
      </c>
      <c r="N436" s="832">
        <v>2</v>
      </c>
      <c r="O436" s="836">
        <v>1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50</v>
      </c>
      <c r="B437" s="832" t="s">
        <v>2327</v>
      </c>
      <c r="C437" s="832" t="s">
        <v>2331</v>
      </c>
      <c r="D437" s="833" t="s">
        <v>3872</v>
      </c>
      <c r="E437" s="834" t="s">
        <v>2346</v>
      </c>
      <c r="F437" s="832" t="s">
        <v>2328</v>
      </c>
      <c r="G437" s="832" t="s">
        <v>2894</v>
      </c>
      <c r="H437" s="832" t="s">
        <v>578</v>
      </c>
      <c r="I437" s="832" t="s">
        <v>2895</v>
      </c>
      <c r="J437" s="832" t="s">
        <v>2896</v>
      </c>
      <c r="K437" s="832" t="s">
        <v>2124</v>
      </c>
      <c r="L437" s="835">
        <v>550.39</v>
      </c>
      <c r="M437" s="835">
        <v>550.39</v>
      </c>
      <c r="N437" s="832">
        <v>1</v>
      </c>
      <c r="O437" s="836">
        <v>0.5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50</v>
      </c>
      <c r="B438" s="832" t="s">
        <v>2327</v>
      </c>
      <c r="C438" s="832" t="s">
        <v>2331</v>
      </c>
      <c r="D438" s="833" t="s">
        <v>3872</v>
      </c>
      <c r="E438" s="834" t="s">
        <v>2346</v>
      </c>
      <c r="F438" s="832" t="s">
        <v>2328</v>
      </c>
      <c r="G438" s="832" t="s">
        <v>2897</v>
      </c>
      <c r="H438" s="832" t="s">
        <v>578</v>
      </c>
      <c r="I438" s="832" t="s">
        <v>2898</v>
      </c>
      <c r="J438" s="832" t="s">
        <v>2899</v>
      </c>
      <c r="K438" s="832" t="s">
        <v>2900</v>
      </c>
      <c r="L438" s="835">
        <v>64.540000000000006</v>
      </c>
      <c r="M438" s="835">
        <v>64.540000000000006</v>
      </c>
      <c r="N438" s="832">
        <v>1</v>
      </c>
      <c r="O438" s="836">
        <v>0.5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50</v>
      </c>
      <c r="B439" s="832" t="s">
        <v>2327</v>
      </c>
      <c r="C439" s="832" t="s">
        <v>2331</v>
      </c>
      <c r="D439" s="833" t="s">
        <v>3872</v>
      </c>
      <c r="E439" s="834" t="s">
        <v>2346</v>
      </c>
      <c r="F439" s="832" t="s">
        <v>2328</v>
      </c>
      <c r="G439" s="832" t="s">
        <v>2682</v>
      </c>
      <c r="H439" s="832" t="s">
        <v>607</v>
      </c>
      <c r="I439" s="832" t="s">
        <v>2901</v>
      </c>
      <c r="J439" s="832" t="s">
        <v>2260</v>
      </c>
      <c r="K439" s="832" t="s">
        <v>2902</v>
      </c>
      <c r="L439" s="835">
        <v>126.27</v>
      </c>
      <c r="M439" s="835">
        <v>126.27</v>
      </c>
      <c r="N439" s="832">
        <v>1</v>
      </c>
      <c r="O439" s="836">
        <v>0.5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50</v>
      </c>
      <c r="B440" s="832" t="s">
        <v>2327</v>
      </c>
      <c r="C440" s="832" t="s">
        <v>2331</v>
      </c>
      <c r="D440" s="833" t="s">
        <v>3872</v>
      </c>
      <c r="E440" s="834" t="s">
        <v>2346</v>
      </c>
      <c r="F440" s="832" t="s">
        <v>2328</v>
      </c>
      <c r="G440" s="832" t="s">
        <v>2682</v>
      </c>
      <c r="H440" s="832" t="s">
        <v>578</v>
      </c>
      <c r="I440" s="832" t="s">
        <v>2683</v>
      </c>
      <c r="J440" s="832" t="s">
        <v>2056</v>
      </c>
      <c r="K440" s="832" t="s">
        <v>2684</v>
      </c>
      <c r="L440" s="835">
        <v>84.18</v>
      </c>
      <c r="M440" s="835">
        <v>84.18</v>
      </c>
      <c r="N440" s="832">
        <v>1</v>
      </c>
      <c r="O440" s="836">
        <v>0.5</v>
      </c>
      <c r="P440" s="835">
        <v>84.18</v>
      </c>
      <c r="Q440" s="837">
        <v>1</v>
      </c>
      <c r="R440" s="832">
        <v>1</v>
      </c>
      <c r="S440" s="837">
        <v>1</v>
      </c>
      <c r="T440" s="836">
        <v>0.5</v>
      </c>
      <c r="U440" s="838">
        <v>1</v>
      </c>
    </row>
    <row r="441" spans="1:21" ht="14.4" customHeight="1" x14ac:dyDescent="0.3">
      <c r="A441" s="831">
        <v>50</v>
      </c>
      <c r="B441" s="832" t="s">
        <v>2327</v>
      </c>
      <c r="C441" s="832" t="s">
        <v>2331</v>
      </c>
      <c r="D441" s="833" t="s">
        <v>3872</v>
      </c>
      <c r="E441" s="834" t="s">
        <v>2346</v>
      </c>
      <c r="F441" s="832" t="s">
        <v>2328</v>
      </c>
      <c r="G441" s="832" t="s">
        <v>2682</v>
      </c>
      <c r="H441" s="832" t="s">
        <v>607</v>
      </c>
      <c r="I441" s="832" t="s">
        <v>2261</v>
      </c>
      <c r="J441" s="832" t="s">
        <v>2260</v>
      </c>
      <c r="K441" s="832" t="s">
        <v>2059</v>
      </c>
      <c r="L441" s="835">
        <v>46.07</v>
      </c>
      <c r="M441" s="835">
        <v>46.07</v>
      </c>
      <c r="N441" s="832">
        <v>1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50</v>
      </c>
      <c r="B442" s="832" t="s">
        <v>2327</v>
      </c>
      <c r="C442" s="832" t="s">
        <v>2331</v>
      </c>
      <c r="D442" s="833" t="s">
        <v>3872</v>
      </c>
      <c r="E442" s="834" t="s">
        <v>2346</v>
      </c>
      <c r="F442" s="832" t="s">
        <v>2328</v>
      </c>
      <c r="G442" s="832" t="s">
        <v>2682</v>
      </c>
      <c r="H442" s="832" t="s">
        <v>578</v>
      </c>
      <c r="I442" s="832" t="s">
        <v>2903</v>
      </c>
      <c r="J442" s="832" t="s">
        <v>2260</v>
      </c>
      <c r="K442" s="832" t="s">
        <v>2904</v>
      </c>
      <c r="L442" s="835">
        <v>0</v>
      </c>
      <c r="M442" s="835">
        <v>0</v>
      </c>
      <c r="N442" s="832">
        <v>1</v>
      </c>
      <c r="O442" s="836">
        <v>0.5</v>
      </c>
      <c r="P442" s="835">
        <v>0</v>
      </c>
      <c r="Q442" s="837"/>
      <c r="R442" s="832">
        <v>1</v>
      </c>
      <c r="S442" s="837">
        <v>1</v>
      </c>
      <c r="T442" s="836">
        <v>0.5</v>
      </c>
      <c r="U442" s="838">
        <v>1</v>
      </c>
    </row>
    <row r="443" spans="1:21" ht="14.4" customHeight="1" x14ac:dyDescent="0.3">
      <c r="A443" s="831">
        <v>50</v>
      </c>
      <c r="B443" s="832" t="s">
        <v>2327</v>
      </c>
      <c r="C443" s="832" t="s">
        <v>2331</v>
      </c>
      <c r="D443" s="833" t="s">
        <v>3872</v>
      </c>
      <c r="E443" s="834" t="s">
        <v>2346</v>
      </c>
      <c r="F443" s="832" t="s">
        <v>2328</v>
      </c>
      <c r="G443" s="832" t="s">
        <v>2501</v>
      </c>
      <c r="H443" s="832" t="s">
        <v>607</v>
      </c>
      <c r="I443" s="832" t="s">
        <v>2905</v>
      </c>
      <c r="J443" s="832" t="s">
        <v>2906</v>
      </c>
      <c r="K443" s="832" t="s">
        <v>2907</v>
      </c>
      <c r="L443" s="835">
        <v>12.79</v>
      </c>
      <c r="M443" s="835">
        <v>12.79</v>
      </c>
      <c r="N443" s="832">
        <v>1</v>
      </c>
      <c r="O443" s="836">
        <v>0.5</v>
      </c>
      <c r="P443" s="835">
        <v>12.79</v>
      </c>
      <c r="Q443" s="837">
        <v>1</v>
      </c>
      <c r="R443" s="832">
        <v>1</v>
      </c>
      <c r="S443" s="837">
        <v>1</v>
      </c>
      <c r="T443" s="836">
        <v>0.5</v>
      </c>
      <c r="U443" s="838">
        <v>1</v>
      </c>
    </row>
    <row r="444" spans="1:21" ht="14.4" customHeight="1" x14ac:dyDescent="0.3">
      <c r="A444" s="831">
        <v>50</v>
      </c>
      <c r="B444" s="832" t="s">
        <v>2327</v>
      </c>
      <c r="C444" s="832" t="s">
        <v>2331</v>
      </c>
      <c r="D444" s="833" t="s">
        <v>3872</v>
      </c>
      <c r="E444" s="834" t="s">
        <v>2346</v>
      </c>
      <c r="F444" s="832" t="s">
        <v>2328</v>
      </c>
      <c r="G444" s="832" t="s">
        <v>2502</v>
      </c>
      <c r="H444" s="832" t="s">
        <v>578</v>
      </c>
      <c r="I444" s="832" t="s">
        <v>2690</v>
      </c>
      <c r="J444" s="832" t="s">
        <v>2691</v>
      </c>
      <c r="K444" s="832" t="s">
        <v>2692</v>
      </c>
      <c r="L444" s="835">
        <v>43.21</v>
      </c>
      <c r="M444" s="835">
        <v>43.21</v>
      </c>
      <c r="N444" s="832">
        <v>1</v>
      </c>
      <c r="O444" s="836">
        <v>0.5</v>
      </c>
      <c r="P444" s="835">
        <v>43.21</v>
      </c>
      <c r="Q444" s="837">
        <v>1</v>
      </c>
      <c r="R444" s="832">
        <v>1</v>
      </c>
      <c r="S444" s="837">
        <v>1</v>
      </c>
      <c r="T444" s="836">
        <v>0.5</v>
      </c>
      <c r="U444" s="838">
        <v>1</v>
      </c>
    </row>
    <row r="445" spans="1:21" ht="14.4" customHeight="1" x14ac:dyDescent="0.3">
      <c r="A445" s="831">
        <v>50</v>
      </c>
      <c r="B445" s="832" t="s">
        <v>2327</v>
      </c>
      <c r="C445" s="832" t="s">
        <v>2331</v>
      </c>
      <c r="D445" s="833" t="s">
        <v>3872</v>
      </c>
      <c r="E445" s="834" t="s">
        <v>2346</v>
      </c>
      <c r="F445" s="832" t="s">
        <v>2328</v>
      </c>
      <c r="G445" s="832" t="s">
        <v>2502</v>
      </c>
      <c r="H445" s="832" t="s">
        <v>578</v>
      </c>
      <c r="I445" s="832" t="s">
        <v>2908</v>
      </c>
      <c r="J445" s="832" t="s">
        <v>2909</v>
      </c>
      <c r="K445" s="832" t="s">
        <v>1844</v>
      </c>
      <c r="L445" s="835">
        <v>86.41</v>
      </c>
      <c r="M445" s="835">
        <v>86.41</v>
      </c>
      <c r="N445" s="832">
        <v>1</v>
      </c>
      <c r="O445" s="836">
        <v>0.5</v>
      </c>
      <c r="P445" s="835"/>
      <c r="Q445" s="837">
        <v>0</v>
      </c>
      <c r="R445" s="832"/>
      <c r="S445" s="837">
        <v>0</v>
      </c>
      <c r="T445" s="836"/>
      <c r="U445" s="838">
        <v>0</v>
      </c>
    </row>
    <row r="446" spans="1:21" ht="14.4" customHeight="1" x14ac:dyDescent="0.3">
      <c r="A446" s="831">
        <v>50</v>
      </c>
      <c r="B446" s="832" t="s">
        <v>2327</v>
      </c>
      <c r="C446" s="832" t="s">
        <v>2331</v>
      </c>
      <c r="D446" s="833" t="s">
        <v>3872</v>
      </c>
      <c r="E446" s="834" t="s">
        <v>2346</v>
      </c>
      <c r="F446" s="832" t="s">
        <v>2328</v>
      </c>
      <c r="G446" s="832" t="s">
        <v>2502</v>
      </c>
      <c r="H446" s="832" t="s">
        <v>607</v>
      </c>
      <c r="I446" s="832" t="s">
        <v>1845</v>
      </c>
      <c r="J446" s="832" t="s">
        <v>1142</v>
      </c>
      <c r="K446" s="832" t="s">
        <v>1846</v>
      </c>
      <c r="L446" s="835">
        <v>43.21</v>
      </c>
      <c r="M446" s="835">
        <v>86.42</v>
      </c>
      <c r="N446" s="832">
        <v>2</v>
      </c>
      <c r="O446" s="836">
        <v>1</v>
      </c>
      <c r="P446" s="835">
        <v>43.21</v>
      </c>
      <c r="Q446" s="837">
        <v>0.5</v>
      </c>
      <c r="R446" s="832">
        <v>1</v>
      </c>
      <c r="S446" s="837">
        <v>0.5</v>
      </c>
      <c r="T446" s="836">
        <v>0.5</v>
      </c>
      <c r="U446" s="838">
        <v>0.5</v>
      </c>
    </row>
    <row r="447" spans="1:21" ht="14.4" customHeight="1" x14ac:dyDescent="0.3">
      <c r="A447" s="831">
        <v>50</v>
      </c>
      <c r="B447" s="832" t="s">
        <v>2327</v>
      </c>
      <c r="C447" s="832" t="s">
        <v>2331</v>
      </c>
      <c r="D447" s="833" t="s">
        <v>3872</v>
      </c>
      <c r="E447" s="834" t="s">
        <v>2346</v>
      </c>
      <c r="F447" s="832" t="s">
        <v>2328</v>
      </c>
      <c r="G447" s="832" t="s">
        <v>2502</v>
      </c>
      <c r="H447" s="832" t="s">
        <v>607</v>
      </c>
      <c r="I447" s="832" t="s">
        <v>1843</v>
      </c>
      <c r="J447" s="832" t="s">
        <v>1140</v>
      </c>
      <c r="K447" s="832" t="s">
        <v>1844</v>
      </c>
      <c r="L447" s="835">
        <v>86.41</v>
      </c>
      <c r="M447" s="835">
        <v>172.82</v>
      </c>
      <c r="N447" s="832">
        <v>2</v>
      </c>
      <c r="O447" s="836">
        <v>1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" customHeight="1" x14ac:dyDescent="0.3">
      <c r="A448" s="831">
        <v>50</v>
      </c>
      <c r="B448" s="832" t="s">
        <v>2327</v>
      </c>
      <c r="C448" s="832" t="s">
        <v>2331</v>
      </c>
      <c r="D448" s="833" t="s">
        <v>3872</v>
      </c>
      <c r="E448" s="834" t="s">
        <v>2346</v>
      </c>
      <c r="F448" s="832" t="s">
        <v>2328</v>
      </c>
      <c r="G448" s="832" t="s">
        <v>2502</v>
      </c>
      <c r="H448" s="832" t="s">
        <v>578</v>
      </c>
      <c r="I448" s="832" t="s">
        <v>2910</v>
      </c>
      <c r="J448" s="832" t="s">
        <v>2911</v>
      </c>
      <c r="K448" s="832" t="s">
        <v>1844</v>
      </c>
      <c r="L448" s="835">
        <v>86.41</v>
      </c>
      <c r="M448" s="835">
        <v>86.41</v>
      </c>
      <c r="N448" s="832">
        <v>1</v>
      </c>
      <c r="O448" s="836">
        <v>0.5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50</v>
      </c>
      <c r="B449" s="832" t="s">
        <v>2327</v>
      </c>
      <c r="C449" s="832" t="s">
        <v>2331</v>
      </c>
      <c r="D449" s="833" t="s">
        <v>3872</v>
      </c>
      <c r="E449" s="834" t="s">
        <v>2346</v>
      </c>
      <c r="F449" s="832" t="s">
        <v>2328</v>
      </c>
      <c r="G449" s="832" t="s">
        <v>2502</v>
      </c>
      <c r="H449" s="832" t="s">
        <v>578</v>
      </c>
      <c r="I449" s="832" t="s">
        <v>2912</v>
      </c>
      <c r="J449" s="832" t="s">
        <v>2913</v>
      </c>
      <c r="K449" s="832" t="s">
        <v>2914</v>
      </c>
      <c r="L449" s="835">
        <v>73.45</v>
      </c>
      <c r="M449" s="835">
        <v>73.45</v>
      </c>
      <c r="N449" s="832">
        <v>1</v>
      </c>
      <c r="O449" s="836">
        <v>0.5</v>
      </c>
      <c r="P449" s="835">
        <v>73.45</v>
      </c>
      <c r="Q449" s="837">
        <v>1</v>
      </c>
      <c r="R449" s="832">
        <v>1</v>
      </c>
      <c r="S449" s="837">
        <v>1</v>
      </c>
      <c r="T449" s="836">
        <v>0.5</v>
      </c>
      <c r="U449" s="838">
        <v>1</v>
      </c>
    </row>
    <row r="450" spans="1:21" ht="14.4" customHeight="1" x14ac:dyDescent="0.3">
      <c r="A450" s="831">
        <v>50</v>
      </c>
      <c r="B450" s="832" t="s">
        <v>2327</v>
      </c>
      <c r="C450" s="832" t="s">
        <v>2331</v>
      </c>
      <c r="D450" s="833" t="s">
        <v>3872</v>
      </c>
      <c r="E450" s="834" t="s">
        <v>2346</v>
      </c>
      <c r="F450" s="832" t="s">
        <v>2328</v>
      </c>
      <c r="G450" s="832" t="s">
        <v>2502</v>
      </c>
      <c r="H450" s="832" t="s">
        <v>607</v>
      </c>
      <c r="I450" s="832" t="s">
        <v>2915</v>
      </c>
      <c r="J450" s="832" t="s">
        <v>1140</v>
      </c>
      <c r="K450" s="832" t="s">
        <v>2916</v>
      </c>
      <c r="L450" s="835">
        <v>0</v>
      </c>
      <c r="M450" s="835">
        <v>0</v>
      </c>
      <c r="N450" s="832">
        <v>1</v>
      </c>
      <c r="O450" s="836">
        <v>0.5</v>
      </c>
      <c r="P450" s="835"/>
      <c r="Q450" s="837"/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50</v>
      </c>
      <c r="B451" s="832" t="s">
        <v>2327</v>
      </c>
      <c r="C451" s="832" t="s">
        <v>2331</v>
      </c>
      <c r="D451" s="833" t="s">
        <v>3872</v>
      </c>
      <c r="E451" s="834" t="s">
        <v>2346</v>
      </c>
      <c r="F451" s="832" t="s">
        <v>2328</v>
      </c>
      <c r="G451" s="832" t="s">
        <v>2502</v>
      </c>
      <c r="H451" s="832" t="s">
        <v>578</v>
      </c>
      <c r="I451" s="832" t="s">
        <v>2917</v>
      </c>
      <c r="J451" s="832" t="s">
        <v>2918</v>
      </c>
      <c r="K451" s="832" t="s">
        <v>2919</v>
      </c>
      <c r="L451" s="835">
        <v>43.21</v>
      </c>
      <c r="M451" s="835">
        <v>43.21</v>
      </c>
      <c r="N451" s="832">
        <v>1</v>
      </c>
      <c r="O451" s="836">
        <v>0.5</v>
      </c>
      <c r="P451" s="835">
        <v>43.21</v>
      </c>
      <c r="Q451" s="837">
        <v>1</v>
      </c>
      <c r="R451" s="832">
        <v>1</v>
      </c>
      <c r="S451" s="837">
        <v>1</v>
      </c>
      <c r="T451" s="836">
        <v>0.5</v>
      </c>
      <c r="U451" s="838">
        <v>1</v>
      </c>
    </row>
    <row r="452" spans="1:21" ht="14.4" customHeight="1" x14ac:dyDescent="0.3">
      <c r="A452" s="831">
        <v>50</v>
      </c>
      <c r="B452" s="832" t="s">
        <v>2327</v>
      </c>
      <c r="C452" s="832" t="s">
        <v>2331</v>
      </c>
      <c r="D452" s="833" t="s">
        <v>3872</v>
      </c>
      <c r="E452" s="834" t="s">
        <v>2346</v>
      </c>
      <c r="F452" s="832" t="s">
        <v>2328</v>
      </c>
      <c r="G452" s="832" t="s">
        <v>2701</v>
      </c>
      <c r="H452" s="832" t="s">
        <v>578</v>
      </c>
      <c r="I452" s="832" t="s">
        <v>2920</v>
      </c>
      <c r="J452" s="832" t="s">
        <v>2703</v>
      </c>
      <c r="K452" s="832" t="s">
        <v>2921</v>
      </c>
      <c r="L452" s="835">
        <v>1343.53</v>
      </c>
      <c r="M452" s="835">
        <v>1343.53</v>
      </c>
      <c r="N452" s="832">
        <v>1</v>
      </c>
      <c r="O452" s="836">
        <v>1</v>
      </c>
      <c r="P452" s="835"/>
      <c r="Q452" s="837">
        <v>0</v>
      </c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50</v>
      </c>
      <c r="B453" s="832" t="s">
        <v>2327</v>
      </c>
      <c r="C453" s="832" t="s">
        <v>2331</v>
      </c>
      <c r="D453" s="833" t="s">
        <v>3872</v>
      </c>
      <c r="E453" s="834" t="s">
        <v>2346</v>
      </c>
      <c r="F453" s="832" t="s">
        <v>2328</v>
      </c>
      <c r="G453" s="832" t="s">
        <v>2922</v>
      </c>
      <c r="H453" s="832" t="s">
        <v>578</v>
      </c>
      <c r="I453" s="832" t="s">
        <v>2923</v>
      </c>
      <c r="J453" s="832" t="s">
        <v>2924</v>
      </c>
      <c r="K453" s="832" t="s">
        <v>2925</v>
      </c>
      <c r="L453" s="835">
        <v>0</v>
      </c>
      <c r="M453" s="835">
        <v>0</v>
      </c>
      <c r="N453" s="832">
        <v>1</v>
      </c>
      <c r="O453" s="836">
        <v>0.5</v>
      </c>
      <c r="P453" s="835"/>
      <c r="Q453" s="837"/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50</v>
      </c>
      <c r="B454" s="832" t="s">
        <v>2327</v>
      </c>
      <c r="C454" s="832" t="s">
        <v>2331</v>
      </c>
      <c r="D454" s="833" t="s">
        <v>3872</v>
      </c>
      <c r="E454" s="834" t="s">
        <v>2346</v>
      </c>
      <c r="F454" s="832" t="s">
        <v>2328</v>
      </c>
      <c r="G454" s="832" t="s">
        <v>2401</v>
      </c>
      <c r="H454" s="832" t="s">
        <v>578</v>
      </c>
      <c r="I454" s="832" t="s">
        <v>2926</v>
      </c>
      <c r="J454" s="832" t="s">
        <v>1924</v>
      </c>
      <c r="K454" s="832" t="s">
        <v>2484</v>
      </c>
      <c r="L454" s="835">
        <v>0</v>
      </c>
      <c r="M454" s="835">
        <v>0</v>
      </c>
      <c r="N454" s="832">
        <v>1</v>
      </c>
      <c r="O454" s="836">
        <v>1</v>
      </c>
      <c r="P454" s="835"/>
      <c r="Q454" s="837"/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50</v>
      </c>
      <c r="B455" s="832" t="s">
        <v>2327</v>
      </c>
      <c r="C455" s="832" t="s">
        <v>2331</v>
      </c>
      <c r="D455" s="833" t="s">
        <v>3872</v>
      </c>
      <c r="E455" s="834" t="s">
        <v>2346</v>
      </c>
      <c r="F455" s="832" t="s">
        <v>2328</v>
      </c>
      <c r="G455" s="832" t="s">
        <v>2401</v>
      </c>
      <c r="H455" s="832" t="s">
        <v>607</v>
      </c>
      <c r="I455" s="832" t="s">
        <v>2506</v>
      </c>
      <c r="J455" s="832" t="s">
        <v>1924</v>
      </c>
      <c r="K455" s="832" t="s">
        <v>2507</v>
      </c>
      <c r="L455" s="835">
        <v>10.65</v>
      </c>
      <c r="M455" s="835">
        <v>127.80000000000001</v>
      </c>
      <c r="N455" s="832">
        <v>12</v>
      </c>
      <c r="O455" s="836">
        <v>6.5</v>
      </c>
      <c r="P455" s="835">
        <v>42.6</v>
      </c>
      <c r="Q455" s="837">
        <v>0.33333333333333331</v>
      </c>
      <c r="R455" s="832">
        <v>4</v>
      </c>
      <c r="S455" s="837">
        <v>0.33333333333333331</v>
      </c>
      <c r="T455" s="836">
        <v>2</v>
      </c>
      <c r="U455" s="838">
        <v>0.30769230769230771</v>
      </c>
    </row>
    <row r="456" spans="1:21" ht="14.4" customHeight="1" x14ac:dyDescent="0.3">
      <c r="A456" s="831">
        <v>50</v>
      </c>
      <c r="B456" s="832" t="s">
        <v>2327</v>
      </c>
      <c r="C456" s="832" t="s">
        <v>2331</v>
      </c>
      <c r="D456" s="833" t="s">
        <v>3872</v>
      </c>
      <c r="E456" s="834" t="s">
        <v>2346</v>
      </c>
      <c r="F456" s="832" t="s">
        <v>2328</v>
      </c>
      <c r="G456" s="832" t="s">
        <v>2401</v>
      </c>
      <c r="H456" s="832" t="s">
        <v>607</v>
      </c>
      <c r="I456" s="832" t="s">
        <v>1926</v>
      </c>
      <c r="J456" s="832" t="s">
        <v>1924</v>
      </c>
      <c r="K456" s="832" t="s">
        <v>1927</v>
      </c>
      <c r="L456" s="835">
        <v>35.11</v>
      </c>
      <c r="M456" s="835">
        <v>140.44</v>
      </c>
      <c r="N456" s="832">
        <v>4</v>
      </c>
      <c r="O456" s="836">
        <v>2</v>
      </c>
      <c r="P456" s="835"/>
      <c r="Q456" s="837">
        <v>0</v>
      </c>
      <c r="R456" s="832"/>
      <c r="S456" s="837">
        <v>0</v>
      </c>
      <c r="T456" s="836"/>
      <c r="U456" s="838">
        <v>0</v>
      </c>
    </row>
    <row r="457" spans="1:21" ht="14.4" customHeight="1" x14ac:dyDescent="0.3">
      <c r="A457" s="831">
        <v>50</v>
      </c>
      <c r="B457" s="832" t="s">
        <v>2327</v>
      </c>
      <c r="C457" s="832" t="s">
        <v>2331</v>
      </c>
      <c r="D457" s="833" t="s">
        <v>3872</v>
      </c>
      <c r="E457" s="834" t="s">
        <v>2346</v>
      </c>
      <c r="F457" s="832" t="s">
        <v>2328</v>
      </c>
      <c r="G457" s="832" t="s">
        <v>2401</v>
      </c>
      <c r="H457" s="832" t="s">
        <v>607</v>
      </c>
      <c r="I457" s="832" t="s">
        <v>2927</v>
      </c>
      <c r="J457" s="832" t="s">
        <v>1929</v>
      </c>
      <c r="K457" s="832" t="s">
        <v>2715</v>
      </c>
      <c r="L457" s="835">
        <v>70.23</v>
      </c>
      <c r="M457" s="835">
        <v>210.69</v>
      </c>
      <c r="N457" s="832">
        <v>3</v>
      </c>
      <c r="O457" s="836">
        <v>1.5</v>
      </c>
      <c r="P457" s="835">
        <v>140.46</v>
      </c>
      <c r="Q457" s="837">
        <v>0.66666666666666674</v>
      </c>
      <c r="R457" s="832">
        <v>2</v>
      </c>
      <c r="S457" s="837">
        <v>0.66666666666666663</v>
      </c>
      <c r="T457" s="836">
        <v>1</v>
      </c>
      <c r="U457" s="838">
        <v>0.66666666666666663</v>
      </c>
    </row>
    <row r="458" spans="1:21" ht="14.4" customHeight="1" x14ac:dyDescent="0.3">
      <c r="A458" s="831">
        <v>50</v>
      </c>
      <c r="B458" s="832" t="s">
        <v>2327</v>
      </c>
      <c r="C458" s="832" t="s">
        <v>2331</v>
      </c>
      <c r="D458" s="833" t="s">
        <v>3872</v>
      </c>
      <c r="E458" s="834" t="s">
        <v>2346</v>
      </c>
      <c r="F458" s="832" t="s">
        <v>2328</v>
      </c>
      <c r="G458" s="832" t="s">
        <v>2401</v>
      </c>
      <c r="H458" s="832" t="s">
        <v>578</v>
      </c>
      <c r="I458" s="832" t="s">
        <v>2712</v>
      </c>
      <c r="J458" s="832" t="s">
        <v>1924</v>
      </c>
      <c r="K458" s="832" t="s">
        <v>2713</v>
      </c>
      <c r="L458" s="835">
        <v>0</v>
      </c>
      <c r="M458" s="835">
        <v>0</v>
      </c>
      <c r="N458" s="832">
        <v>3</v>
      </c>
      <c r="O458" s="836">
        <v>1.5</v>
      </c>
      <c r="P458" s="835"/>
      <c r="Q458" s="837"/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50</v>
      </c>
      <c r="B459" s="832" t="s">
        <v>2327</v>
      </c>
      <c r="C459" s="832" t="s">
        <v>2331</v>
      </c>
      <c r="D459" s="833" t="s">
        <v>3872</v>
      </c>
      <c r="E459" s="834" t="s">
        <v>2346</v>
      </c>
      <c r="F459" s="832" t="s">
        <v>2328</v>
      </c>
      <c r="G459" s="832" t="s">
        <v>2401</v>
      </c>
      <c r="H459" s="832" t="s">
        <v>578</v>
      </c>
      <c r="I459" s="832" t="s">
        <v>2928</v>
      </c>
      <c r="J459" s="832" t="s">
        <v>1924</v>
      </c>
      <c r="K459" s="832" t="s">
        <v>2929</v>
      </c>
      <c r="L459" s="835">
        <v>0</v>
      </c>
      <c r="M459" s="835">
        <v>0</v>
      </c>
      <c r="N459" s="832">
        <v>1</v>
      </c>
      <c r="O459" s="836">
        <v>0.5</v>
      </c>
      <c r="P459" s="835"/>
      <c r="Q459" s="837"/>
      <c r="R459" s="832"/>
      <c r="S459" s="837">
        <v>0</v>
      </c>
      <c r="T459" s="836"/>
      <c r="U459" s="838">
        <v>0</v>
      </c>
    </row>
    <row r="460" spans="1:21" ht="14.4" customHeight="1" x14ac:dyDescent="0.3">
      <c r="A460" s="831">
        <v>50</v>
      </c>
      <c r="B460" s="832" t="s">
        <v>2327</v>
      </c>
      <c r="C460" s="832" t="s">
        <v>2331</v>
      </c>
      <c r="D460" s="833" t="s">
        <v>3872</v>
      </c>
      <c r="E460" s="834" t="s">
        <v>2346</v>
      </c>
      <c r="F460" s="832" t="s">
        <v>2328</v>
      </c>
      <c r="G460" s="832" t="s">
        <v>2401</v>
      </c>
      <c r="H460" s="832" t="s">
        <v>607</v>
      </c>
      <c r="I460" s="832" t="s">
        <v>2402</v>
      </c>
      <c r="J460" s="832" t="s">
        <v>1924</v>
      </c>
      <c r="K460" s="832" t="s">
        <v>2403</v>
      </c>
      <c r="L460" s="835">
        <v>17.559999999999999</v>
      </c>
      <c r="M460" s="835">
        <v>105.35999999999999</v>
      </c>
      <c r="N460" s="832">
        <v>6</v>
      </c>
      <c r="O460" s="836">
        <v>3</v>
      </c>
      <c r="P460" s="835">
        <v>35.119999999999997</v>
      </c>
      <c r="Q460" s="837">
        <v>0.33333333333333337</v>
      </c>
      <c r="R460" s="832">
        <v>2</v>
      </c>
      <c r="S460" s="837">
        <v>0.33333333333333331</v>
      </c>
      <c r="T460" s="836">
        <v>1</v>
      </c>
      <c r="U460" s="838">
        <v>0.33333333333333331</v>
      </c>
    </row>
    <row r="461" spans="1:21" ht="14.4" customHeight="1" x14ac:dyDescent="0.3">
      <c r="A461" s="831">
        <v>50</v>
      </c>
      <c r="B461" s="832" t="s">
        <v>2327</v>
      </c>
      <c r="C461" s="832" t="s">
        <v>2331</v>
      </c>
      <c r="D461" s="833" t="s">
        <v>3872</v>
      </c>
      <c r="E461" s="834" t="s">
        <v>2346</v>
      </c>
      <c r="F461" s="832" t="s">
        <v>2328</v>
      </c>
      <c r="G461" s="832" t="s">
        <v>2930</v>
      </c>
      <c r="H461" s="832" t="s">
        <v>578</v>
      </c>
      <c r="I461" s="832" t="s">
        <v>2931</v>
      </c>
      <c r="J461" s="832" t="s">
        <v>2932</v>
      </c>
      <c r="K461" s="832" t="s">
        <v>2933</v>
      </c>
      <c r="L461" s="835">
        <v>124.73</v>
      </c>
      <c r="M461" s="835">
        <v>124.73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2327</v>
      </c>
      <c r="C462" s="832" t="s">
        <v>2331</v>
      </c>
      <c r="D462" s="833" t="s">
        <v>3872</v>
      </c>
      <c r="E462" s="834" t="s">
        <v>2346</v>
      </c>
      <c r="F462" s="832" t="s">
        <v>2328</v>
      </c>
      <c r="G462" s="832" t="s">
        <v>2934</v>
      </c>
      <c r="H462" s="832" t="s">
        <v>578</v>
      </c>
      <c r="I462" s="832" t="s">
        <v>2935</v>
      </c>
      <c r="J462" s="832" t="s">
        <v>1075</v>
      </c>
      <c r="K462" s="832" t="s">
        <v>2936</v>
      </c>
      <c r="L462" s="835">
        <v>0</v>
      </c>
      <c r="M462" s="835">
        <v>0</v>
      </c>
      <c r="N462" s="832">
        <v>1</v>
      </c>
      <c r="O462" s="836">
        <v>1</v>
      </c>
      <c r="P462" s="835"/>
      <c r="Q462" s="837"/>
      <c r="R462" s="832"/>
      <c r="S462" s="837">
        <v>0</v>
      </c>
      <c r="T462" s="836"/>
      <c r="U462" s="838">
        <v>0</v>
      </c>
    </row>
    <row r="463" spans="1:21" ht="14.4" customHeight="1" x14ac:dyDescent="0.3">
      <c r="A463" s="831">
        <v>50</v>
      </c>
      <c r="B463" s="832" t="s">
        <v>2327</v>
      </c>
      <c r="C463" s="832" t="s">
        <v>2331</v>
      </c>
      <c r="D463" s="833" t="s">
        <v>3872</v>
      </c>
      <c r="E463" s="834" t="s">
        <v>2346</v>
      </c>
      <c r="F463" s="832" t="s">
        <v>2328</v>
      </c>
      <c r="G463" s="832" t="s">
        <v>2404</v>
      </c>
      <c r="H463" s="832" t="s">
        <v>607</v>
      </c>
      <c r="I463" s="832" t="s">
        <v>2509</v>
      </c>
      <c r="J463" s="832" t="s">
        <v>863</v>
      </c>
      <c r="K463" s="832" t="s">
        <v>1876</v>
      </c>
      <c r="L463" s="835">
        <v>490.89</v>
      </c>
      <c r="M463" s="835">
        <v>1472.67</v>
      </c>
      <c r="N463" s="832">
        <v>3</v>
      </c>
      <c r="O463" s="836">
        <v>0.5</v>
      </c>
      <c r="P463" s="835">
        <v>1472.67</v>
      </c>
      <c r="Q463" s="837">
        <v>1</v>
      </c>
      <c r="R463" s="832">
        <v>3</v>
      </c>
      <c r="S463" s="837">
        <v>1</v>
      </c>
      <c r="T463" s="836">
        <v>0.5</v>
      </c>
      <c r="U463" s="838">
        <v>1</v>
      </c>
    </row>
    <row r="464" spans="1:21" ht="14.4" customHeight="1" x14ac:dyDescent="0.3">
      <c r="A464" s="831">
        <v>50</v>
      </c>
      <c r="B464" s="832" t="s">
        <v>2327</v>
      </c>
      <c r="C464" s="832" t="s">
        <v>2331</v>
      </c>
      <c r="D464" s="833" t="s">
        <v>3872</v>
      </c>
      <c r="E464" s="834" t="s">
        <v>2346</v>
      </c>
      <c r="F464" s="832" t="s">
        <v>2328</v>
      </c>
      <c r="G464" s="832" t="s">
        <v>2404</v>
      </c>
      <c r="H464" s="832" t="s">
        <v>607</v>
      </c>
      <c r="I464" s="832" t="s">
        <v>1877</v>
      </c>
      <c r="J464" s="832" t="s">
        <v>863</v>
      </c>
      <c r="K464" s="832" t="s">
        <v>1868</v>
      </c>
      <c r="L464" s="835">
        <v>923.74</v>
      </c>
      <c r="M464" s="835">
        <v>923.74</v>
      </c>
      <c r="N464" s="832">
        <v>1</v>
      </c>
      <c r="O464" s="836">
        <v>0.5</v>
      </c>
      <c r="P464" s="835">
        <v>923.74</v>
      </c>
      <c r="Q464" s="837">
        <v>1</v>
      </c>
      <c r="R464" s="832">
        <v>1</v>
      </c>
      <c r="S464" s="837">
        <v>1</v>
      </c>
      <c r="T464" s="836">
        <v>0.5</v>
      </c>
      <c r="U464" s="838">
        <v>1</v>
      </c>
    </row>
    <row r="465" spans="1:21" ht="14.4" customHeight="1" x14ac:dyDescent="0.3">
      <c r="A465" s="831">
        <v>50</v>
      </c>
      <c r="B465" s="832" t="s">
        <v>2327</v>
      </c>
      <c r="C465" s="832" t="s">
        <v>2331</v>
      </c>
      <c r="D465" s="833" t="s">
        <v>3872</v>
      </c>
      <c r="E465" s="834" t="s">
        <v>2346</v>
      </c>
      <c r="F465" s="832" t="s">
        <v>2328</v>
      </c>
      <c r="G465" s="832" t="s">
        <v>2404</v>
      </c>
      <c r="H465" s="832" t="s">
        <v>607</v>
      </c>
      <c r="I465" s="832" t="s">
        <v>2406</v>
      </c>
      <c r="J465" s="832" t="s">
        <v>863</v>
      </c>
      <c r="K465" s="832" t="s">
        <v>1874</v>
      </c>
      <c r="L465" s="835">
        <v>1154.68</v>
      </c>
      <c r="M465" s="835">
        <v>1154.68</v>
      </c>
      <c r="N465" s="832">
        <v>1</v>
      </c>
      <c r="O465" s="836">
        <v>0.5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50</v>
      </c>
      <c r="B466" s="832" t="s">
        <v>2327</v>
      </c>
      <c r="C466" s="832" t="s">
        <v>2331</v>
      </c>
      <c r="D466" s="833" t="s">
        <v>3872</v>
      </c>
      <c r="E466" s="834" t="s">
        <v>2346</v>
      </c>
      <c r="F466" s="832" t="s">
        <v>2328</v>
      </c>
      <c r="G466" s="832" t="s">
        <v>2404</v>
      </c>
      <c r="H466" s="832" t="s">
        <v>607</v>
      </c>
      <c r="I466" s="832" t="s">
        <v>2937</v>
      </c>
      <c r="J466" s="832" t="s">
        <v>869</v>
      </c>
      <c r="K466" s="832" t="s">
        <v>2938</v>
      </c>
      <c r="L466" s="835">
        <v>1385.62</v>
      </c>
      <c r="M466" s="835">
        <v>1385.62</v>
      </c>
      <c r="N466" s="832">
        <v>1</v>
      </c>
      <c r="O466" s="836">
        <v>0.5</v>
      </c>
      <c r="P466" s="835">
        <v>1385.62</v>
      </c>
      <c r="Q466" s="837">
        <v>1</v>
      </c>
      <c r="R466" s="832">
        <v>1</v>
      </c>
      <c r="S466" s="837">
        <v>1</v>
      </c>
      <c r="T466" s="836">
        <v>0.5</v>
      </c>
      <c r="U466" s="838">
        <v>1</v>
      </c>
    </row>
    <row r="467" spans="1:21" ht="14.4" customHeight="1" x14ac:dyDescent="0.3">
      <c r="A467" s="831">
        <v>50</v>
      </c>
      <c r="B467" s="832" t="s">
        <v>2327</v>
      </c>
      <c r="C467" s="832" t="s">
        <v>2331</v>
      </c>
      <c r="D467" s="833" t="s">
        <v>3872</v>
      </c>
      <c r="E467" s="834" t="s">
        <v>2346</v>
      </c>
      <c r="F467" s="832" t="s">
        <v>2328</v>
      </c>
      <c r="G467" s="832" t="s">
        <v>2404</v>
      </c>
      <c r="H467" s="832" t="s">
        <v>607</v>
      </c>
      <c r="I467" s="832" t="s">
        <v>1878</v>
      </c>
      <c r="J467" s="832" t="s">
        <v>869</v>
      </c>
      <c r="K467" s="832" t="s">
        <v>2939</v>
      </c>
      <c r="L467" s="835">
        <v>1847.49</v>
      </c>
      <c r="M467" s="835">
        <v>9237.4500000000007</v>
      </c>
      <c r="N467" s="832">
        <v>5</v>
      </c>
      <c r="O467" s="836">
        <v>3.5</v>
      </c>
      <c r="P467" s="835">
        <v>1847.49</v>
      </c>
      <c r="Q467" s="837">
        <v>0.19999999999999998</v>
      </c>
      <c r="R467" s="832">
        <v>1</v>
      </c>
      <c r="S467" s="837">
        <v>0.2</v>
      </c>
      <c r="T467" s="836">
        <v>0.5</v>
      </c>
      <c r="U467" s="838">
        <v>0.14285714285714285</v>
      </c>
    </row>
    <row r="468" spans="1:21" ht="14.4" customHeight="1" x14ac:dyDescent="0.3">
      <c r="A468" s="831">
        <v>50</v>
      </c>
      <c r="B468" s="832" t="s">
        <v>2327</v>
      </c>
      <c r="C468" s="832" t="s">
        <v>2331</v>
      </c>
      <c r="D468" s="833" t="s">
        <v>3872</v>
      </c>
      <c r="E468" s="834" t="s">
        <v>2346</v>
      </c>
      <c r="F468" s="832" t="s">
        <v>2328</v>
      </c>
      <c r="G468" s="832" t="s">
        <v>2404</v>
      </c>
      <c r="H468" s="832" t="s">
        <v>607</v>
      </c>
      <c r="I468" s="832" t="s">
        <v>2510</v>
      </c>
      <c r="J468" s="832" t="s">
        <v>869</v>
      </c>
      <c r="K468" s="832" t="s">
        <v>1866</v>
      </c>
      <c r="L468" s="835">
        <v>2309.36</v>
      </c>
      <c r="M468" s="835">
        <v>2309.36</v>
      </c>
      <c r="N468" s="832">
        <v>1</v>
      </c>
      <c r="O468" s="836">
        <v>0.5</v>
      </c>
      <c r="P468" s="835"/>
      <c r="Q468" s="837">
        <v>0</v>
      </c>
      <c r="R468" s="832"/>
      <c r="S468" s="837">
        <v>0</v>
      </c>
      <c r="T468" s="836"/>
      <c r="U468" s="838">
        <v>0</v>
      </c>
    </row>
    <row r="469" spans="1:21" ht="14.4" customHeight="1" x14ac:dyDescent="0.3">
      <c r="A469" s="831">
        <v>50</v>
      </c>
      <c r="B469" s="832" t="s">
        <v>2327</v>
      </c>
      <c r="C469" s="832" t="s">
        <v>2331</v>
      </c>
      <c r="D469" s="833" t="s">
        <v>3872</v>
      </c>
      <c r="E469" s="834" t="s">
        <v>2346</v>
      </c>
      <c r="F469" s="832" t="s">
        <v>2328</v>
      </c>
      <c r="G469" s="832" t="s">
        <v>2404</v>
      </c>
      <c r="H469" s="832" t="s">
        <v>607</v>
      </c>
      <c r="I469" s="832" t="s">
        <v>1875</v>
      </c>
      <c r="J469" s="832" t="s">
        <v>863</v>
      </c>
      <c r="K469" s="832" t="s">
        <v>1876</v>
      </c>
      <c r="L469" s="835">
        <v>490.89</v>
      </c>
      <c r="M469" s="835">
        <v>981.78</v>
      </c>
      <c r="N469" s="832">
        <v>2</v>
      </c>
      <c r="O469" s="836">
        <v>0.5</v>
      </c>
      <c r="P469" s="835">
        <v>981.78</v>
      </c>
      <c r="Q469" s="837">
        <v>1</v>
      </c>
      <c r="R469" s="832">
        <v>2</v>
      </c>
      <c r="S469" s="837">
        <v>1</v>
      </c>
      <c r="T469" s="836">
        <v>0.5</v>
      </c>
      <c r="U469" s="838">
        <v>1</v>
      </c>
    </row>
    <row r="470" spans="1:21" ht="14.4" customHeight="1" x14ac:dyDescent="0.3">
      <c r="A470" s="831">
        <v>50</v>
      </c>
      <c r="B470" s="832" t="s">
        <v>2327</v>
      </c>
      <c r="C470" s="832" t="s">
        <v>2331</v>
      </c>
      <c r="D470" s="833" t="s">
        <v>3872</v>
      </c>
      <c r="E470" s="834" t="s">
        <v>2346</v>
      </c>
      <c r="F470" s="832" t="s">
        <v>2328</v>
      </c>
      <c r="G470" s="832" t="s">
        <v>2404</v>
      </c>
      <c r="H470" s="832" t="s">
        <v>607</v>
      </c>
      <c r="I470" s="832" t="s">
        <v>1873</v>
      </c>
      <c r="J470" s="832" t="s">
        <v>863</v>
      </c>
      <c r="K470" s="832" t="s">
        <v>1874</v>
      </c>
      <c r="L470" s="835">
        <v>1154.68</v>
      </c>
      <c r="M470" s="835">
        <v>1154.68</v>
      </c>
      <c r="N470" s="832">
        <v>1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50</v>
      </c>
      <c r="B471" s="832" t="s">
        <v>2327</v>
      </c>
      <c r="C471" s="832" t="s">
        <v>2331</v>
      </c>
      <c r="D471" s="833" t="s">
        <v>3872</v>
      </c>
      <c r="E471" s="834" t="s">
        <v>2346</v>
      </c>
      <c r="F471" s="832" t="s">
        <v>2328</v>
      </c>
      <c r="G471" s="832" t="s">
        <v>2550</v>
      </c>
      <c r="H471" s="832" t="s">
        <v>578</v>
      </c>
      <c r="I471" s="832" t="s">
        <v>2720</v>
      </c>
      <c r="J471" s="832" t="s">
        <v>1051</v>
      </c>
      <c r="K471" s="832" t="s">
        <v>2721</v>
      </c>
      <c r="L471" s="835">
        <v>32.76</v>
      </c>
      <c r="M471" s="835">
        <v>98.28</v>
      </c>
      <c r="N471" s="832">
        <v>3</v>
      </c>
      <c r="O471" s="836">
        <v>1.5</v>
      </c>
      <c r="P471" s="835">
        <v>65.52</v>
      </c>
      <c r="Q471" s="837">
        <v>0.66666666666666663</v>
      </c>
      <c r="R471" s="832">
        <v>2</v>
      </c>
      <c r="S471" s="837">
        <v>0.66666666666666663</v>
      </c>
      <c r="T471" s="836">
        <v>1</v>
      </c>
      <c r="U471" s="838">
        <v>0.66666666666666663</v>
      </c>
    </row>
    <row r="472" spans="1:21" ht="14.4" customHeight="1" x14ac:dyDescent="0.3">
      <c r="A472" s="831">
        <v>50</v>
      </c>
      <c r="B472" s="832" t="s">
        <v>2327</v>
      </c>
      <c r="C472" s="832" t="s">
        <v>2331</v>
      </c>
      <c r="D472" s="833" t="s">
        <v>3872</v>
      </c>
      <c r="E472" s="834" t="s">
        <v>2346</v>
      </c>
      <c r="F472" s="832" t="s">
        <v>2328</v>
      </c>
      <c r="G472" s="832" t="s">
        <v>2407</v>
      </c>
      <c r="H472" s="832" t="s">
        <v>607</v>
      </c>
      <c r="I472" s="832" t="s">
        <v>1964</v>
      </c>
      <c r="J472" s="832" t="s">
        <v>1963</v>
      </c>
      <c r="K472" s="832" t="s">
        <v>1965</v>
      </c>
      <c r="L472" s="835">
        <v>36.86</v>
      </c>
      <c r="M472" s="835">
        <v>36.86</v>
      </c>
      <c r="N472" s="832">
        <v>1</v>
      </c>
      <c r="O472" s="836">
        <v>0.5</v>
      </c>
      <c r="P472" s="835">
        <v>36.86</v>
      </c>
      <c r="Q472" s="837">
        <v>1</v>
      </c>
      <c r="R472" s="832">
        <v>1</v>
      </c>
      <c r="S472" s="837">
        <v>1</v>
      </c>
      <c r="T472" s="836">
        <v>0.5</v>
      </c>
      <c r="U472" s="838">
        <v>1</v>
      </c>
    </row>
    <row r="473" spans="1:21" ht="14.4" customHeight="1" x14ac:dyDescent="0.3">
      <c r="A473" s="831">
        <v>50</v>
      </c>
      <c r="B473" s="832" t="s">
        <v>2327</v>
      </c>
      <c r="C473" s="832" t="s">
        <v>2331</v>
      </c>
      <c r="D473" s="833" t="s">
        <v>3872</v>
      </c>
      <c r="E473" s="834" t="s">
        <v>2346</v>
      </c>
      <c r="F473" s="832" t="s">
        <v>2328</v>
      </c>
      <c r="G473" s="832" t="s">
        <v>2552</v>
      </c>
      <c r="H473" s="832" t="s">
        <v>578</v>
      </c>
      <c r="I473" s="832" t="s">
        <v>2940</v>
      </c>
      <c r="J473" s="832" t="s">
        <v>2941</v>
      </c>
      <c r="K473" s="832" t="s">
        <v>2942</v>
      </c>
      <c r="L473" s="835">
        <v>64.5</v>
      </c>
      <c r="M473" s="835">
        <v>64.5</v>
      </c>
      <c r="N473" s="832">
        <v>1</v>
      </c>
      <c r="O473" s="836">
        <v>0.5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50</v>
      </c>
      <c r="B474" s="832" t="s">
        <v>2327</v>
      </c>
      <c r="C474" s="832" t="s">
        <v>2331</v>
      </c>
      <c r="D474" s="833" t="s">
        <v>3872</v>
      </c>
      <c r="E474" s="834" t="s">
        <v>2346</v>
      </c>
      <c r="F474" s="832" t="s">
        <v>2328</v>
      </c>
      <c r="G474" s="832" t="s">
        <v>2552</v>
      </c>
      <c r="H474" s="832" t="s">
        <v>578</v>
      </c>
      <c r="I474" s="832" t="s">
        <v>2943</v>
      </c>
      <c r="J474" s="832" t="s">
        <v>898</v>
      </c>
      <c r="K474" s="832" t="s">
        <v>2554</v>
      </c>
      <c r="L474" s="835">
        <v>46.85</v>
      </c>
      <c r="M474" s="835">
        <v>46.85</v>
      </c>
      <c r="N474" s="832">
        <v>1</v>
      </c>
      <c r="O474" s="836">
        <v>1</v>
      </c>
      <c r="P474" s="835"/>
      <c r="Q474" s="837">
        <v>0</v>
      </c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50</v>
      </c>
      <c r="B475" s="832" t="s">
        <v>2327</v>
      </c>
      <c r="C475" s="832" t="s">
        <v>2331</v>
      </c>
      <c r="D475" s="833" t="s">
        <v>3872</v>
      </c>
      <c r="E475" s="834" t="s">
        <v>2346</v>
      </c>
      <c r="F475" s="832" t="s">
        <v>2328</v>
      </c>
      <c r="G475" s="832" t="s">
        <v>2511</v>
      </c>
      <c r="H475" s="832" t="s">
        <v>607</v>
      </c>
      <c r="I475" s="832" t="s">
        <v>2728</v>
      </c>
      <c r="J475" s="832" t="s">
        <v>1814</v>
      </c>
      <c r="K475" s="832" t="s">
        <v>1815</v>
      </c>
      <c r="L475" s="835">
        <v>28.81</v>
      </c>
      <c r="M475" s="835">
        <v>28.81</v>
      </c>
      <c r="N475" s="832">
        <v>1</v>
      </c>
      <c r="O475" s="836">
        <v>0.5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50</v>
      </c>
      <c r="B476" s="832" t="s">
        <v>2327</v>
      </c>
      <c r="C476" s="832" t="s">
        <v>2331</v>
      </c>
      <c r="D476" s="833" t="s">
        <v>3872</v>
      </c>
      <c r="E476" s="834" t="s">
        <v>2346</v>
      </c>
      <c r="F476" s="832" t="s">
        <v>2328</v>
      </c>
      <c r="G476" s="832" t="s">
        <v>2511</v>
      </c>
      <c r="H476" s="832" t="s">
        <v>607</v>
      </c>
      <c r="I476" s="832" t="s">
        <v>2728</v>
      </c>
      <c r="J476" s="832" t="s">
        <v>1814</v>
      </c>
      <c r="K476" s="832" t="s">
        <v>1815</v>
      </c>
      <c r="L476" s="835">
        <v>16.12</v>
      </c>
      <c r="M476" s="835">
        <v>48.36</v>
      </c>
      <c r="N476" s="832">
        <v>3</v>
      </c>
      <c r="O476" s="836">
        <v>1.5</v>
      </c>
      <c r="P476" s="835">
        <v>16.12</v>
      </c>
      <c r="Q476" s="837">
        <v>0.33333333333333337</v>
      </c>
      <c r="R476" s="832">
        <v>1</v>
      </c>
      <c r="S476" s="837">
        <v>0.33333333333333331</v>
      </c>
      <c r="T476" s="836">
        <v>0.5</v>
      </c>
      <c r="U476" s="838">
        <v>0.33333333333333331</v>
      </c>
    </row>
    <row r="477" spans="1:21" ht="14.4" customHeight="1" x14ac:dyDescent="0.3">
      <c r="A477" s="831">
        <v>50</v>
      </c>
      <c r="B477" s="832" t="s">
        <v>2327</v>
      </c>
      <c r="C477" s="832" t="s">
        <v>2331</v>
      </c>
      <c r="D477" s="833" t="s">
        <v>3872</v>
      </c>
      <c r="E477" s="834" t="s">
        <v>2346</v>
      </c>
      <c r="F477" s="832" t="s">
        <v>2328</v>
      </c>
      <c r="G477" s="832" t="s">
        <v>2511</v>
      </c>
      <c r="H477" s="832" t="s">
        <v>607</v>
      </c>
      <c r="I477" s="832" t="s">
        <v>2729</v>
      </c>
      <c r="J477" s="832" t="s">
        <v>1814</v>
      </c>
      <c r="K477" s="832" t="s">
        <v>1819</v>
      </c>
      <c r="L477" s="835">
        <v>57.64</v>
      </c>
      <c r="M477" s="835">
        <v>172.92000000000002</v>
      </c>
      <c r="N477" s="832">
        <v>3</v>
      </c>
      <c r="O477" s="836">
        <v>2</v>
      </c>
      <c r="P477" s="835">
        <v>57.64</v>
      </c>
      <c r="Q477" s="837">
        <v>0.33333333333333331</v>
      </c>
      <c r="R477" s="832">
        <v>1</v>
      </c>
      <c r="S477" s="837">
        <v>0.33333333333333331</v>
      </c>
      <c r="T477" s="836">
        <v>0.5</v>
      </c>
      <c r="U477" s="838">
        <v>0.25</v>
      </c>
    </row>
    <row r="478" spans="1:21" ht="14.4" customHeight="1" x14ac:dyDescent="0.3">
      <c r="A478" s="831">
        <v>50</v>
      </c>
      <c r="B478" s="832" t="s">
        <v>2327</v>
      </c>
      <c r="C478" s="832" t="s">
        <v>2331</v>
      </c>
      <c r="D478" s="833" t="s">
        <v>3872</v>
      </c>
      <c r="E478" s="834" t="s">
        <v>2346</v>
      </c>
      <c r="F478" s="832" t="s">
        <v>2328</v>
      </c>
      <c r="G478" s="832" t="s">
        <v>2511</v>
      </c>
      <c r="H478" s="832" t="s">
        <v>607</v>
      </c>
      <c r="I478" s="832" t="s">
        <v>2729</v>
      </c>
      <c r="J478" s="832" t="s">
        <v>1814</v>
      </c>
      <c r="K478" s="832" t="s">
        <v>1819</v>
      </c>
      <c r="L478" s="835">
        <v>32.25</v>
      </c>
      <c r="M478" s="835">
        <v>32.25</v>
      </c>
      <c r="N478" s="832">
        <v>1</v>
      </c>
      <c r="O478" s="836">
        <v>0.5</v>
      </c>
      <c r="P478" s="835"/>
      <c r="Q478" s="837">
        <v>0</v>
      </c>
      <c r="R478" s="832"/>
      <c r="S478" s="837">
        <v>0</v>
      </c>
      <c r="T478" s="836"/>
      <c r="U478" s="838">
        <v>0</v>
      </c>
    </row>
    <row r="479" spans="1:21" ht="14.4" customHeight="1" x14ac:dyDescent="0.3">
      <c r="A479" s="831">
        <v>50</v>
      </c>
      <c r="B479" s="832" t="s">
        <v>2327</v>
      </c>
      <c r="C479" s="832" t="s">
        <v>2331</v>
      </c>
      <c r="D479" s="833" t="s">
        <v>3872</v>
      </c>
      <c r="E479" s="834" t="s">
        <v>2346</v>
      </c>
      <c r="F479" s="832" t="s">
        <v>2328</v>
      </c>
      <c r="G479" s="832" t="s">
        <v>2511</v>
      </c>
      <c r="H479" s="832" t="s">
        <v>607</v>
      </c>
      <c r="I479" s="832" t="s">
        <v>2944</v>
      </c>
      <c r="J479" s="832" t="s">
        <v>1814</v>
      </c>
      <c r="K479" s="832" t="s">
        <v>2945</v>
      </c>
      <c r="L479" s="835">
        <v>8.06</v>
      </c>
      <c r="M479" s="835">
        <v>40.300000000000004</v>
      </c>
      <c r="N479" s="832">
        <v>5</v>
      </c>
      <c r="O479" s="836">
        <v>3.5</v>
      </c>
      <c r="P479" s="835">
        <v>8.06</v>
      </c>
      <c r="Q479" s="837">
        <v>0.19999999999999998</v>
      </c>
      <c r="R479" s="832">
        <v>1</v>
      </c>
      <c r="S479" s="837">
        <v>0.2</v>
      </c>
      <c r="T479" s="836">
        <v>0.5</v>
      </c>
      <c r="U479" s="838">
        <v>0.14285714285714285</v>
      </c>
    </row>
    <row r="480" spans="1:21" ht="14.4" customHeight="1" x14ac:dyDescent="0.3">
      <c r="A480" s="831">
        <v>50</v>
      </c>
      <c r="B480" s="832" t="s">
        <v>2327</v>
      </c>
      <c r="C480" s="832" t="s">
        <v>2331</v>
      </c>
      <c r="D480" s="833" t="s">
        <v>3872</v>
      </c>
      <c r="E480" s="834" t="s">
        <v>2346</v>
      </c>
      <c r="F480" s="832" t="s">
        <v>2328</v>
      </c>
      <c r="G480" s="832" t="s">
        <v>2511</v>
      </c>
      <c r="H480" s="832" t="s">
        <v>607</v>
      </c>
      <c r="I480" s="832" t="s">
        <v>1818</v>
      </c>
      <c r="J480" s="832" t="s">
        <v>1814</v>
      </c>
      <c r="K480" s="832" t="s">
        <v>1819</v>
      </c>
      <c r="L480" s="835">
        <v>57.64</v>
      </c>
      <c r="M480" s="835">
        <v>57.64</v>
      </c>
      <c r="N480" s="832">
        <v>1</v>
      </c>
      <c r="O480" s="836">
        <v>0.5</v>
      </c>
      <c r="P480" s="835"/>
      <c r="Q480" s="837">
        <v>0</v>
      </c>
      <c r="R480" s="832"/>
      <c r="S480" s="837">
        <v>0</v>
      </c>
      <c r="T480" s="836"/>
      <c r="U480" s="838">
        <v>0</v>
      </c>
    </row>
    <row r="481" spans="1:21" ht="14.4" customHeight="1" x14ac:dyDescent="0.3">
      <c r="A481" s="831">
        <v>50</v>
      </c>
      <c r="B481" s="832" t="s">
        <v>2327</v>
      </c>
      <c r="C481" s="832" t="s">
        <v>2331</v>
      </c>
      <c r="D481" s="833" t="s">
        <v>3872</v>
      </c>
      <c r="E481" s="834" t="s">
        <v>2346</v>
      </c>
      <c r="F481" s="832" t="s">
        <v>2328</v>
      </c>
      <c r="G481" s="832" t="s">
        <v>2511</v>
      </c>
      <c r="H481" s="832" t="s">
        <v>607</v>
      </c>
      <c r="I481" s="832" t="s">
        <v>1813</v>
      </c>
      <c r="J481" s="832" t="s">
        <v>1814</v>
      </c>
      <c r="K481" s="832" t="s">
        <v>1815</v>
      </c>
      <c r="L481" s="835">
        <v>28.81</v>
      </c>
      <c r="M481" s="835">
        <v>86.429999999999993</v>
      </c>
      <c r="N481" s="832">
        <v>3</v>
      </c>
      <c r="O481" s="836">
        <v>1.5</v>
      </c>
      <c r="P481" s="835"/>
      <c r="Q481" s="837">
        <v>0</v>
      </c>
      <c r="R481" s="832"/>
      <c r="S481" s="837">
        <v>0</v>
      </c>
      <c r="T481" s="836"/>
      <c r="U481" s="838">
        <v>0</v>
      </c>
    </row>
    <row r="482" spans="1:21" ht="14.4" customHeight="1" x14ac:dyDescent="0.3">
      <c r="A482" s="831">
        <v>50</v>
      </c>
      <c r="B482" s="832" t="s">
        <v>2327</v>
      </c>
      <c r="C482" s="832" t="s">
        <v>2331</v>
      </c>
      <c r="D482" s="833" t="s">
        <v>3872</v>
      </c>
      <c r="E482" s="834" t="s">
        <v>2346</v>
      </c>
      <c r="F482" s="832" t="s">
        <v>2328</v>
      </c>
      <c r="G482" s="832" t="s">
        <v>2511</v>
      </c>
      <c r="H482" s="832" t="s">
        <v>607</v>
      </c>
      <c r="I482" s="832" t="s">
        <v>2946</v>
      </c>
      <c r="J482" s="832" t="s">
        <v>1814</v>
      </c>
      <c r="K482" s="832" t="s">
        <v>2947</v>
      </c>
      <c r="L482" s="835">
        <v>0</v>
      </c>
      <c r="M482" s="835">
        <v>0</v>
      </c>
      <c r="N482" s="832">
        <v>3</v>
      </c>
      <c r="O482" s="836">
        <v>1.5</v>
      </c>
      <c r="P482" s="835"/>
      <c r="Q482" s="837"/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50</v>
      </c>
      <c r="B483" s="832" t="s">
        <v>2327</v>
      </c>
      <c r="C483" s="832" t="s">
        <v>2331</v>
      </c>
      <c r="D483" s="833" t="s">
        <v>3872</v>
      </c>
      <c r="E483" s="834" t="s">
        <v>2346</v>
      </c>
      <c r="F483" s="832" t="s">
        <v>2328</v>
      </c>
      <c r="G483" s="832" t="s">
        <v>2511</v>
      </c>
      <c r="H483" s="832" t="s">
        <v>578</v>
      </c>
      <c r="I483" s="832" t="s">
        <v>2948</v>
      </c>
      <c r="J483" s="832" t="s">
        <v>2949</v>
      </c>
      <c r="K483" s="832" t="s">
        <v>2950</v>
      </c>
      <c r="L483" s="835">
        <v>16.12</v>
      </c>
      <c r="M483" s="835">
        <v>16.12</v>
      </c>
      <c r="N483" s="832">
        <v>1</v>
      </c>
      <c r="O483" s="836">
        <v>0.5</v>
      </c>
      <c r="P483" s="835">
        <v>16.12</v>
      </c>
      <c r="Q483" s="837">
        <v>1</v>
      </c>
      <c r="R483" s="832">
        <v>1</v>
      </c>
      <c r="S483" s="837">
        <v>1</v>
      </c>
      <c r="T483" s="836">
        <v>0.5</v>
      </c>
      <c r="U483" s="838">
        <v>1</v>
      </c>
    </row>
    <row r="484" spans="1:21" ht="14.4" customHeight="1" x14ac:dyDescent="0.3">
      <c r="A484" s="831">
        <v>50</v>
      </c>
      <c r="B484" s="832" t="s">
        <v>2327</v>
      </c>
      <c r="C484" s="832" t="s">
        <v>2331</v>
      </c>
      <c r="D484" s="833" t="s">
        <v>3872</v>
      </c>
      <c r="E484" s="834" t="s">
        <v>2346</v>
      </c>
      <c r="F484" s="832" t="s">
        <v>2328</v>
      </c>
      <c r="G484" s="832" t="s">
        <v>2408</v>
      </c>
      <c r="H484" s="832" t="s">
        <v>607</v>
      </c>
      <c r="I484" s="832" t="s">
        <v>1967</v>
      </c>
      <c r="J484" s="832" t="s">
        <v>1096</v>
      </c>
      <c r="K484" s="832" t="s">
        <v>1941</v>
      </c>
      <c r="L484" s="835">
        <v>48.27</v>
      </c>
      <c r="M484" s="835">
        <v>482.7</v>
      </c>
      <c r="N484" s="832">
        <v>10</v>
      </c>
      <c r="O484" s="836">
        <v>5.5</v>
      </c>
      <c r="P484" s="835">
        <v>96.54</v>
      </c>
      <c r="Q484" s="837">
        <v>0.2</v>
      </c>
      <c r="R484" s="832">
        <v>2</v>
      </c>
      <c r="S484" s="837">
        <v>0.2</v>
      </c>
      <c r="T484" s="836">
        <v>1.5</v>
      </c>
      <c r="U484" s="838">
        <v>0.27272727272727271</v>
      </c>
    </row>
    <row r="485" spans="1:21" ht="14.4" customHeight="1" x14ac:dyDescent="0.3">
      <c r="A485" s="831">
        <v>50</v>
      </c>
      <c r="B485" s="832" t="s">
        <v>2327</v>
      </c>
      <c r="C485" s="832" t="s">
        <v>2331</v>
      </c>
      <c r="D485" s="833" t="s">
        <v>3872</v>
      </c>
      <c r="E485" s="834" t="s">
        <v>2346</v>
      </c>
      <c r="F485" s="832" t="s">
        <v>2328</v>
      </c>
      <c r="G485" s="832" t="s">
        <v>2408</v>
      </c>
      <c r="H485" s="832" t="s">
        <v>607</v>
      </c>
      <c r="I485" s="832" t="s">
        <v>1967</v>
      </c>
      <c r="J485" s="832" t="s">
        <v>1096</v>
      </c>
      <c r="K485" s="832" t="s">
        <v>1941</v>
      </c>
      <c r="L485" s="835">
        <v>47.7</v>
      </c>
      <c r="M485" s="835">
        <v>620.09999999999991</v>
      </c>
      <c r="N485" s="832">
        <v>13</v>
      </c>
      <c r="O485" s="836">
        <v>7</v>
      </c>
      <c r="P485" s="835">
        <v>143.10000000000002</v>
      </c>
      <c r="Q485" s="837">
        <v>0.23076923076923084</v>
      </c>
      <c r="R485" s="832">
        <v>3</v>
      </c>
      <c r="S485" s="837">
        <v>0.23076923076923078</v>
      </c>
      <c r="T485" s="836">
        <v>1.5</v>
      </c>
      <c r="U485" s="838">
        <v>0.21428571428571427</v>
      </c>
    </row>
    <row r="486" spans="1:21" ht="14.4" customHeight="1" x14ac:dyDescent="0.3">
      <c r="A486" s="831">
        <v>50</v>
      </c>
      <c r="B486" s="832" t="s">
        <v>2327</v>
      </c>
      <c r="C486" s="832" t="s">
        <v>2331</v>
      </c>
      <c r="D486" s="833" t="s">
        <v>3872</v>
      </c>
      <c r="E486" s="834" t="s">
        <v>2346</v>
      </c>
      <c r="F486" s="832" t="s">
        <v>2328</v>
      </c>
      <c r="G486" s="832" t="s">
        <v>2408</v>
      </c>
      <c r="H486" s="832" t="s">
        <v>607</v>
      </c>
      <c r="I486" s="832" t="s">
        <v>2514</v>
      </c>
      <c r="J486" s="832" t="s">
        <v>2515</v>
      </c>
      <c r="K486" s="832" t="s">
        <v>697</v>
      </c>
      <c r="L486" s="835">
        <v>95.39</v>
      </c>
      <c r="M486" s="835">
        <v>95.39</v>
      </c>
      <c r="N486" s="832">
        <v>1</v>
      </c>
      <c r="O486" s="836">
        <v>0.5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50</v>
      </c>
      <c r="B487" s="832" t="s">
        <v>2327</v>
      </c>
      <c r="C487" s="832" t="s">
        <v>2331</v>
      </c>
      <c r="D487" s="833" t="s">
        <v>3872</v>
      </c>
      <c r="E487" s="834" t="s">
        <v>2346</v>
      </c>
      <c r="F487" s="832" t="s">
        <v>2328</v>
      </c>
      <c r="G487" s="832" t="s">
        <v>2730</v>
      </c>
      <c r="H487" s="832" t="s">
        <v>607</v>
      </c>
      <c r="I487" s="832" t="s">
        <v>2731</v>
      </c>
      <c r="J487" s="832" t="s">
        <v>1989</v>
      </c>
      <c r="K487" s="832" t="s">
        <v>2732</v>
      </c>
      <c r="L487" s="835">
        <v>181.94</v>
      </c>
      <c r="M487" s="835">
        <v>181.94</v>
      </c>
      <c r="N487" s="832">
        <v>1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50</v>
      </c>
      <c r="B488" s="832" t="s">
        <v>2327</v>
      </c>
      <c r="C488" s="832" t="s">
        <v>2331</v>
      </c>
      <c r="D488" s="833" t="s">
        <v>3872</v>
      </c>
      <c r="E488" s="834" t="s">
        <v>2346</v>
      </c>
      <c r="F488" s="832" t="s">
        <v>2328</v>
      </c>
      <c r="G488" s="832" t="s">
        <v>2730</v>
      </c>
      <c r="H488" s="832" t="s">
        <v>607</v>
      </c>
      <c r="I488" s="832" t="s">
        <v>2951</v>
      </c>
      <c r="J488" s="832" t="s">
        <v>1989</v>
      </c>
      <c r="K488" s="832" t="s">
        <v>2952</v>
      </c>
      <c r="L488" s="835">
        <v>234.91</v>
      </c>
      <c r="M488" s="835">
        <v>469.82</v>
      </c>
      <c r="N488" s="832">
        <v>2</v>
      </c>
      <c r="O488" s="836">
        <v>1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50</v>
      </c>
      <c r="B489" s="832" t="s">
        <v>2327</v>
      </c>
      <c r="C489" s="832" t="s">
        <v>2331</v>
      </c>
      <c r="D489" s="833" t="s">
        <v>3872</v>
      </c>
      <c r="E489" s="834" t="s">
        <v>2346</v>
      </c>
      <c r="F489" s="832" t="s">
        <v>2328</v>
      </c>
      <c r="G489" s="832" t="s">
        <v>2409</v>
      </c>
      <c r="H489" s="832" t="s">
        <v>607</v>
      </c>
      <c r="I489" s="832" t="s">
        <v>1980</v>
      </c>
      <c r="J489" s="832" t="s">
        <v>1981</v>
      </c>
      <c r="K489" s="832" t="s">
        <v>1982</v>
      </c>
      <c r="L489" s="835">
        <v>72.88</v>
      </c>
      <c r="M489" s="835">
        <v>145.76</v>
      </c>
      <c r="N489" s="832">
        <v>2</v>
      </c>
      <c r="O489" s="836">
        <v>1</v>
      </c>
      <c r="P489" s="835">
        <v>72.88</v>
      </c>
      <c r="Q489" s="837">
        <v>0.5</v>
      </c>
      <c r="R489" s="832">
        <v>1</v>
      </c>
      <c r="S489" s="837">
        <v>0.5</v>
      </c>
      <c r="T489" s="836">
        <v>0.5</v>
      </c>
      <c r="U489" s="838">
        <v>0.5</v>
      </c>
    </row>
    <row r="490" spans="1:21" ht="14.4" customHeight="1" x14ac:dyDescent="0.3">
      <c r="A490" s="831">
        <v>50</v>
      </c>
      <c r="B490" s="832" t="s">
        <v>2327</v>
      </c>
      <c r="C490" s="832" t="s">
        <v>2331</v>
      </c>
      <c r="D490" s="833" t="s">
        <v>3872</v>
      </c>
      <c r="E490" s="834" t="s">
        <v>2346</v>
      </c>
      <c r="F490" s="832" t="s">
        <v>2328</v>
      </c>
      <c r="G490" s="832" t="s">
        <v>2409</v>
      </c>
      <c r="H490" s="832" t="s">
        <v>607</v>
      </c>
      <c r="I490" s="832" t="s">
        <v>2733</v>
      </c>
      <c r="J490" s="832" t="s">
        <v>2734</v>
      </c>
      <c r="K490" s="832" t="s">
        <v>2735</v>
      </c>
      <c r="L490" s="835">
        <v>72.31</v>
      </c>
      <c r="M490" s="835">
        <v>72.31</v>
      </c>
      <c r="N490" s="832">
        <v>1</v>
      </c>
      <c r="O490" s="836">
        <v>0.5</v>
      </c>
      <c r="P490" s="835"/>
      <c r="Q490" s="837">
        <v>0</v>
      </c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50</v>
      </c>
      <c r="B491" s="832" t="s">
        <v>2327</v>
      </c>
      <c r="C491" s="832" t="s">
        <v>2331</v>
      </c>
      <c r="D491" s="833" t="s">
        <v>3872</v>
      </c>
      <c r="E491" s="834" t="s">
        <v>2346</v>
      </c>
      <c r="F491" s="832" t="s">
        <v>2328</v>
      </c>
      <c r="G491" s="832" t="s">
        <v>2409</v>
      </c>
      <c r="H491" s="832" t="s">
        <v>607</v>
      </c>
      <c r="I491" s="832" t="s">
        <v>1985</v>
      </c>
      <c r="J491" s="832" t="s">
        <v>1981</v>
      </c>
      <c r="K491" s="832" t="s">
        <v>1986</v>
      </c>
      <c r="L491" s="835">
        <v>145.72999999999999</v>
      </c>
      <c r="M491" s="835">
        <v>291.45999999999998</v>
      </c>
      <c r="N491" s="832">
        <v>2</v>
      </c>
      <c r="O491" s="836">
        <v>1</v>
      </c>
      <c r="P491" s="835">
        <v>145.72999999999999</v>
      </c>
      <c r="Q491" s="837">
        <v>0.5</v>
      </c>
      <c r="R491" s="832">
        <v>1</v>
      </c>
      <c r="S491" s="837">
        <v>0.5</v>
      </c>
      <c r="T491" s="836">
        <v>0.5</v>
      </c>
      <c r="U491" s="838">
        <v>0.5</v>
      </c>
    </row>
    <row r="492" spans="1:21" ht="14.4" customHeight="1" x14ac:dyDescent="0.3">
      <c r="A492" s="831">
        <v>50</v>
      </c>
      <c r="B492" s="832" t="s">
        <v>2327</v>
      </c>
      <c r="C492" s="832" t="s">
        <v>2331</v>
      </c>
      <c r="D492" s="833" t="s">
        <v>3872</v>
      </c>
      <c r="E492" s="834" t="s">
        <v>2346</v>
      </c>
      <c r="F492" s="832" t="s">
        <v>2328</v>
      </c>
      <c r="G492" s="832" t="s">
        <v>2953</v>
      </c>
      <c r="H492" s="832" t="s">
        <v>578</v>
      </c>
      <c r="I492" s="832" t="s">
        <v>2954</v>
      </c>
      <c r="J492" s="832" t="s">
        <v>2955</v>
      </c>
      <c r="K492" s="832" t="s">
        <v>2956</v>
      </c>
      <c r="L492" s="835">
        <v>0</v>
      </c>
      <c r="M492" s="835">
        <v>0</v>
      </c>
      <c r="N492" s="832">
        <v>1</v>
      </c>
      <c r="O492" s="836">
        <v>0.5</v>
      </c>
      <c r="P492" s="835">
        <v>0</v>
      </c>
      <c r="Q492" s="837"/>
      <c r="R492" s="832">
        <v>1</v>
      </c>
      <c r="S492" s="837">
        <v>1</v>
      </c>
      <c r="T492" s="836">
        <v>0.5</v>
      </c>
      <c r="U492" s="838">
        <v>1</v>
      </c>
    </row>
    <row r="493" spans="1:21" ht="14.4" customHeight="1" x14ac:dyDescent="0.3">
      <c r="A493" s="831">
        <v>50</v>
      </c>
      <c r="B493" s="832" t="s">
        <v>2327</v>
      </c>
      <c r="C493" s="832" t="s">
        <v>2331</v>
      </c>
      <c r="D493" s="833" t="s">
        <v>3872</v>
      </c>
      <c r="E493" s="834" t="s">
        <v>2346</v>
      </c>
      <c r="F493" s="832" t="s">
        <v>2328</v>
      </c>
      <c r="G493" s="832" t="s">
        <v>2957</v>
      </c>
      <c r="H493" s="832" t="s">
        <v>578</v>
      </c>
      <c r="I493" s="832" t="s">
        <v>2958</v>
      </c>
      <c r="J493" s="832" t="s">
        <v>2959</v>
      </c>
      <c r="K493" s="832" t="s">
        <v>2960</v>
      </c>
      <c r="L493" s="835">
        <v>1793.62</v>
      </c>
      <c r="M493" s="835">
        <v>1793.62</v>
      </c>
      <c r="N493" s="832">
        <v>1</v>
      </c>
      <c r="O493" s="836">
        <v>0.5</v>
      </c>
      <c r="P493" s="835">
        <v>1793.62</v>
      </c>
      <c r="Q493" s="837">
        <v>1</v>
      </c>
      <c r="R493" s="832">
        <v>1</v>
      </c>
      <c r="S493" s="837">
        <v>1</v>
      </c>
      <c r="T493" s="836">
        <v>0.5</v>
      </c>
      <c r="U493" s="838">
        <v>1</v>
      </c>
    </row>
    <row r="494" spans="1:21" ht="14.4" customHeight="1" x14ac:dyDescent="0.3">
      <c r="A494" s="831">
        <v>50</v>
      </c>
      <c r="B494" s="832" t="s">
        <v>2327</v>
      </c>
      <c r="C494" s="832" t="s">
        <v>2331</v>
      </c>
      <c r="D494" s="833" t="s">
        <v>3872</v>
      </c>
      <c r="E494" s="834" t="s">
        <v>2346</v>
      </c>
      <c r="F494" s="832" t="s">
        <v>2328</v>
      </c>
      <c r="G494" s="832" t="s">
        <v>2961</v>
      </c>
      <c r="H494" s="832" t="s">
        <v>578</v>
      </c>
      <c r="I494" s="832" t="s">
        <v>2962</v>
      </c>
      <c r="J494" s="832" t="s">
        <v>2963</v>
      </c>
      <c r="K494" s="832" t="s">
        <v>2964</v>
      </c>
      <c r="L494" s="835">
        <v>239.19</v>
      </c>
      <c r="M494" s="835">
        <v>239.19</v>
      </c>
      <c r="N494" s="832">
        <v>1</v>
      </c>
      <c r="O494" s="836">
        <v>0.5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50</v>
      </c>
      <c r="B495" s="832" t="s">
        <v>2327</v>
      </c>
      <c r="C495" s="832" t="s">
        <v>2331</v>
      </c>
      <c r="D495" s="833" t="s">
        <v>3872</v>
      </c>
      <c r="E495" s="834" t="s">
        <v>2346</v>
      </c>
      <c r="F495" s="832" t="s">
        <v>2328</v>
      </c>
      <c r="G495" s="832" t="s">
        <v>2556</v>
      </c>
      <c r="H495" s="832" t="s">
        <v>578</v>
      </c>
      <c r="I495" s="832" t="s">
        <v>2557</v>
      </c>
      <c r="J495" s="832" t="s">
        <v>2558</v>
      </c>
      <c r="K495" s="832" t="s">
        <v>2559</v>
      </c>
      <c r="L495" s="835">
        <v>57.64</v>
      </c>
      <c r="M495" s="835">
        <v>57.64</v>
      </c>
      <c r="N495" s="832">
        <v>1</v>
      </c>
      <c r="O495" s="836">
        <v>0.5</v>
      </c>
      <c r="P495" s="835"/>
      <c r="Q495" s="837">
        <v>0</v>
      </c>
      <c r="R495" s="832"/>
      <c r="S495" s="837">
        <v>0</v>
      </c>
      <c r="T495" s="836"/>
      <c r="U495" s="838">
        <v>0</v>
      </c>
    </row>
    <row r="496" spans="1:21" ht="14.4" customHeight="1" x14ac:dyDescent="0.3">
      <c r="A496" s="831">
        <v>50</v>
      </c>
      <c r="B496" s="832" t="s">
        <v>2327</v>
      </c>
      <c r="C496" s="832" t="s">
        <v>2331</v>
      </c>
      <c r="D496" s="833" t="s">
        <v>3872</v>
      </c>
      <c r="E496" s="834" t="s">
        <v>2346</v>
      </c>
      <c r="F496" s="832" t="s">
        <v>2328</v>
      </c>
      <c r="G496" s="832" t="s">
        <v>2556</v>
      </c>
      <c r="H496" s="832" t="s">
        <v>578</v>
      </c>
      <c r="I496" s="832" t="s">
        <v>2557</v>
      </c>
      <c r="J496" s="832" t="s">
        <v>2558</v>
      </c>
      <c r="K496" s="832" t="s">
        <v>2559</v>
      </c>
      <c r="L496" s="835">
        <v>32.25</v>
      </c>
      <c r="M496" s="835">
        <v>96.75</v>
      </c>
      <c r="N496" s="832">
        <v>3</v>
      </c>
      <c r="O496" s="836">
        <v>1.5</v>
      </c>
      <c r="P496" s="835">
        <v>32.25</v>
      </c>
      <c r="Q496" s="837">
        <v>0.33333333333333331</v>
      </c>
      <c r="R496" s="832">
        <v>1</v>
      </c>
      <c r="S496" s="837">
        <v>0.33333333333333331</v>
      </c>
      <c r="T496" s="836">
        <v>0.5</v>
      </c>
      <c r="U496" s="838">
        <v>0.33333333333333331</v>
      </c>
    </row>
    <row r="497" spans="1:21" ht="14.4" customHeight="1" x14ac:dyDescent="0.3">
      <c r="A497" s="831">
        <v>50</v>
      </c>
      <c r="B497" s="832" t="s">
        <v>2327</v>
      </c>
      <c r="C497" s="832" t="s">
        <v>2331</v>
      </c>
      <c r="D497" s="833" t="s">
        <v>3872</v>
      </c>
      <c r="E497" s="834" t="s">
        <v>2346</v>
      </c>
      <c r="F497" s="832" t="s">
        <v>2328</v>
      </c>
      <c r="G497" s="832" t="s">
        <v>2410</v>
      </c>
      <c r="H497" s="832" t="s">
        <v>607</v>
      </c>
      <c r="I497" s="832" t="s">
        <v>1971</v>
      </c>
      <c r="J497" s="832" t="s">
        <v>1972</v>
      </c>
      <c r="K497" s="832" t="s">
        <v>1955</v>
      </c>
      <c r="L497" s="835">
        <v>95.39</v>
      </c>
      <c r="M497" s="835">
        <v>95.39</v>
      </c>
      <c r="N497" s="832">
        <v>1</v>
      </c>
      <c r="O497" s="836">
        <v>0.5</v>
      </c>
      <c r="P497" s="835"/>
      <c r="Q497" s="837">
        <v>0</v>
      </c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50</v>
      </c>
      <c r="B498" s="832" t="s">
        <v>2327</v>
      </c>
      <c r="C498" s="832" t="s">
        <v>2331</v>
      </c>
      <c r="D498" s="833" t="s">
        <v>3872</v>
      </c>
      <c r="E498" s="834" t="s">
        <v>2346</v>
      </c>
      <c r="F498" s="832" t="s">
        <v>2328</v>
      </c>
      <c r="G498" s="832" t="s">
        <v>2410</v>
      </c>
      <c r="H498" s="832" t="s">
        <v>607</v>
      </c>
      <c r="I498" s="832" t="s">
        <v>1973</v>
      </c>
      <c r="J498" s="832" t="s">
        <v>1972</v>
      </c>
      <c r="K498" s="832" t="s">
        <v>1974</v>
      </c>
      <c r="L498" s="835">
        <v>10.41</v>
      </c>
      <c r="M498" s="835">
        <v>31.23</v>
      </c>
      <c r="N498" s="832">
        <v>3</v>
      </c>
      <c r="O498" s="836">
        <v>1.5</v>
      </c>
      <c r="P498" s="835"/>
      <c r="Q498" s="837">
        <v>0</v>
      </c>
      <c r="R498" s="832"/>
      <c r="S498" s="837">
        <v>0</v>
      </c>
      <c r="T498" s="836"/>
      <c r="U498" s="838">
        <v>0</v>
      </c>
    </row>
    <row r="499" spans="1:21" ht="14.4" customHeight="1" x14ac:dyDescent="0.3">
      <c r="A499" s="831">
        <v>50</v>
      </c>
      <c r="B499" s="832" t="s">
        <v>2327</v>
      </c>
      <c r="C499" s="832" t="s">
        <v>2331</v>
      </c>
      <c r="D499" s="833" t="s">
        <v>3872</v>
      </c>
      <c r="E499" s="834" t="s">
        <v>2346</v>
      </c>
      <c r="F499" s="832" t="s">
        <v>2328</v>
      </c>
      <c r="G499" s="832" t="s">
        <v>2410</v>
      </c>
      <c r="H499" s="832" t="s">
        <v>607</v>
      </c>
      <c r="I499" s="832" t="s">
        <v>1973</v>
      </c>
      <c r="J499" s="832" t="s">
        <v>1972</v>
      </c>
      <c r="K499" s="832" t="s">
        <v>1974</v>
      </c>
      <c r="L499" s="835">
        <v>10.34</v>
      </c>
      <c r="M499" s="835">
        <v>10.34</v>
      </c>
      <c r="N499" s="832">
        <v>1</v>
      </c>
      <c r="O499" s="836">
        <v>0.5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" customHeight="1" x14ac:dyDescent="0.3">
      <c r="A500" s="831">
        <v>50</v>
      </c>
      <c r="B500" s="832" t="s">
        <v>2327</v>
      </c>
      <c r="C500" s="832" t="s">
        <v>2331</v>
      </c>
      <c r="D500" s="833" t="s">
        <v>3872</v>
      </c>
      <c r="E500" s="834" t="s">
        <v>2346</v>
      </c>
      <c r="F500" s="832" t="s">
        <v>2328</v>
      </c>
      <c r="G500" s="832" t="s">
        <v>2410</v>
      </c>
      <c r="H500" s="832" t="s">
        <v>578</v>
      </c>
      <c r="I500" s="832" t="s">
        <v>2411</v>
      </c>
      <c r="J500" s="832" t="s">
        <v>1972</v>
      </c>
      <c r="K500" s="832" t="s">
        <v>2412</v>
      </c>
      <c r="L500" s="835">
        <v>0</v>
      </c>
      <c r="M500" s="835">
        <v>0</v>
      </c>
      <c r="N500" s="832">
        <v>1</v>
      </c>
      <c r="O500" s="836">
        <v>0.5</v>
      </c>
      <c r="P500" s="835"/>
      <c r="Q500" s="837"/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50</v>
      </c>
      <c r="B501" s="832" t="s">
        <v>2327</v>
      </c>
      <c r="C501" s="832" t="s">
        <v>2331</v>
      </c>
      <c r="D501" s="833" t="s">
        <v>3872</v>
      </c>
      <c r="E501" s="834" t="s">
        <v>2346</v>
      </c>
      <c r="F501" s="832" t="s">
        <v>2328</v>
      </c>
      <c r="G501" s="832" t="s">
        <v>2410</v>
      </c>
      <c r="H501" s="832" t="s">
        <v>607</v>
      </c>
      <c r="I501" s="832" t="s">
        <v>1975</v>
      </c>
      <c r="J501" s="832" t="s">
        <v>1972</v>
      </c>
      <c r="K501" s="832" t="s">
        <v>1976</v>
      </c>
      <c r="L501" s="835">
        <v>16.09</v>
      </c>
      <c r="M501" s="835">
        <v>32.18</v>
      </c>
      <c r="N501" s="832">
        <v>2</v>
      </c>
      <c r="O501" s="836">
        <v>1.5</v>
      </c>
      <c r="P501" s="835">
        <v>16.09</v>
      </c>
      <c r="Q501" s="837">
        <v>0.5</v>
      </c>
      <c r="R501" s="832">
        <v>1</v>
      </c>
      <c r="S501" s="837">
        <v>0.5</v>
      </c>
      <c r="T501" s="836">
        <v>0.5</v>
      </c>
      <c r="U501" s="838">
        <v>0.33333333333333331</v>
      </c>
    </row>
    <row r="502" spans="1:21" ht="14.4" customHeight="1" x14ac:dyDescent="0.3">
      <c r="A502" s="831">
        <v>50</v>
      </c>
      <c r="B502" s="832" t="s">
        <v>2327</v>
      </c>
      <c r="C502" s="832" t="s">
        <v>2331</v>
      </c>
      <c r="D502" s="833" t="s">
        <v>3872</v>
      </c>
      <c r="E502" s="834" t="s">
        <v>2346</v>
      </c>
      <c r="F502" s="832" t="s">
        <v>2328</v>
      </c>
      <c r="G502" s="832" t="s">
        <v>2410</v>
      </c>
      <c r="H502" s="832" t="s">
        <v>607</v>
      </c>
      <c r="I502" s="832" t="s">
        <v>1975</v>
      </c>
      <c r="J502" s="832" t="s">
        <v>1972</v>
      </c>
      <c r="K502" s="832" t="s">
        <v>1976</v>
      </c>
      <c r="L502" s="835">
        <v>15.9</v>
      </c>
      <c r="M502" s="835">
        <v>95.4</v>
      </c>
      <c r="N502" s="832">
        <v>6</v>
      </c>
      <c r="O502" s="836">
        <v>3</v>
      </c>
      <c r="P502" s="835">
        <v>15.9</v>
      </c>
      <c r="Q502" s="837">
        <v>0.16666666666666666</v>
      </c>
      <c r="R502" s="832">
        <v>1</v>
      </c>
      <c r="S502" s="837">
        <v>0.16666666666666666</v>
      </c>
      <c r="T502" s="836">
        <v>0.5</v>
      </c>
      <c r="U502" s="838">
        <v>0.16666666666666666</v>
      </c>
    </row>
    <row r="503" spans="1:21" ht="14.4" customHeight="1" x14ac:dyDescent="0.3">
      <c r="A503" s="831">
        <v>50</v>
      </c>
      <c r="B503" s="832" t="s">
        <v>2327</v>
      </c>
      <c r="C503" s="832" t="s">
        <v>2331</v>
      </c>
      <c r="D503" s="833" t="s">
        <v>3872</v>
      </c>
      <c r="E503" s="834" t="s">
        <v>2346</v>
      </c>
      <c r="F503" s="832" t="s">
        <v>2328</v>
      </c>
      <c r="G503" s="832" t="s">
        <v>2410</v>
      </c>
      <c r="H503" s="832" t="s">
        <v>578</v>
      </c>
      <c r="I503" s="832" t="s">
        <v>2560</v>
      </c>
      <c r="J503" s="832" t="s">
        <v>1972</v>
      </c>
      <c r="K503" s="832" t="s">
        <v>2561</v>
      </c>
      <c r="L503" s="835">
        <v>0</v>
      </c>
      <c r="M503" s="835">
        <v>0</v>
      </c>
      <c r="N503" s="832">
        <v>2</v>
      </c>
      <c r="O503" s="836">
        <v>1</v>
      </c>
      <c r="P503" s="835">
        <v>0</v>
      </c>
      <c r="Q503" s="837"/>
      <c r="R503" s="832">
        <v>1</v>
      </c>
      <c r="S503" s="837">
        <v>0.5</v>
      </c>
      <c r="T503" s="836">
        <v>0.5</v>
      </c>
      <c r="U503" s="838">
        <v>0.5</v>
      </c>
    </row>
    <row r="504" spans="1:21" ht="14.4" customHeight="1" x14ac:dyDescent="0.3">
      <c r="A504" s="831">
        <v>50</v>
      </c>
      <c r="B504" s="832" t="s">
        <v>2327</v>
      </c>
      <c r="C504" s="832" t="s">
        <v>2331</v>
      </c>
      <c r="D504" s="833" t="s">
        <v>3872</v>
      </c>
      <c r="E504" s="834" t="s">
        <v>2346</v>
      </c>
      <c r="F504" s="832" t="s">
        <v>2328</v>
      </c>
      <c r="G504" s="832" t="s">
        <v>2410</v>
      </c>
      <c r="H504" s="832" t="s">
        <v>607</v>
      </c>
      <c r="I504" s="832" t="s">
        <v>1977</v>
      </c>
      <c r="J504" s="832" t="s">
        <v>1972</v>
      </c>
      <c r="K504" s="832" t="s">
        <v>1978</v>
      </c>
      <c r="L504" s="835">
        <v>48.27</v>
      </c>
      <c r="M504" s="835">
        <v>289.62</v>
      </c>
      <c r="N504" s="832">
        <v>6</v>
      </c>
      <c r="O504" s="836">
        <v>3</v>
      </c>
      <c r="P504" s="835">
        <v>144.81</v>
      </c>
      <c r="Q504" s="837">
        <v>0.5</v>
      </c>
      <c r="R504" s="832">
        <v>3</v>
      </c>
      <c r="S504" s="837">
        <v>0.5</v>
      </c>
      <c r="T504" s="836">
        <v>1.5</v>
      </c>
      <c r="U504" s="838">
        <v>0.5</v>
      </c>
    </row>
    <row r="505" spans="1:21" ht="14.4" customHeight="1" x14ac:dyDescent="0.3">
      <c r="A505" s="831">
        <v>50</v>
      </c>
      <c r="B505" s="832" t="s">
        <v>2327</v>
      </c>
      <c r="C505" s="832" t="s">
        <v>2331</v>
      </c>
      <c r="D505" s="833" t="s">
        <v>3872</v>
      </c>
      <c r="E505" s="834" t="s">
        <v>2346</v>
      </c>
      <c r="F505" s="832" t="s">
        <v>2328</v>
      </c>
      <c r="G505" s="832" t="s">
        <v>2410</v>
      </c>
      <c r="H505" s="832" t="s">
        <v>607</v>
      </c>
      <c r="I505" s="832" t="s">
        <v>1977</v>
      </c>
      <c r="J505" s="832" t="s">
        <v>1972</v>
      </c>
      <c r="K505" s="832" t="s">
        <v>1978</v>
      </c>
      <c r="L505" s="835">
        <v>47.7</v>
      </c>
      <c r="M505" s="835">
        <v>47.7</v>
      </c>
      <c r="N505" s="832">
        <v>1</v>
      </c>
      <c r="O505" s="836">
        <v>0.5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50</v>
      </c>
      <c r="B506" s="832" t="s">
        <v>2327</v>
      </c>
      <c r="C506" s="832" t="s">
        <v>2331</v>
      </c>
      <c r="D506" s="833" t="s">
        <v>3872</v>
      </c>
      <c r="E506" s="834" t="s">
        <v>2346</v>
      </c>
      <c r="F506" s="832" t="s">
        <v>2328</v>
      </c>
      <c r="G506" s="832" t="s">
        <v>2410</v>
      </c>
      <c r="H506" s="832" t="s">
        <v>578</v>
      </c>
      <c r="I506" s="832" t="s">
        <v>2965</v>
      </c>
      <c r="J506" s="832" t="s">
        <v>2966</v>
      </c>
      <c r="K506" s="832" t="s">
        <v>1978</v>
      </c>
      <c r="L506" s="835">
        <v>47.7</v>
      </c>
      <c r="M506" s="835">
        <v>47.7</v>
      </c>
      <c r="N506" s="832">
        <v>1</v>
      </c>
      <c r="O506" s="836">
        <v>0.5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50</v>
      </c>
      <c r="B507" s="832" t="s">
        <v>2327</v>
      </c>
      <c r="C507" s="832" t="s">
        <v>2331</v>
      </c>
      <c r="D507" s="833" t="s">
        <v>3872</v>
      </c>
      <c r="E507" s="834" t="s">
        <v>2346</v>
      </c>
      <c r="F507" s="832" t="s">
        <v>2328</v>
      </c>
      <c r="G507" s="832" t="s">
        <v>2413</v>
      </c>
      <c r="H507" s="832" t="s">
        <v>578</v>
      </c>
      <c r="I507" s="832" t="s">
        <v>2414</v>
      </c>
      <c r="J507" s="832" t="s">
        <v>2415</v>
      </c>
      <c r="K507" s="832" t="s">
        <v>2416</v>
      </c>
      <c r="L507" s="835">
        <v>105.46</v>
      </c>
      <c r="M507" s="835">
        <v>105.46</v>
      </c>
      <c r="N507" s="832">
        <v>1</v>
      </c>
      <c r="O507" s="836">
        <v>0.5</v>
      </c>
      <c r="P507" s="835"/>
      <c r="Q507" s="837">
        <v>0</v>
      </c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50</v>
      </c>
      <c r="B508" s="832" t="s">
        <v>2327</v>
      </c>
      <c r="C508" s="832" t="s">
        <v>2331</v>
      </c>
      <c r="D508" s="833" t="s">
        <v>3872</v>
      </c>
      <c r="E508" s="834" t="s">
        <v>2346</v>
      </c>
      <c r="F508" s="832" t="s">
        <v>2328</v>
      </c>
      <c r="G508" s="832" t="s">
        <v>2747</v>
      </c>
      <c r="H508" s="832" t="s">
        <v>578</v>
      </c>
      <c r="I508" s="832" t="s">
        <v>2967</v>
      </c>
      <c r="J508" s="832" t="s">
        <v>2749</v>
      </c>
      <c r="K508" s="832" t="s">
        <v>2023</v>
      </c>
      <c r="L508" s="835">
        <v>143.35</v>
      </c>
      <c r="M508" s="835">
        <v>286.7</v>
      </c>
      <c r="N508" s="832">
        <v>2</v>
      </c>
      <c r="O508" s="836">
        <v>1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50</v>
      </c>
      <c r="B509" s="832" t="s">
        <v>2327</v>
      </c>
      <c r="C509" s="832" t="s">
        <v>2331</v>
      </c>
      <c r="D509" s="833" t="s">
        <v>3872</v>
      </c>
      <c r="E509" s="834" t="s">
        <v>2346</v>
      </c>
      <c r="F509" s="832" t="s">
        <v>2328</v>
      </c>
      <c r="G509" s="832" t="s">
        <v>2747</v>
      </c>
      <c r="H509" s="832" t="s">
        <v>578</v>
      </c>
      <c r="I509" s="832" t="s">
        <v>2968</v>
      </c>
      <c r="J509" s="832" t="s">
        <v>2749</v>
      </c>
      <c r="K509" s="832" t="s">
        <v>2031</v>
      </c>
      <c r="L509" s="835">
        <v>278.64</v>
      </c>
      <c r="M509" s="835">
        <v>835.92</v>
      </c>
      <c r="N509" s="832">
        <v>3</v>
      </c>
      <c r="O509" s="836">
        <v>1.5</v>
      </c>
      <c r="P509" s="835">
        <v>278.64</v>
      </c>
      <c r="Q509" s="837">
        <v>0.33333333333333331</v>
      </c>
      <c r="R509" s="832">
        <v>1</v>
      </c>
      <c r="S509" s="837">
        <v>0.33333333333333331</v>
      </c>
      <c r="T509" s="836">
        <v>0.5</v>
      </c>
      <c r="U509" s="838">
        <v>0.33333333333333331</v>
      </c>
    </row>
    <row r="510" spans="1:21" ht="14.4" customHeight="1" x14ac:dyDescent="0.3">
      <c r="A510" s="831">
        <v>50</v>
      </c>
      <c r="B510" s="832" t="s">
        <v>2327</v>
      </c>
      <c r="C510" s="832" t="s">
        <v>2331</v>
      </c>
      <c r="D510" s="833" t="s">
        <v>3872</v>
      </c>
      <c r="E510" s="834" t="s">
        <v>2346</v>
      </c>
      <c r="F510" s="832" t="s">
        <v>2328</v>
      </c>
      <c r="G510" s="832" t="s">
        <v>2747</v>
      </c>
      <c r="H510" s="832" t="s">
        <v>578</v>
      </c>
      <c r="I510" s="832" t="s">
        <v>2968</v>
      </c>
      <c r="J510" s="832" t="s">
        <v>2749</v>
      </c>
      <c r="K510" s="832" t="s">
        <v>2031</v>
      </c>
      <c r="L510" s="835">
        <v>220.53</v>
      </c>
      <c r="M510" s="835">
        <v>441.06</v>
      </c>
      <c r="N510" s="832">
        <v>2</v>
      </c>
      <c r="O510" s="836">
        <v>1</v>
      </c>
      <c r="P510" s="835">
        <v>220.53</v>
      </c>
      <c r="Q510" s="837">
        <v>0.5</v>
      </c>
      <c r="R510" s="832">
        <v>1</v>
      </c>
      <c r="S510" s="837">
        <v>0.5</v>
      </c>
      <c r="T510" s="836">
        <v>0.5</v>
      </c>
      <c r="U510" s="838">
        <v>0.5</v>
      </c>
    </row>
    <row r="511" spans="1:21" ht="14.4" customHeight="1" x14ac:dyDescent="0.3">
      <c r="A511" s="831">
        <v>50</v>
      </c>
      <c r="B511" s="832" t="s">
        <v>2327</v>
      </c>
      <c r="C511" s="832" t="s">
        <v>2331</v>
      </c>
      <c r="D511" s="833" t="s">
        <v>3872</v>
      </c>
      <c r="E511" s="834" t="s">
        <v>2346</v>
      </c>
      <c r="F511" s="832" t="s">
        <v>2328</v>
      </c>
      <c r="G511" s="832" t="s">
        <v>2747</v>
      </c>
      <c r="H511" s="832" t="s">
        <v>578</v>
      </c>
      <c r="I511" s="832" t="s">
        <v>2969</v>
      </c>
      <c r="J511" s="832" t="s">
        <v>2970</v>
      </c>
      <c r="K511" s="832" t="s">
        <v>2971</v>
      </c>
      <c r="L511" s="835">
        <v>133.79</v>
      </c>
      <c r="M511" s="835">
        <v>133.79</v>
      </c>
      <c r="N511" s="832">
        <v>1</v>
      </c>
      <c r="O511" s="836">
        <v>0.5</v>
      </c>
      <c r="P511" s="835">
        <v>133.79</v>
      </c>
      <c r="Q511" s="837">
        <v>1</v>
      </c>
      <c r="R511" s="832">
        <v>1</v>
      </c>
      <c r="S511" s="837">
        <v>1</v>
      </c>
      <c r="T511" s="836">
        <v>0.5</v>
      </c>
      <c r="U511" s="838">
        <v>1</v>
      </c>
    </row>
    <row r="512" spans="1:21" ht="14.4" customHeight="1" x14ac:dyDescent="0.3">
      <c r="A512" s="831">
        <v>50</v>
      </c>
      <c r="B512" s="832" t="s">
        <v>2327</v>
      </c>
      <c r="C512" s="832" t="s">
        <v>2331</v>
      </c>
      <c r="D512" s="833" t="s">
        <v>3872</v>
      </c>
      <c r="E512" s="834" t="s">
        <v>2346</v>
      </c>
      <c r="F512" s="832" t="s">
        <v>2328</v>
      </c>
      <c r="G512" s="832" t="s">
        <v>2421</v>
      </c>
      <c r="H512" s="832" t="s">
        <v>578</v>
      </c>
      <c r="I512" s="832" t="s">
        <v>2422</v>
      </c>
      <c r="J512" s="832" t="s">
        <v>1154</v>
      </c>
      <c r="K512" s="832" t="s">
        <v>2423</v>
      </c>
      <c r="L512" s="835">
        <v>0</v>
      </c>
      <c r="M512" s="835">
        <v>0</v>
      </c>
      <c r="N512" s="832">
        <v>11</v>
      </c>
      <c r="O512" s="836">
        <v>6</v>
      </c>
      <c r="P512" s="835">
        <v>0</v>
      </c>
      <c r="Q512" s="837"/>
      <c r="R512" s="832">
        <v>3</v>
      </c>
      <c r="S512" s="837">
        <v>0.27272727272727271</v>
      </c>
      <c r="T512" s="836">
        <v>1.5</v>
      </c>
      <c r="U512" s="838">
        <v>0.25</v>
      </c>
    </row>
    <row r="513" spans="1:21" ht="14.4" customHeight="1" x14ac:dyDescent="0.3">
      <c r="A513" s="831">
        <v>50</v>
      </c>
      <c r="B513" s="832" t="s">
        <v>2327</v>
      </c>
      <c r="C513" s="832" t="s">
        <v>2331</v>
      </c>
      <c r="D513" s="833" t="s">
        <v>3872</v>
      </c>
      <c r="E513" s="834" t="s">
        <v>2346</v>
      </c>
      <c r="F513" s="832" t="s">
        <v>2328</v>
      </c>
      <c r="G513" s="832" t="s">
        <v>2421</v>
      </c>
      <c r="H513" s="832" t="s">
        <v>578</v>
      </c>
      <c r="I513" s="832" t="s">
        <v>2755</v>
      </c>
      <c r="J513" s="832" t="s">
        <v>1154</v>
      </c>
      <c r="K513" s="832" t="s">
        <v>2423</v>
      </c>
      <c r="L513" s="835">
        <v>0</v>
      </c>
      <c r="M513" s="835">
        <v>0</v>
      </c>
      <c r="N513" s="832">
        <v>1</v>
      </c>
      <c r="O513" s="836">
        <v>1</v>
      </c>
      <c r="P513" s="835"/>
      <c r="Q513" s="837"/>
      <c r="R513" s="832"/>
      <c r="S513" s="837">
        <v>0</v>
      </c>
      <c r="T513" s="836"/>
      <c r="U513" s="838">
        <v>0</v>
      </c>
    </row>
    <row r="514" spans="1:21" ht="14.4" customHeight="1" x14ac:dyDescent="0.3">
      <c r="A514" s="831">
        <v>50</v>
      </c>
      <c r="B514" s="832" t="s">
        <v>2327</v>
      </c>
      <c r="C514" s="832" t="s">
        <v>2331</v>
      </c>
      <c r="D514" s="833" t="s">
        <v>3872</v>
      </c>
      <c r="E514" s="834" t="s">
        <v>2346</v>
      </c>
      <c r="F514" s="832" t="s">
        <v>2328</v>
      </c>
      <c r="G514" s="832" t="s">
        <v>2421</v>
      </c>
      <c r="H514" s="832" t="s">
        <v>578</v>
      </c>
      <c r="I514" s="832" t="s">
        <v>2755</v>
      </c>
      <c r="J514" s="832" t="s">
        <v>1154</v>
      </c>
      <c r="K514" s="832" t="s">
        <v>2423</v>
      </c>
      <c r="L514" s="835">
        <v>90.53</v>
      </c>
      <c r="M514" s="835">
        <v>90.53</v>
      </c>
      <c r="N514" s="832">
        <v>1</v>
      </c>
      <c r="O514" s="836">
        <v>0.5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50</v>
      </c>
      <c r="B515" s="832" t="s">
        <v>2327</v>
      </c>
      <c r="C515" s="832" t="s">
        <v>2331</v>
      </c>
      <c r="D515" s="833" t="s">
        <v>3872</v>
      </c>
      <c r="E515" s="834" t="s">
        <v>2346</v>
      </c>
      <c r="F515" s="832" t="s">
        <v>2328</v>
      </c>
      <c r="G515" s="832" t="s">
        <v>2972</v>
      </c>
      <c r="H515" s="832" t="s">
        <v>578</v>
      </c>
      <c r="I515" s="832" t="s">
        <v>2973</v>
      </c>
      <c r="J515" s="832" t="s">
        <v>2974</v>
      </c>
      <c r="K515" s="832" t="s">
        <v>1936</v>
      </c>
      <c r="L515" s="835">
        <v>54.95</v>
      </c>
      <c r="M515" s="835">
        <v>54.95</v>
      </c>
      <c r="N515" s="832">
        <v>1</v>
      </c>
      <c r="O515" s="836">
        <v>0.5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50</v>
      </c>
      <c r="B516" s="832" t="s">
        <v>2327</v>
      </c>
      <c r="C516" s="832" t="s">
        <v>2331</v>
      </c>
      <c r="D516" s="833" t="s">
        <v>3872</v>
      </c>
      <c r="E516" s="834" t="s">
        <v>2346</v>
      </c>
      <c r="F516" s="832" t="s">
        <v>2328</v>
      </c>
      <c r="G516" s="832" t="s">
        <v>2424</v>
      </c>
      <c r="H516" s="832" t="s">
        <v>578</v>
      </c>
      <c r="I516" s="832" t="s">
        <v>2425</v>
      </c>
      <c r="J516" s="832" t="s">
        <v>1246</v>
      </c>
      <c r="K516" s="832" t="s">
        <v>2426</v>
      </c>
      <c r="L516" s="835">
        <v>42.08</v>
      </c>
      <c r="M516" s="835">
        <v>504.95999999999992</v>
      </c>
      <c r="N516" s="832">
        <v>12</v>
      </c>
      <c r="O516" s="836">
        <v>6</v>
      </c>
      <c r="P516" s="835">
        <v>126.24</v>
      </c>
      <c r="Q516" s="837">
        <v>0.25000000000000006</v>
      </c>
      <c r="R516" s="832">
        <v>3</v>
      </c>
      <c r="S516" s="837">
        <v>0.25</v>
      </c>
      <c r="T516" s="836">
        <v>1.5</v>
      </c>
      <c r="U516" s="838">
        <v>0.25</v>
      </c>
    </row>
    <row r="517" spans="1:21" ht="14.4" customHeight="1" x14ac:dyDescent="0.3">
      <c r="A517" s="831">
        <v>50</v>
      </c>
      <c r="B517" s="832" t="s">
        <v>2327</v>
      </c>
      <c r="C517" s="832" t="s">
        <v>2331</v>
      </c>
      <c r="D517" s="833" t="s">
        <v>3872</v>
      </c>
      <c r="E517" s="834" t="s">
        <v>2346</v>
      </c>
      <c r="F517" s="832" t="s">
        <v>2328</v>
      </c>
      <c r="G517" s="832" t="s">
        <v>2427</v>
      </c>
      <c r="H517" s="832" t="s">
        <v>578</v>
      </c>
      <c r="I517" s="832" t="s">
        <v>2428</v>
      </c>
      <c r="J517" s="832" t="s">
        <v>694</v>
      </c>
      <c r="K517" s="832" t="s">
        <v>2429</v>
      </c>
      <c r="L517" s="835">
        <v>42.54</v>
      </c>
      <c r="M517" s="835">
        <v>42.54</v>
      </c>
      <c r="N517" s="832">
        <v>1</v>
      </c>
      <c r="O517" s="836">
        <v>1</v>
      </c>
      <c r="P517" s="835"/>
      <c r="Q517" s="837">
        <v>0</v>
      </c>
      <c r="R517" s="832"/>
      <c r="S517" s="837">
        <v>0</v>
      </c>
      <c r="T517" s="836"/>
      <c r="U517" s="838">
        <v>0</v>
      </c>
    </row>
    <row r="518" spans="1:21" ht="14.4" customHeight="1" x14ac:dyDescent="0.3">
      <c r="A518" s="831">
        <v>50</v>
      </c>
      <c r="B518" s="832" t="s">
        <v>2327</v>
      </c>
      <c r="C518" s="832" t="s">
        <v>2331</v>
      </c>
      <c r="D518" s="833" t="s">
        <v>3872</v>
      </c>
      <c r="E518" s="834" t="s">
        <v>2346</v>
      </c>
      <c r="F518" s="832" t="s">
        <v>2328</v>
      </c>
      <c r="G518" s="832" t="s">
        <v>2427</v>
      </c>
      <c r="H518" s="832" t="s">
        <v>578</v>
      </c>
      <c r="I518" s="832" t="s">
        <v>2430</v>
      </c>
      <c r="J518" s="832" t="s">
        <v>1397</v>
      </c>
      <c r="K518" s="832" t="s">
        <v>2429</v>
      </c>
      <c r="L518" s="835">
        <v>42.54</v>
      </c>
      <c r="M518" s="835">
        <v>170.16</v>
      </c>
      <c r="N518" s="832">
        <v>4</v>
      </c>
      <c r="O518" s="836">
        <v>3.5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50</v>
      </c>
      <c r="B519" s="832" t="s">
        <v>2327</v>
      </c>
      <c r="C519" s="832" t="s">
        <v>2331</v>
      </c>
      <c r="D519" s="833" t="s">
        <v>3872</v>
      </c>
      <c r="E519" s="834" t="s">
        <v>2346</v>
      </c>
      <c r="F519" s="832" t="s">
        <v>2328</v>
      </c>
      <c r="G519" s="832" t="s">
        <v>2524</v>
      </c>
      <c r="H519" s="832" t="s">
        <v>578</v>
      </c>
      <c r="I519" s="832" t="s">
        <v>2762</v>
      </c>
      <c r="J519" s="832" t="s">
        <v>2763</v>
      </c>
      <c r="K519" s="832" t="s">
        <v>2764</v>
      </c>
      <c r="L519" s="835">
        <v>131.54</v>
      </c>
      <c r="M519" s="835">
        <v>131.54</v>
      </c>
      <c r="N519" s="832">
        <v>1</v>
      </c>
      <c r="O519" s="836">
        <v>0.5</v>
      </c>
      <c r="P519" s="835"/>
      <c r="Q519" s="837">
        <v>0</v>
      </c>
      <c r="R519" s="832"/>
      <c r="S519" s="837">
        <v>0</v>
      </c>
      <c r="T519" s="836"/>
      <c r="U519" s="838">
        <v>0</v>
      </c>
    </row>
    <row r="520" spans="1:21" ht="14.4" customHeight="1" x14ac:dyDescent="0.3">
      <c r="A520" s="831">
        <v>50</v>
      </c>
      <c r="B520" s="832" t="s">
        <v>2327</v>
      </c>
      <c r="C520" s="832" t="s">
        <v>2331</v>
      </c>
      <c r="D520" s="833" t="s">
        <v>3872</v>
      </c>
      <c r="E520" s="834" t="s">
        <v>2346</v>
      </c>
      <c r="F520" s="832" t="s">
        <v>2328</v>
      </c>
      <c r="G520" s="832" t="s">
        <v>2524</v>
      </c>
      <c r="H520" s="832" t="s">
        <v>578</v>
      </c>
      <c r="I520" s="832" t="s">
        <v>2762</v>
      </c>
      <c r="J520" s="832" t="s">
        <v>2763</v>
      </c>
      <c r="K520" s="832" t="s">
        <v>2764</v>
      </c>
      <c r="L520" s="835">
        <v>100.1</v>
      </c>
      <c r="M520" s="835">
        <v>200.2</v>
      </c>
      <c r="N520" s="832">
        <v>2</v>
      </c>
      <c r="O520" s="836">
        <v>1</v>
      </c>
      <c r="P520" s="835"/>
      <c r="Q520" s="837">
        <v>0</v>
      </c>
      <c r="R520" s="832"/>
      <c r="S520" s="837">
        <v>0</v>
      </c>
      <c r="T520" s="836"/>
      <c r="U520" s="838">
        <v>0</v>
      </c>
    </row>
    <row r="521" spans="1:21" ht="14.4" customHeight="1" x14ac:dyDescent="0.3">
      <c r="A521" s="831">
        <v>50</v>
      </c>
      <c r="B521" s="832" t="s">
        <v>2327</v>
      </c>
      <c r="C521" s="832" t="s">
        <v>2331</v>
      </c>
      <c r="D521" s="833" t="s">
        <v>3872</v>
      </c>
      <c r="E521" s="834" t="s">
        <v>2346</v>
      </c>
      <c r="F521" s="832" t="s">
        <v>2328</v>
      </c>
      <c r="G521" s="832" t="s">
        <v>2524</v>
      </c>
      <c r="H521" s="832" t="s">
        <v>578</v>
      </c>
      <c r="I521" s="832" t="s">
        <v>2975</v>
      </c>
      <c r="J521" s="832" t="s">
        <v>2763</v>
      </c>
      <c r="K521" s="832" t="s">
        <v>2764</v>
      </c>
      <c r="L521" s="835">
        <v>131.54</v>
      </c>
      <c r="M521" s="835">
        <v>131.54</v>
      </c>
      <c r="N521" s="832">
        <v>1</v>
      </c>
      <c r="O521" s="836">
        <v>0.5</v>
      </c>
      <c r="P521" s="835">
        <v>131.54</v>
      </c>
      <c r="Q521" s="837">
        <v>1</v>
      </c>
      <c r="R521" s="832">
        <v>1</v>
      </c>
      <c r="S521" s="837">
        <v>1</v>
      </c>
      <c r="T521" s="836">
        <v>0.5</v>
      </c>
      <c r="U521" s="838">
        <v>1</v>
      </c>
    </row>
    <row r="522" spans="1:21" ht="14.4" customHeight="1" x14ac:dyDescent="0.3">
      <c r="A522" s="831">
        <v>50</v>
      </c>
      <c r="B522" s="832" t="s">
        <v>2327</v>
      </c>
      <c r="C522" s="832" t="s">
        <v>2331</v>
      </c>
      <c r="D522" s="833" t="s">
        <v>3872</v>
      </c>
      <c r="E522" s="834" t="s">
        <v>2346</v>
      </c>
      <c r="F522" s="832" t="s">
        <v>2328</v>
      </c>
      <c r="G522" s="832" t="s">
        <v>2524</v>
      </c>
      <c r="H522" s="832" t="s">
        <v>578</v>
      </c>
      <c r="I522" s="832" t="s">
        <v>2976</v>
      </c>
      <c r="J522" s="832" t="s">
        <v>2977</v>
      </c>
      <c r="K522" s="832" t="s">
        <v>2043</v>
      </c>
      <c r="L522" s="835">
        <v>100.1</v>
      </c>
      <c r="M522" s="835">
        <v>100.1</v>
      </c>
      <c r="N522" s="832">
        <v>1</v>
      </c>
      <c r="O522" s="836">
        <v>1</v>
      </c>
      <c r="P522" s="835"/>
      <c r="Q522" s="837">
        <v>0</v>
      </c>
      <c r="R522" s="832"/>
      <c r="S522" s="837">
        <v>0</v>
      </c>
      <c r="T522" s="836"/>
      <c r="U522" s="838">
        <v>0</v>
      </c>
    </row>
    <row r="523" spans="1:21" ht="14.4" customHeight="1" x14ac:dyDescent="0.3">
      <c r="A523" s="831">
        <v>50</v>
      </c>
      <c r="B523" s="832" t="s">
        <v>2327</v>
      </c>
      <c r="C523" s="832" t="s">
        <v>2331</v>
      </c>
      <c r="D523" s="833" t="s">
        <v>3872</v>
      </c>
      <c r="E523" s="834" t="s">
        <v>2346</v>
      </c>
      <c r="F523" s="832" t="s">
        <v>2328</v>
      </c>
      <c r="G523" s="832" t="s">
        <v>2768</v>
      </c>
      <c r="H523" s="832" t="s">
        <v>578</v>
      </c>
      <c r="I523" s="832" t="s">
        <v>2769</v>
      </c>
      <c r="J523" s="832" t="s">
        <v>2770</v>
      </c>
      <c r="K523" s="832" t="s">
        <v>2771</v>
      </c>
      <c r="L523" s="835">
        <v>1514.87</v>
      </c>
      <c r="M523" s="835">
        <v>1514.87</v>
      </c>
      <c r="N523" s="832">
        <v>1</v>
      </c>
      <c r="O523" s="836">
        <v>0.5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50</v>
      </c>
      <c r="B524" s="832" t="s">
        <v>2327</v>
      </c>
      <c r="C524" s="832" t="s">
        <v>2331</v>
      </c>
      <c r="D524" s="833" t="s">
        <v>3872</v>
      </c>
      <c r="E524" s="834" t="s">
        <v>2346</v>
      </c>
      <c r="F524" s="832" t="s">
        <v>2328</v>
      </c>
      <c r="G524" s="832" t="s">
        <v>2434</v>
      </c>
      <c r="H524" s="832" t="s">
        <v>578</v>
      </c>
      <c r="I524" s="832" t="s">
        <v>2978</v>
      </c>
      <c r="J524" s="832" t="s">
        <v>2775</v>
      </c>
      <c r="K524" s="832" t="s">
        <v>2437</v>
      </c>
      <c r="L524" s="835">
        <v>51.31</v>
      </c>
      <c r="M524" s="835">
        <v>51.31</v>
      </c>
      <c r="N524" s="832">
        <v>1</v>
      </c>
      <c r="O524" s="836">
        <v>0.5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" customHeight="1" x14ac:dyDescent="0.3">
      <c r="A525" s="831">
        <v>50</v>
      </c>
      <c r="B525" s="832" t="s">
        <v>2327</v>
      </c>
      <c r="C525" s="832" t="s">
        <v>2331</v>
      </c>
      <c r="D525" s="833" t="s">
        <v>3872</v>
      </c>
      <c r="E525" s="834" t="s">
        <v>2346</v>
      </c>
      <c r="F525" s="832" t="s">
        <v>2328</v>
      </c>
      <c r="G525" s="832" t="s">
        <v>2434</v>
      </c>
      <c r="H525" s="832" t="s">
        <v>578</v>
      </c>
      <c r="I525" s="832" t="s">
        <v>2978</v>
      </c>
      <c r="J525" s="832" t="s">
        <v>2775</v>
      </c>
      <c r="K525" s="832" t="s">
        <v>2437</v>
      </c>
      <c r="L525" s="835">
        <v>43.61</v>
      </c>
      <c r="M525" s="835">
        <v>43.61</v>
      </c>
      <c r="N525" s="832">
        <v>1</v>
      </c>
      <c r="O525" s="836">
        <v>0.5</v>
      </c>
      <c r="P525" s="835">
        <v>43.61</v>
      </c>
      <c r="Q525" s="837">
        <v>1</v>
      </c>
      <c r="R525" s="832">
        <v>1</v>
      </c>
      <c r="S525" s="837">
        <v>1</v>
      </c>
      <c r="T525" s="836">
        <v>0.5</v>
      </c>
      <c r="U525" s="838">
        <v>1</v>
      </c>
    </row>
    <row r="526" spans="1:21" ht="14.4" customHeight="1" x14ac:dyDescent="0.3">
      <c r="A526" s="831">
        <v>50</v>
      </c>
      <c r="B526" s="832" t="s">
        <v>2327</v>
      </c>
      <c r="C526" s="832" t="s">
        <v>2331</v>
      </c>
      <c r="D526" s="833" t="s">
        <v>3872</v>
      </c>
      <c r="E526" s="834" t="s">
        <v>2346</v>
      </c>
      <c r="F526" s="832" t="s">
        <v>2328</v>
      </c>
      <c r="G526" s="832" t="s">
        <v>2434</v>
      </c>
      <c r="H526" s="832" t="s">
        <v>578</v>
      </c>
      <c r="I526" s="832" t="s">
        <v>2979</v>
      </c>
      <c r="J526" s="832" t="s">
        <v>2567</v>
      </c>
      <c r="K526" s="832" t="s">
        <v>2773</v>
      </c>
      <c r="L526" s="835">
        <v>73.83</v>
      </c>
      <c r="M526" s="835">
        <v>73.83</v>
      </c>
      <c r="N526" s="832">
        <v>1</v>
      </c>
      <c r="O526" s="836">
        <v>0.5</v>
      </c>
      <c r="P526" s="835"/>
      <c r="Q526" s="837">
        <v>0</v>
      </c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50</v>
      </c>
      <c r="B527" s="832" t="s">
        <v>2327</v>
      </c>
      <c r="C527" s="832" t="s">
        <v>2331</v>
      </c>
      <c r="D527" s="833" t="s">
        <v>3872</v>
      </c>
      <c r="E527" s="834" t="s">
        <v>2346</v>
      </c>
      <c r="F527" s="832" t="s">
        <v>2328</v>
      </c>
      <c r="G527" s="832" t="s">
        <v>2434</v>
      </c>
      <c r="H527" s="832" t="s">
        <v>578</v>
      </c>
      <c r="I527" s="832" t="s">
        <v>2772</v>
      </c>
      <c r="J527" s="832" t="s">
        <v>2436</v>
      </c>
      <c r="K527" s="832" t="s">
        <v>2773</v>
      </c>
      <c r="L527" s="835">
        <v>102.63</v>
      </c>
      <c r="M527" s="835">
        <v>102.63</v>
      </c>
      <c r="N527" s="832">
        <v>1</v>
      </c>
      <c r="O527" s="836">
        <v>0.5</v>
      </c>
      <c r="P527" s="835"/>
      <c r="Q527" s="837">
        <v>0</v>
      </c>
      <c r="R527" s="832"/>
      <c r="S527" s="837">
        <v>0</v>
      </c>
      <c r="T527" s="836"/>
      <c r="U527" s="838">
        <v>0</v>
      </c>
    </row>
    <row r="528" spans="1:21" ht="14.4" customHeight="1" x14ac:dyDescent="0.3">
      <c r="A528" s="831">
        <v>50</v>
      </c>
      <c r="B528" s="832" t="s">
        <v>2327</v>
      </c>
      <c r="C528" s="832" t="s">
        <v>2331</v>
      </c>
      <c r="D528" s="833" t="s">
        <v>3872</v>
      </c>
      <c r="E528" s="834" t="s">
        <v>2346</v>
      </c>
      <c r="F528" s="832" t="s">
        <v>2328</v>
      </c>
      <c r="G528" s="832" t="s">
        <v>2434</v>
      </c>
      <c r="H528" s="832" t="s">
        <v>578</v>
      </c>
      <c r="I528" s="832" t="s">
        <v>2980</v>
      </c>
      <c r="J528" s="832" t="s">
        <v>2775</v>
      </c>
      <c r="K528" s="832" t="s">
        <v>2981</v>
      </c>
      <c r="L528" s="835">
        <v>0</v>
      </c>
      <c r="M528" s="835">
        <v>0</v>
      </c>
      <c r="N528" s="832">
        <v>1</v>
      </c>
      <c r="O528" s="836">
        <v>0.5</v>
      </c>
      <c r="P528" s="835"/>
      <c r="Q528" s="837"/>
      <c r="R528" s="832"/>
      <c r="S528" s="837">
        <v>0</v>
      </c>
      <c r="T528" s="836"/>
      <c r="U528" s="838">
        <v>0</v>
      </c>
    </row>
    <row r="529" spans="1:21" ht="14.4" customHeight="1" x14ac:dyDescent="0.3">
      <c r="A529" s="831">
        <v>50</v>
      </c>
      <c r="B529" s="832" t="s">
        <v>2327</v>
      </c>
      <c r="C529" s="832" t="s">
        <v>2331</v>
      </c>
      <c r="D529" s="833" t="s">
        <v>3872</v>
      </c>
      <c r="E529" s="834" t="s">
        <v>2346</v>
      </c>
      <c r="F529" s="832" t="s">
        <v>2328</v>
      </c>
      <c r="G529" s="832" t="s">
        <v>2434</v>
      </c>
      <c r="H529" s="832" t="s">
        <v>578</v>
      </c>
      <c r="I529" s="832" t="s">
        <v>2774</v>
      </c>
      <c r="J529" s="832" t="s">
        <v>2775</v>
      </c>
      <c r="K529" s="832" t="s">
        <v>2773</v>
      </c>
      <c r="L529" s="835">
        <v>73.83</v>
      </c>
      <c r="M529" s="835">
        <v>73.83</v>
      </c>
      <c r="N529" s="832">
        <v>1</v>
      </c>
      <c r="O529" s="836">
        <v>0.5</v>
      </c>
      <c r="P529" s="835"/>
      <c r="Q529" s="837">
        <v>0</v>
      </c>
      <c r="R529" s="832"/>
      <c r="S529" s="837">
        <v>0</v>
      </c>
      <c r="T529" s="836"/>
      <c r="U529" s="838">
        <v>0</v>
      </c>
    </row>
    <row r="530" spans="1:21" ht="14.4" customHeight="1" x14ac:dyDescent="0.3">
      <c r="A530" s="831">
        <v>50</v>
      </c>
      <c r="B530" s="832" t="s">
        <v>2327</v>
      </c>
      <c r="C530" s="832" t="s">
        <v>2331</v>
      </c>
      <c r="D530" s="833" t="s">
        <v>3872</v>
      </c>
      <c r="E530" s="834" t="s">
        <v>2346</v>
      </c>
      <c r="F530" s="832" t="s">
        <v>2328</v>
      </c>
      <c r="G530" s="832" t="s">
        <v>2982</v>
      </c>
      <c r="H530" s="832" t="s">
        <v>607</v>
      </c>
      <c r="I530" s="832" t="s">
        <v>2983</v>
      </c>
      <c r="J530" s="832" t="s">
        <v>2984</v>
      </c>
      <c r="K530" s="832" t="s">
        <v>2985</v>
      </c>
      <c r="L530" s="835">
        <v>246.88</v>
      </c>
      <c r="M530" s="835">
        <v>493.76</v>
      </c>
      <c r="N530" s="832">
        <v>2</v>
      </c>
      <c r="O530" s="836">
        <v>1</v>
      </c>
      <c r="P530" s="835">
        <v>246.88</v>
      </c>
      <c r="Q530" s="837">
        <v>0.5</v>
      </c>
      <c r="R530" s="832">
        <v>1</v>
      </c>
      <c r="S530" s="837">
        <v>0.5</v>
      </c>
      <c r="T530" s="836">
        <v>0.5</v>
      </c>
      <c r="U530" s="838">
        <v>0.5</v>
      </c>
    </row>
    <row r="531" spans="1:21" ht="14.4" customHeight="1" x14ac:dyDescent="0.3">
      <c r="A531" s="831">
        <v>50</v>
      </c>
      <c r="B531" s="832" t="s">
        <v>2327</v>
      </c>
      <c r="C531" s="832" t="s">
        <v>2331</v>
      </c>
      <c r="D531" s="833" t="s">
        <v>3872</v>
      </c>
      <c r="E531" s="834" t="s">
        <v>2346</v>
      </c>
      <c r="F531" s="832" t="s">
        <v>2328</v>
      </c>
      <c r="G531" s="832" t="s">
        <v>2982</v>
      </c>
      <c r="H531" s="832" t="s">
        <v>578</v>
      </c>
      <c r="I531" s="832" t="s">
        <v>2986</v>
      </c>
      <c r="J531" s="832" t="s">
        <v>2984</v>
      </c>
      <c r="K531" s="832" t="s">
        <v>2987</v>
      </c>
      <c r="L531" s="835">
        <v>0</v>
      </c>
      <c r="M531" s="835">
        <v>0</v>
      </c>
      <c r="N531" s="832">
        <v>1</v>
      </c>
      <c r="O531" s="836">
        <v>0.5</v>
      </c>
      <c r="P531" s="835">
        <v>0</v>
      </c>
      <c r="Q531" s="837"/>
      <c r="R531" s="832">
        <v>1</v>
      </c>
      <c r="S531" s="837">
        <v>1</v>
      </c>
      <c r="T531" s="836">
        <v>0.5</v>
      </c>
      <c r="U531" s="838">
        <v>1</v>
      </c>
    </row>
    <row r="532" spans="1:21" ht="14.4" customHeight="1" x14ac:dyDescent="0.3">
      <c r="A532" s="831">
        <v>50</v>
      </c>
      <c r="B532" s="832" t="s">
        <v>2327</v>
      </c>
      <c r="C532" s="832" t="s">
        <v>2331</v>
      </c>
      <c r="D532" s="833" t="s">
        <v>3872</v>
      </c>
      <c r="E532" s="834" t="s">
        <v>2346</v>
      </c>
      <c r="F532" s="832" t="s">
        <v>2328</v>
      </c>
      <c r="G532" s="832" t="s">
        <v>2776</v>
      </c>
      <c r="H532" s="832" t="s">
        <v>578</v>
      </c>
      <c r="I532" s="832" t="s">
        <v>2777</v>
      </c>
      <c r="J532" s="832" t="s">
        <v>2778</v>
      </c>
      <c r="K532" s="832" t="s">
        <v>2779</v>
      </c>
      <c r="L532" s="835">
        <v>149.69</v>
      </c>
      <c r="M532" s="835">
        <v>149.69</v>
      </c>
      <c r="N532" s="832">
        <v>1</v>
      </c>
      <c r="O532" s="836">
        <v>0.5</v>
      </c>
      <c r="P532" s="835">
        <v>149.69</v>
      </c>
      <c r="Q532" s="837">
        <v>1</v>
      </c>
      <c r="R532" s="832">
        <v>1</v>
      </c>
      <c r="S532" s="837">
        <v>1</v>
      </c>
      <c r="T532" s="836">
        <v>0.5</v>
      </c>
      <c r="U532" s="838">
        <v>1</v>
      </c>
    </row>
    <row r="533" spans="1:21" ht="14.4" customHeight="1" x14ac:dyDescent="0.3">
      <c r="A533" s="831">
        <v>50</v>
      </c>
      <c r="B533" s="832" t="s">
        <v>2327</v>
      </c>
      <c r="C533" s="832" t="s">
        <v>2331</v>
      </c>
      <c r="D533" s="833" t="s">
        <v>3872</v>
      </c>
      <c r="E533" s="834" t="s">
        <v>2346</v>
      </c>
      <c r="F533" s="832" t="s">
        <v>2328</v>
      </c>
      <c r="G533" s="832" t="s">
        <v>2776</v>
      </c>
      <c r="H533" s="832" t="s">
        <v>578</v>
      </c>
      <c r="I533" s="832" t="s">
        <v>2777</v>
      </c>
      <c r="J533" s="832" t="s">
        <v>2778</v>
      </c>
      <c r="K533" s="832" t="s">
        <v>2779</v>
      </c>
      <c r="L533" s="835">
        <v>110.19</v>
      </c>
      <c r="M533" s="835">
        <v>110.19</v>
      </c>
      <c r="N533" s="832">
        <v>1</v>
      </c>
      <c r="O533" s="836">
        <v>0.5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50</v>
      </c>
      <c r="B534" s="832" t="s">
        <v>2327</v>
      </c>
      <c r="C534" s="832" t="s">
        <v>2331</v>
      </c>
      <c r="D534" s="833" t="s">
        <v>3872</v>
      </c>
      <c r="E534" s="834" t="s">
        <v>2346</v>
      </c>
      <c r="F534" s="832" t="s">
        <v>2328</v>
      </c>
      <c r="G534" s="832" t="s">
        <v>2780</v>
      </c>
      <c r="H534" s="832" t="s">
        <v>578</v>
      </c>
      <c r="I534" s="832" t="s">
        <v>2988</v>
      </c>
      <c r="J534" s="832" t="s">
        <v>837</v>
      </c>
      <c r="K534" s="832" t="s">
        <v>2989</v>
      </c>
      <c r="L534" s="835">
        <v>80.959999999999994</v>
      </c>
      <c r="M534" s="835">
        <v>80.959999999999994</v>
      </c>
      <c r="N534" s="832">
        <v>1</v>
      </c>
      <c r="O534" s="836">
        <v>0.5</v>
      </c>
      <c r="P534" s="835">
        <v>80.959999999999994</v>
      </c>
      <c r="Q534" s="837">
        <v>1</v>
      </c>
      <c r="R534" s="832">
        <v>1</v>
      </c>
      <c r="S534" s="837">
        <v>1</v>
      </c>
      <c r="T534" s="836">
        <v>0.5</v>
      </c>
      <c r="U534" s="838">
        <v>1</v>
      </c>
    </row>
    <row r="535" spans="1:21" ht="14.4" customHeight="1" x14ac:dyDescent="0.3">
      <c r="A535" s="831">
        <v>50</v>
      </c>
      <c r="B535" s="832" t="s">
        <v>2327</v>
      </c>
      <c r="C535" s="832" t="s">
        <v>2331</v>
      </c>
      <c r="D535" s="833" t="s">
        <v>3872</v>
      </c>
      <c r="E535" s="834" t="s">
        <v>2346</v>
      </c>
      <c r="F535" s="832" t="s">
        <v>2328</v>
      </c>
      <c r="G535" s="832" t="s">
        <v>2438</v>
      </c>
      <c r="H535" s="832" t="s">
        <v>578</v>
      </c>
      <c r="I535" s="832" t="s">
        <v>2439</v>
      </c>
      <c r="J535" s="832" t="s">
        <v>2440</v>
      </c>
      <c r="K535" s="832" t="s">
        <v>2441</v>
      </c>
      <c r="L535" s="835">
        <v>93.43</v>
      </c>
      <c r="M535" s="835">
        <v>280.29000000000002</v>
      </c>
      <c r="N535" s="832">
        <v>3</v>
      </c>
      <c r="O535" s="836">
        <v>1.5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50</v>
      </c>
      <c r="B536" s="832" t="s">
        <v>2327</v>
      </c>
      <c r="C536" s="832" t="s">
        <v>2331</v>
      </c>
      <c r="D536" s="833" t="s">
        <v>3872</v>
      </c>
      <c r="E536" s="834" t="s">
        <v>2346</v>
      </c>
      <c r="F536" s="832" t="s">
        <v>2328</v>
      </c>
      <c r="G536" s="832" t="s">
        <v>2990</v>
      </c>
      <c r="H536" s="832" t="s">
        <v>578</v>
      </c>
      <c r="I536" s="832" t="s">
        <v>2991</v>
      </c>
      <c r="J536" s="832" t="s">
        <v>2992</v>
      </c>
      <c r="K536" s="832" t="s">
        <v>2993</v>
      </c>
      <c r="L536" s="835">
        <v>45.05</v>
      </c>
      <c r="M536" s="835">
        <v>45.05</v>
      </c>
      <c r="N536" s="832">
        <v>1</v>
      </c>
      <c r="O536" s="836">
        <v>0.5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" customHeight="1" x14ac:dyDescent="0.3">
      <c r="A537" s="831">
        <v>50</v>
      </c>
      <c r="B537" s="832" t="s">
        <v>2327</v>
      </c>
      <c r="C537" s="832" t="s">
        <v>2331</v>
      </c>
      <c r="D537" s="833" t="s">
        <v>3872</v>
      </c>
      <c r="E537" s="834" t="s">
        <v>2346</v>
      </c>
      <c r="F537" s="832" t="s">
        <v>2328</v>
      </c>
      <c r="G537" s="832" t="s">
        <v>2990</v>
      </c>
      <c r="H537" s="832" t="s">
        <v>578</v>
      </c>
      <c r="I537" s="832" t="s">
        <v>2994</v>
      </c>
      <c r="J537" s="832" t="s">
        <v>2992</v>
      </c>
      <c r="K537" s="832" t="s">
        <v>2993</v>
      </c>
      <c r="L537" s="835">
        <v>44.52</v>
      </c>
      <c r="M537" s="835">
        <v>44.52</v>
      </c>
      <c r="N537" s="832">
        <v>1</v>
      </c>
      <c r="O537" s="836">
        <v>0.5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50</v>
      </c>
      <c r="B538" s="832" t="s">
        <v>2327</v>
      </c>
      <c r="C538" s="832" t="s">
        <v>2331</v>
      </c>
      <c r="D538" s="833" t="s">
        <v>3872</v>
      </c>
      <c r="E538" s="834" t="s">
        <v>2346</v>
      </c>
      <c r="F538" s="832" t="s">
        <v>2328</v>
      </c>
      <c r="G538" s="832" t="s">
        <v>2995</v>
      </c>
      <c r="H538" s="832" t="s">
        <v>578</v>
      </c>
      <c r="I538" s="832" t="s">
        <v>2996</v>
      </c>
      <c r="J538" s="832" t="s">
        <v>2997</v>
      </c>
      <c r="K538" s="832" t="s">
        <v>2998</v>
      </c>
      <c r="L538" s="835">
        <v>131.32</v>
      </c>
      <c r="M538" s="835">
        <v>131.32</v>
      </c>
      <c r="N538" s="832">
        <v>1</v>
      </c>
      <c r="O538" s="836">
        <v>1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50</v>
      </c>
      <c r="B539" s="832" t="s">
        <v>2327</v>
      </c>
      <c r="C539" s="832" t="s">
        <v>2331</v>
      </c>
      <c r="D539" s="833" t="s">
        <v>3872</v>
      </c>
      <c r="E539" s="834" t="s">
        <v>2346</v>
      </c>
      <c r="F539" s="832" t="s">
        <v>2328</v>
      </c>
      <c r="G539" s="832" t="s">
        <v>2995</v>
      </c>
      <c r="H539" s="832" t="s">
        <v>607</v>
      </c>
      <c r="I539" s="832" t="s">
        <v>1901</v>
      </c>
      <c r="J539" s="832" t="s">
        <v>1902</v>
      </c>
      <c r="K539" s="832" t="s">
        <v>1903</v>
      </c>
      <c r="L539" s="835">
        <v>131.32</v>
      </c>
      <c r="M539" s="835">
        <v>131.32</v>
      </c>
      <c r="N539" s="832">
        <v>1</v>
      </c>
      <c r="O539" s="836">
        <v>0.5</v>
      </c>
      <c r="P539" s="835"/>
      <c r="Q539" s="837">
        <v>0</v>
      </c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50</v>
      </c>
      <c r="B540" s="832" t="s">
        <v>2327</v>
      </c>
      <c r="C540" s="832" t="s">
        <v>2331</v>
      </c>
      <c r="D540" s="833" t="s">
        <v>3872</v>
      </c>
      <c r="E540" s="834" t="s">
        <v>2346</v>
      </c>
      <c r="F540" s="832" t="s">
        <v>2328</v>
      </c>
      <c r="G540" s="832" t="s">
        <v>2442</v>
      </c>
      <c r="H540" s="832" t="s">
        <v>578</v>
      </c>
      <c r="I540" s="832" t="s">
        <v>2999</v>
      </c>
      <c r="J540" s="832" t="s">
        <v>801</v>
      </c>
      <c r="K540" s="832" t="s">
        <v>2528</v>
      </c>
      <c r="L540" s="835">
        <v>43.94</v>
      </c>
      <c r="M540" s="835">
        <v>43.94</v>
      </c>
      <c r="N540" s="832">
        <v>1</v>
      </c>
      <c r="O540" s="836">
        <v>1</v>
      </c>
      <c r="P540" s="835">
        <v>43.94</v>
      </c>
      <c r="Q540" s="837">
        <v>1</v>
      </c>
      <c r="R540" s="832">
        <v>1</v>
      </c>
      <c r="S540" s="837">
        <v>1</v>
      </c>
      <c r="T540" s="836">
        <v>1</v>
      </c>
      <c r="U540" s="838">
        <v>1</v>
      </c>
    </row>
    <row r="541" spans="1:21" ht="14.4" customHeight="1" x14ac:dyDescent="0.3">
      <c r="A541" s="831">
        <v>50</v>
      </c>
      <c r="B541" s="832" t="s">
        <v>2327</v>
      </c>
      <c r="C541" s="832" t="s">
        <v>2331</v>
      </c>
      <c r="D541" s="833" t="s">
        <v>3872</v>
      </c>
      <c r="E541" s="834" t="s">
        <v>2346</v>
      </c>
      <c r="F541" s="832" t="s">
        <v>2328</v>
      </c>
      <c r="G541" s="832" t="s">
        <v>2569</v>
      </c>
      <c r="H541" s="832" t="s">
        <v>578</v>
      </c>
      <c r="I541" s="832" t="s">
        <v>3000</v>
      </c>
      <c r="J541" s="832" t="s">
        <v>3001</v>
      </c>
      <c r="K541" s="832" t="s">
        <v>2792</v>
      </c>
      <c r="L541" s="835">
        <v>87.23</v>
      </c>
      <c r="M541" s="835">
        <v>87.23</v>
      </c>
      <c r="N541" s="832">
        <v>1</v>
      </c>
      <c r="O541" s="836">
        <v>0.5</v>
      </c>
      <c r="P541" s="835"/>
      <c r="Q541" s="837">
        <v>0</v>
      </c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50</v>
      </c>
      <c r="B542" s="832" t="s">
        <v>2327</v>
      </c>
      <c r="C542" s="832" t="s">
        <v>2331</v>
      </c>
      <c r="D542" s="833" t="s">
        <v>3872</v>
      </c>
      <c r="E542" s="834" t="s">
        <v>2346</v>
      </c>
      <c r="F542" s="832" t="s">
        <v>2328</v>
      </c>
      <c r="G542" s="832" t="s">
        <v>1256</v>
      </c>
      <c r="H542" s="832" t="s">
        <v>607</v>
      </c>
      <c r="I542" s="832" t="s">
        <v>3002</v>
      </c>
      <c r="J542" s="832" t="s">
        <v>1855</v>
      </c>
      <c r="K542" s="832" t="s">
        <v>3003</v>
      </c>
      <c r="L542" s="835">
        <v>0</v>
      </c>
      <c r="M542" s="835">
        <v>0</v>
      </c>
      <c r="N542" s="832">
        <v>1</v>
      </c>
      <c r="O542" s="836">
        <v>1</v>
      </c>
      <c r="P542" s="835">
        <v>0</v>
      </c>
      <c r="Q542" s="837"/>
      <c r="R542" s="832">
        <v>1</v>
      </c>
      <c r="S542" s="837">
        <v>1</v>
      </c>
      <c r="T542" s="836">
        <v>1</v>
      </c>
      <c r="U542" s="838">
        <v>1</v>
      </c>
    </row>
    <row r="543" spans="1:21" ht="14.4" customHeight="1" x14ac:dyDescent="0.3">
      <c r="A543" s="831">
        <v>50</v>
      </c>
      <c r="B543" s="832" t="s">
        <v>2327</v>
      </c>
      <c r="C543" s="832" t="s">
        <v>2331</v>
      </c>
      <c r="D543" s="833" t="s">
        <v>3872</v>
      </c>
      <c r="E543" s="834" t="s">
        <v>2346</v>
      </c>
      <c r="F543" s="832" t="s">
        <v>2328</v>
      </c>
      <c r="G543" s="832" t="s">
        <v>1256</v>
      </c>
      <c r="H543" s="832" t="s">
        <v>607</v>
      </c>
      <c r="I543" s="832" t="s">
        <v>1854</v>
      </c>
      <c r="J543" s="832" t="s">
        <v>1855</v>
      </c>
      <c r="K543" s="832" t="s">
        <v>1856</v>
      </c>
      <c r="L543" s="835">
        <v>93.75</v>
      </c>
      <c r="M543" s="835">
        <v>93.75</v>
      </c>
      <c r="N543" s="832">
        <v>1</v>
      </c>
      <c r="O543" s="836">
        <v>0.5</v>
      </c>
      <c r="P543" s="835">
        <v>93.75</v>
      </c>
      <c r="Q543" s="837">
        <v>1</v>
      </c>
      <c r="R543" s="832">
        <v>1</v>
      </c>
      <c r="S543" s="837">
        <v>1</v>
      </c>
      <c r="T543" s="836">
        <v>0.5</v>
      </c>
      <c r="U543" s="838">
        <v>1</v>
      </c>
    </row>
    <row r="544" spans="1:21" ht="14.4" customHeight="1" x14ac:dyDescent="0.3">
      <c r="A544" s="831">
        <v>50</v>
      </c>
      <c r="B544" s="832" t="s">
        <v>2327</v>
      </c>
      <c r="C544" s="832" t="s">
        <v>2331</v>
      </c>
      <c r="D544" s="833" t="s">
        <v>3872</v>
      </c>
      <c r="E544" s="834" t="s">
        <v>2346</v>
      </c>
      <c r="F544" s="832" t="s">
        <v>2328</v>
      </c>
      <c r="G544" s="832" t="s">
        <v>1256</v>
      </c>
      <c r="H544" s="832" t="s">
        <v>607</v>
      </c>
      <c r="I544" s="832" t="s">
        <v>2793</v>
      </c>
      <c r="J544" s="832" t="s">
        <v>1855</v>
      </c>
      <c r="K544" s="832" t="s">
        <v>2794</v>
      </c>
      <c r="L544" s="835">
        <v>0</v>
      </c>
      <c r="M544" s="835">
        <v>0</v>
      </c>
      <c r="N544" s="832">
        <v>7</v>
      </c>
      <c r="O544" s="836">
        <v>3.5</v>
      </c>
      <c r="P544" s="835"/>
      <c r="Q544" s="837"/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50</v>
      </c>
      <c r="B545" s="832" t="s">
        <v>2327</v>
      </c>
      <c r="C545" s="832" t="s">
        <v>2331</v>
      </c>
      <c r="D545" s="833" t="s">
        <v>3872</v>
      </c>
      <c r="E545" s="834" t="s">
        <v>2346</v>
      </c>
      <c r="F545" s="832" t="s">
        <v>2328</v>
      </c>
      <c r="G545" s="832" t="s">
        <v>1256</v>
      </c>
      <c r="H545" s="832" t="s">
        <v>607</v>
      </c>
      <c r="I545" s="832" t="s">
        <v>2529</v>
      </c>
      <c r="J545" s="832" t="s">
        <v>1855</v>
      </c>
      <c r="K545" s="832" t="s">
        <v>2530</v>
      </c>
      <c r="L545" s="835">
        <v>184.74</v>
      </c>
      <c r="M545" s="835">
        <v>184.74</v>
      </c>
      <c r="N545" s="832">
        <v>1</v>
      </c>
      <c r="O545" s="836">
        <v>1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2327</v>
      </c>
      <c r="C546" s="832" t="s">
        <v>2331</v>
      </c>
      <c r="D546" s="833" t="s">
        <v>3872</v>
      </c>
      <c r="E546" s="834" t="s">
        <v>2346</v>
      </c>
      <c r="F546" s="832" t="s">
        <v>2328</v>
      </c>
      <c r="G546" s="832" t="s">
        <v>1256</v>
      </c>
      <c r="H546" s="832" t="s">
        <v>607</v>
      </c>
      <c r="I546" s="832" t="s">
        <v>2445</v>
      </c>
      <c r="J546" s="832" t="s">
        <v>1858</v>
      </c>
      <c r="K546" s="832" t="s">
        <v>2446</v>
      </c>
      <c r="L546" s="835">
        <v>120.61</v>
      </c>
      <c r="M546" s="835">
        <v>603.04999999999995</v>
      </c>
      <c r="N546" s="832">
        <v>5</v>
      </c>
      <c r="O546" s="836">
        <v>2.5</v>
      </c>
      <c r="P546" s="835">
        <v>120.61</v>
      </c>
      <c r="Q546" s="837">
        <v>0.2</v>
      </c>
      <c r="R546" s="832">
        <v>1</v>
      </c>
      <c r="S546" s="837">
        <v>0.2</v>
      </c>
      <c r="T546" s="836">
        <v>0.5</v>
      </c>
      <c r="U546" s="838">
        <v>0.2</v>
      </c>
    </row>
    <row r="547" spans="1:21" ht="14.4" customHeight="1" x14ac:dyDescent="0.3">
      <c r="A547" s="831">
        <v>50</v>
      </c>
      <c r="B547" s="832" t="s">
        <v>2327</v>
      </c>
      <c r="C547" s="832" t="s">
        <v>2331</v>
      </c>
      <c r="D547" s="833" t="s">
        <v>3872</v>
      </c>
      <c r="E547" s="834" t="s">
        <v>2346</v>
      </c>
      <c r="F547" s="832" t="s">
        <v>2328</v>
      </c>
      <c r="G547" s="832" t="s">
        <v>1256</v>
      </c>
      <c r="H547" s="832" t="s">
        <v>607</v>
      </c>
      <c r="I547" s="832" t="s">
        <v>1857</v>
      </c>
      <c r="J547" s="832" t="s">
        <v>1858</v>
      </c>
      <c r="K547" s="832" t="s">
        <v>1859</v>
      </c>
      <c r="L547" s="835">
        <v>184.74</v>
      </c>
      <c r="M547" s="835">
        <v>1662.66</v>
      </c>
      <c r="N547" s="832">
        <v>9</v>
      </c>
      <c r="O547" s="836">
        <v>4.5</v>
      </c>
      <c r="P547" s="835">
        <v>554.22</v>
      </c>
      <c r="Q547" s="837">
        <v>0.33333333333333331</v>
      </c>
      <c r="R547" s="832">
        <v>3</v>
      </c>
      <c r="S547" s="837">
        <v>0.33333333333333331</v>
      </c>
      <c r="T547" s="836">
        <v>1.5</v>
      </c>
      <c r="U547" s="838">
        <v>0.33333333333333331</v>
      </c>
    </row>
    <row r="548" spans="1:21" ht="14.4" customHeight="1" x14ac:dyDescent="0.3">
      <c r="A548" s="831">
        <v>50</v>
      </c>
      <c r="B548" s="832" t="s">
        <v>2327</v>
      </c>
      <c r="C548" s="832" t="s">
        <v>2331</v>
      </c>
      <c r="D548" s="833" t="s">
        <v>3872</v>
      </c>
      <c r="E548" s="834" t="s">
        <v>2346</v>
      </c>
      <c r="F548" s="832" t="s">
        <v>2328</v>
      </c>
      <c r="G548" s="832" t="s">
        <v>2799</v>
      </c>
      <c r="H548" s="832" t="s">
        <v>578</v>
      </c>
      <c r="I548" s="832" t="s">
        <v>3004</v>
      </c>
      <c r="J548" s="832" t="s">
        <v>1887</v>
      </c>
      <c r="K548" s="832" t="s">
        <v>3005</v>
      </c>
      <c r="L548" s="835">
        <v>0</v>
      </c>
      <c r="M548" s="835">
        <v>0</v>
      </c>
      <c r="N548" s="832">
        <v>1</v>
      </c>
      <c r="O548" s="836">
        <v>0.5</v>
      </c>
      <c r="P548" s="835"/>
      <c r="Q548" s="837"/>
      <c r="R548" s="832"/>
      <c r="S548" s="837">
        <v>0</v>
      </c>
      <c r="T548" s="836"/>
      <c r="U548" s="838">
        <v>0</v>
      </c>
    </row>
    <row r="549" spans="1:21" ht="14.4" customHeight="1" x14ac:dyDescent="0.3">
      <c r="A549" s="831">
        <v>50</v>
      </c>
      <c r="B549" s="832" t="s">
        <v>2327</v>
      </c>
      <c r="C549" s="832" t="s">
        <v>2331</v>
      </c>
      <c r="D549" s="833" t="s">
        <v>3872</v>
      </c>
      <c r="E549" s="834" t="s">
        <v>2346</v>
      </c>
      <c r="F549" s="832" t="s">
        <v>2328</v>
      </c>
      <c r="G549" s="832" t="s">
        <v>2799</v>
      </c>
      <c r="H549" s="832" t="s">
        <v>578</v>
      </c>
      <c r="I549" s="832" t="s">
        <v>3006</v>
      </c>
      <c r="J549" s="832" t="s">
        <v>1887</v>
      </c>
      <c r="K549" s="832" t="s">
        <v>3007</v>
      </c>
      <c r="L549" s="835">
        <v>0</v>
      </c>
      <c r="M549" s="835">
        <v>0</v>
      </c>
      <c r="N549" s="832">
        <v>1</v>
      </c>
      <c r="O549" s="836">
        <v>0.5</v>
      </c>
      <c r="P549" s="835"/>
      <c r="Q549" s="837"/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50</v>
      </c>
      <c r="B550" s="832" t="s">
        <v>2327</v>
      </c>
      <c r="C550" s="832" t="s">
        <v>2331</v>
      </c>
      <c r="D550" s="833" t="s">
        <v>3872</v>
      </c>
      <c r="E550" s="834" t="s">
        <v>2346</v>
      </c>
      <c r="F550" s="832" t="s">
        <v>2328</v>
      </c>
      <c r="G550" s="832" t="s">
        <v>2799</v>
      </c>
      <c r="H550" s="832" t="s">
        <v>578</v>
      </c>
      <c r="I550" s="832" t="s">
        <v>3008</v>
      </c>
      <c r="J550" s="832" t="s">
        <v>1887</v>
      </c>
      <c r="K550" s="832" t="s">
        <v>2200</v>
      </c>
      <c r="L550" s="835">
        <v>873.09</v>
      </c>
      <c r="M550" s="835">
        <v>873.09</v>
      </c>
      <c r="N550" s="832">
        <v>1</v>
      </c>
      <c r="O550" s="836">
        <v>1</v>
      </c>
      <c r="P550" s="835">
        <v>873.09</v>
      </c>
      <c r="Q550" s="837">
        <v>1</v>
      </c>
      <c r="R550" s="832">
        <v>1</v>
      </c>
      <c r="S550" s="837">
        <v>1</v>
      </c>
      <c r="T550" s="836">
        <v>1</v>
      </c>
      <c r="U550" s="838">
        <v>1</v>
      </c>
    </row>
    <row r="551" spans="1:21" ht="14.4" customHeight="1" x14ac:dyDescent="0.3">
      <c r="A551" s="831">
        <v>50</v>
      </c>
      <c r="B551" s="832" t="s">
        <v>2327</v>
      </c>
      <c r="C551" s="832" t="s">
        <v>2331</v>
      </c>
      <c r="D551" s="833" t="s">
        <v>3872</v>
      </c>
      <c r="E551" s="834" t="s">
        <v>2346</v>
      </c>
      <c r="F551" s="832" t="s">
        <v>2328</v>
      </c>
      <c r="G551" s="832" t="s">
        <v>2799</v>
      </c>
      <c r="H551" s="832" t="s">
        <v>607</v>
      </c>
      <c r="I551" s="832" t="s">
        <v>1886</v>
      </c>
      <c r="J551" s="832" t="s">
        <v>1887</v>
      </c>
      <c r="K551" s="832" t="s">
        <v>1888</v>
      </c>
      <c r="L551" s="835">
        <v>515</v>
      </c>
      <c r="M551" s="835">
        <v>515</v>
      </c>
      <c r="N551" s="832">
        <v>1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50</v>
      </c>
      <c r="B552" s="832" t="s">
        <v>2327</v>
      </c>
      <c r="C552" s="832" t="s">
        <v>2331</v>
      </c>
      <c r="D552" s="833" t="s">
        <v>3872</v>
      </c>
      <c r="E552" s="834" t="s">
        <v>2346</v>
      </c>
      <c r="F552" s="832" t="s">
        <v>2328</v>
      </c>
      <c r="G552" s="832" t="s">
        <v>3009</v>
      </c>
      <c r="H552" s="832" t="s">
        <v>578</v>
      </c>
      <c r="I552" s="832" t="s">
        <v>3010</v>
      </c>
      <c r="J552" s="832" t="s">
        <v>674</v>
      </c>
      <c r="K552" s="832" t="s">
        <v>3011</v>
      </c>
      <c r="L552" s="835">
        <v>21.2</v>
      </c>
      <c r="M552" s="835">
        <v>21.2</v>
      </c>
      <c r="N552" s="832">
        <v>1</v>
      </c>
      <c r="O552" s="836">
        <v>1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50</v>
      </c>
      <c r="B553" s="832" t="s">
        <v>2327</v>
      </c>
      <c r="C553" s="832" t="s">
        <v>2331</v>
      </c>
      <c r="D553" s="833" t="s">
        <v>3872</v>
      </c>
      <c r="E553" s="834" t="s">
        <v>2346</v>
      </c>
      <c r="F553" s="832" t="s">
        <v>2328</v>
      </c>
      <c r="G553" s="832" t="s">
        <v>3012</v>
      </c>
      <c r="H553" s="832" t="s">
        <v>607</v>
      </c>
      <c r="I553" s="832" t="s">
        <v>3013</v>
      </c>
      <c r="J553" s="832" t="s">
        <v>3014</v>
      </c>
      <c r="K553" s="832" t="s">
        <v>3015</v>
      </c>
      <c r="L553" s="835">
        <v>1488.83</v>
      </c>
      <c r="M553" s="835">
        <v>1488.83</v>
      </c>
      <c r="N553" s="832">
        <v>1</v>
      </c>
      <c r="O553" s="836">
        <v>1</v>
      </c>
      <c r="P553" s="835">
        <v>1488.83</v>
      </c>
      <c r="Q553" s="837">
        <v>1</v>
      </c>
      <c r="R553" s="832">
        <v>1</v>
      </c>
      <c r="S553" s="837">
        <v>1</v>
      </c>
      <c r="T553" s="836">
        <v>1</v>
      </c>
      <c r="U553" s="838">
        <v>1</v>
      </c>
    </row>
    <row r="554" spans="1:21" ht="14.4" customHeight="1" x14ac:dyDescent="0.3">
      <c r="A554" s="831">
        <v>50</v>
      </c>
      <c r="B554" s="832" t="s">
        <v>2327</v>
      </c>
      <c r="C554" s="832" t="s">
        <v>2331</v>
      </c>
      <c r="D554" s="833" t="s">
        <v>3872</v>
      </c>
      <c r="E554" s="834" t="s">
        <v>2346</v>
      </c>
      <c r="F554" s="832" t="s">
        <v>2328</v>
      </c>
      <c r="G554" s="832" t="s">
        <v>3016</v>
      </c>
      <c r="H554" s="832" t="s">
        <v>578</v>
      </c>
      <c r="I554" s="832" t="s">
        <v>3017</v>
      </c>
      <c r="J554" s="832" t="s">
        <v>3018</v>
      </c>
      <c r="K554" s="832" t="s">
        <v>3019</v>
      </c>
      <c r="L554" s="835">
        <v>464.09</v>
      </c>
      <c r="M554" s="835">
        <v>464.09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50</v>
      </c>
      <c r="B555" s="832" t="s">
        <v>2327</v>
      </c>
      <c r="C555" s="832" t="s">
        <v>2331</v>
      </c>
      <c r="D555" s="833" t="s">
        <v>3872</v>
      </c>
      <c r="E555" s="834" t="s">
        <v>2346</v>
      </c>
      <c r="F555" s="832" t="s">
        <v>2328</v>
      </c>
      <c r="G555" s="832" t="s">
        <v>2450</v>
      </c>
      <c r="H555" s="832" t="s">
        <v>607</v>
      </c>
      <c r="I555" s="832" t="s">
        <v>2800</v>
      </c>
      <c r="J555" s="832" t="s">
        <v>2452</v>
      </c>
      <c r="K555" s="832" t="s">
        <v>2801</v>
      </c>
      <c r="L555" s="835">
        <v>140.38</v>
      </c>
      <c r="M555" s="835">
        <v>140.38</v>
      </c>
      <c r="N555" s="832">
        <v>1</v>
      </c>
      <c r="O555" s="836">
        <v>0.5</v>
      </c>
      <c r="P555" s="835">
        <v>140.38</v>
      </c>
      <c r="Q555" s="837">
        <v>1</v>
      </c>
      <c r="R555" s="832">
        <v>1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50</v>
      </c>
      <c r="B556" s="832" t="s">
        <v>2327</v>
      </c>
      <c r="C556" s="832" t="s">
        <v>2331</v>
      </c>
      <c r="D556" s="833" t="s">
        <v>3872</v>
      </c>
      <c r="E556" s="834" t="s">
        <v>2346</v>
      </c>
      <c r="F556" s="832" t="s">
        <v>2328</v>
      </c>
      <c r="G556" s="832" t="s">
        <v>2450</v>
      </c>
      <c r="H556" s="832" t="s">
        <v>607</v>
      </c>
      <c r="I556" s="832" t="s">
        <v>2531</v>
      </c>
      <c r="J556" s="832" t="s">
        <v>2452</v>
      </c>
      <c r="K556" s="832" t="s">
        <v>2532</v>
      </c>
      <c r="L556" s="835">
        <v>218.32</v>
      </c>
      <c r="M556" s="835">
        <v>218.32</v>
      </c>
      <c r="N556" s="832">
        <v>1</v>
      </c>
      <c r="O556" s="836">
        <v>0.5</v>
      </c>
      <c r="P556" s="835"/>
      <c r="Q556" s="837">
        <v>0</v>
      </c>
      <c r="R556" s="832"/>
      <c r="S556" s="837">
        <v>0</v>
      </c>
      <c r="T556" s="836"/>
      <c r="U556" s="838">
        <v>0</v>
      </c>
    </row>
    <row r="557" spans="1:21" ht="14.4" customHeight="1" x14ac:dyDescent="0.3">
      <c r="A557" s="831">
        <v>50</v>
      </c>
      <c r="B557" s="832" t="s">
        <v>2327</v>
      </c>
      <c r="C557" s="832" t="s">
        <v>2331</v>
      </c>
      <c r="D557" s="833" t="s">
        <v>3872</v>
      </c>
      <c r="E557" s="834" t="s">
        <v>2346</v>
      </c>
      <c r="F557" s="832" t="s">
        <v>2328</v>
      </c>
      <c r="G557" s="832" t="s">
        <v>3020</v>
      </c>
      <c r="H557" s="832" t="s">
        <v>578</v>
      </c>
      <c r="I557" s="832" t="s">
        <v>3021</v>
      </c>
      <c r="J557" s="832" t="s">
        <v>1260</v>
      </c>
      <c r="K557" s="832" t="s">
        <v>1261</v>
      </c>
      <c r="L557" s="835">
        <v>50.32</v>
      </c>
      <c r="M557" s="835">
        <v>50.32</v>
      </c>
      <c r="N557" s="832">
        <v>1</v>
      </c>
      <c r="O557" s="836">
        <v>0.5</v>
      </c>
      <c r="P557" s="835"/>
      <c r="Q557" s="837">
        <v>0</v>
      </c>
      <c r="R557" s="832"/>
      <c r="S557" s="837">
        <v>0</v>
      </c>
      <c r="T557" s="836"/>
      <c r="U557" s="838">
        <v>0</v>
      </c>
    </row>
    <row r="558" spans="1:21" ht="14.4" customHeight="1" x14ac:dyDescent="0.3">
      <c r="A558" s="831">
        <v>50</v>
      </c>
      <c r="B558" s="832" t="s">
        <v>2327</v>
      </c>
      <c r="C558" s="832" t="s">
        <v>2331</v>
      </c>
      <c r="D558" s="833" t="s">
        <v>3872</v>
      </c>
      <c r="E558" s="834" t="s">
        <v>2346</v>
      </c>
      <c r="F558" s="832" t="s">
        <v>2328</v>
      </c>
      <c r="G558" s="832" t="s">
        <v>2573</v>
      </c>
      <c r="H558" s="832" t="s">
        <v>578</v>
      </c>
      <c r="I558" s="832" t="s">
        <v>2574</v>
      </c>
      <c r="J558" s="832" t="s">
        <v>2575</v>
      </c>
      <c r="K558" s="832" t="s">
        <v>2576</v>
      </c>
      <c r="L558" s="835">
        <v>83.38</v>
      </c>
      <c r="M558" s="835">
        <v>166.76</v>
      </c>
      <c r="N558" s="832">
        <v>2</v>
      </c>
      <c r="O558" s="836">
        <v>1</v>
      </c>
      <c r="P558" s="835"/>
      <c r="Q558" s="837">
        <v>0</v>
      </c>
      <c r="R558" s="832"/>
      <c r="S558" s="837">
        <v>0</v>
      </c>
      <c r="T558" s="836"/>
      <c r="U558" s="838">
        <v>0</v>
      </c>
    </row>
    <row r="559" spans="1:21" ht="14.4" customHeight="1" x14ac:dyDescent="0.3">
      <c r="A559" s="831">
        <v>50</v>
      </c>
      <c r="B559" s="832" t="s">
        <v>2327</v>
      </c>
      <c r="C559" s="832" t="s">
        <v>2331</v>
      </c>
      <c r="D559" s="833" t="s">
        <v>3872</v>
      </c>
      <c r="E559" s="834" t="s">
        <v>2349</v>
      </c>
      <c r="F559" s="832" t="s">
        <v>2328</v>
      </c>
      <c r="G559" s="832" t="s">
        <v>2356</v>
      </c>
      <c r="H559" s="832" t="s">
        <v>607</v>
      </c>
      <c r="I559" s="832" t="s">
        <v>3022</v>
      </c>
      <c r="J559" s="832" t="s">
        <v>1048</v>
      </c>
      <c r="K559" s="832" t="s">
        <v>2359</v>
      </c>
      <c r="L559" s="835">
        <v>0</v>
      </c>
      <c r="M559" s="835">
        <v>0</v>
      </c>
      <c r="N559" s="832">
        <v>1</v>
      </c>
      <c r="O559" s="836">
        <v>0.5</v>
      </c>
      <c r="P559" s="835">
        <v>0</v>
      </c>
      <c r="Q559" s="837"/>
      <c r="R559" s="832">
        <v>1</v>
      </c>
      <c r="S559" s="837">
        <v>1</v>
      </c>
      <c r="T559" s="836">
        <v>0.5</v>
      </c>
      <c r="U559" s="838">
        <v>1</v>
      </c>
    </row>
    <row r="560" spans="1:21" ht="14.4" customHeight="1" x14ac:dyDescent="0.3">
      <c r="A560" s="831">
        <v>50</v>
      </c>
      <c r="B560" s="832" t="s">
        <v>2327</v>
      </c>
      <c r="C560" s="832" t="s">
        <v>2331</v>
      </c>
      <c r="D560" s="833" t="s">
        <v>3872</v>
      </c>
      <c r="E560" s="834" t="s">
        <v>2349</v>
      </c>
      <c r="F560" s="832" t="s">
        <v>2328</v>
      </c>
      <c r="G560" s="832" t="s">
        <v>2454</v>
      </c>
      <c r="H560" s="832" t="s">
        <v>578</v>
      </c>
      <c r="I560" s="832" t="s">
        <v>2455</v>
      </c>
      <c r="J560" s="832" t="s">
        <v>2456</v>
      </c>
      <c r="K560" s="832" t="s">
        <v>629</v>
      </c>
      <c r="L560" s="835">
        <v>72.55</v>
      </c>
      <c r="M560" s="835">
        <v>72.55</v>
      </c>
      <c r="N560" s="832">
        <v>1</v>
      </c>
      <c r="O560" s="836">
        <v>0.5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50</v>
      </c>
      <c r="B561" s="832" t="s">
        <v>2327</v>
      </c>
      <c r="C561" s="832" t="s">
        <v>2331</v>
      </c>
      <c r="D561" s="833" t="s">
        <v>3872</v>
      </c>
      <c r="E561" s="834" t="s">
        <v>2349</v>
      </c>
      <c r="F561" s="832" t="s">
        <v>2328</v>
      </c>
      <c r="G561" s="832" t="s">
        <v>2360</v>
      </c>
      <c r="H561" s="832" t="s">
        <v>578</v>
      </c>
      <c r="I561" s="832" t="s">
        <v>3023</v>
      </c>
      <c r="J561" s="832" t="s">
        <v>634</v>
      </c>
      <c r="K561" s="832" t="s">
        <v>3024</v>
      </c>
      <c r="L561" s="835">
        <v>0</v>
      </c>
      <c r="M561" s="835">
        <v>0</v>
      </c>
      <c r="N561" s="832">
        <v>1</v>
      </c>
      <c r="O561" s="836">
        <v>0.5</v>
      </c>
      <c r="P561" s="835">
        <v>0</v>
      </c>
      <c r="Q561" s="837"/>
      <c r="R561" s="832">
        <v>1</v>
      </c>
      <c r="S561" s="837">
        <v>1</v>
      </c>
      <c r="T561" s="836">
        <v>0.5</v>
      </c>
      <c r="U561" s="838">
        <v>1</v>
      </c>
    </row>
    <row r="562" spans="1:21" ht="14.4" customHeight="1" x14ac:dyDescent="0.3">
      <c r="A562" s="831">
        <v>50</v>
      </c>
      <c r="B562" s="832" t="s">
        <v>2327</v>
      </c>
      <c r="C562" s="832" t="s">
        <v>2331</v>
      </c>
      <c r="D562" s="833" t="s">
        <v>3872</v>
      </c>
      <c r="E562" s="834" t="s">
        <v>2349</v>
      </c>
      <c r="F562" s="832" t="s">
        <v>2328</v>
      </c>
      <c r="G562" s="832" t="s">
        <v>2364</v>
      </c>
      <c r="H562" s="832" t="s">
        <v>578</v>
      </c>
      <c r="I562" s="832" t="s">
        <v>3025</v>
      </c>
      <c r="J562" s="832" t="s">
        <v>3026</v>
      </c>
      <c r="K562" s="832" t="s">
        <v>1955</v>
      </c>
      <c r="L562" s="835">
        <v>73.73</v>
      </c>
      <c r="M562" s="835">
        <v>73.73</v>
      </c>
      <c r="N562" s="832">
        <v>1</v>
      </c>
      <c r="O562" s="836">
        <v>0.5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50</v>
      </c>
      <c r="B563" s="832" t="s">
        <v>2327</v>
      </c>
      <c r="C563" s="832" t="s">
        <v>2331</v>
      </c>
      <c r="D563" s="833" t="s">
        <v>3872</v>
      </c>
      <c r="E563" s="834" t="s">
        <v>2349</v>
      </c>
      <c r="F563" s="832" t="s">
        <v>2328</v>
      </c>
      <c r="G563" s="832" t="s">
        <v>2457</v>
      </c>
      <c r="H563" s="832" t="s">
        <v>578</v>
      </c>
      <c r="I563" s="832" t="s">
        <v>2458</v>
      </c>
      <c r="J563" s="832" t="s">
        <v>2459</v>
      </c>
      <c r="K563" s="832" t="s">
        <v>2460</v>
      </c>
      <c r="L563" s="835">
        <v>386.77</v>
      </c>
      <c r="M563" s="835">
        <v>386.77</v>
      </c>
      <c r="N563" s="832">
        <v>1</v>
      </c>
      <c r="O563" s="836">
        <v>0.5</v>
      </c>
      <c r="P563" s="835">
        <v>386.77</v>
      </c>
      <c r="Q563" s="837">
        <v>1</v>
      </c>
      <c r="R563" s="832">
        <v>1</v>
      </c>
      <c r="S563" s="837">
        <v>1</v>
      </c>
      <c r="T563" s="836">
        <v>0.5</v>
      </c>
      <c r="U563" s="838">
        <v>1</v>
      </c>
    </row>
    <row r="564" spans="1:21" ht="14.4" customHeight="1" x14ac:dyDescent="0.3">
      <c r="A564" s="831">
        <v>50</v>
      </c>
      <c r="B564" s="832" t="s">
        <v>2327</v>
      </c>
      <c r="C564" s="832" t="s">
        <v>2331</v>
      </c>
      <c r="D564" s="833" t="s">
        <v>3872</v>
      </c>
      <c r="E564" s="834" t="s">
        <v>2349</v>
      </c>
      <c r="F564" s="832" t="s">
        <v>2328</v>
      </c>
      <c r="G564" s="832" t="s">
        <v>2367</v>
      </c>
      <c r="H564" s="832" t="s">
        <v>578</v>
      </c>
      <c r="I564" s="832" t="s">
        <v>2030</v>
      </c>
      <c r="J564" s="832" t="s">
        <v>2015</v>
      </c>
      <c r="K564" s="832" t="s">
        <v>2031</v>
      </c>
      <c r="L564" s="835">
        <v>181.11</v>
      </c>
      <c r="M564" s="835">
        <v>362.22</v>
      </c>
      <c r="N564" s="832">
        <v>2</v>
      </c>
      <c r="O564" s="836">
        <v>1.5</v>
      </c>
      <c r="P564" s="835">
        <v>362.22</v>
      </c>
      <c r="Q564" s="837">
        <v>1</v>
      </c>
      <c r="R564" s="832">
        <v>2</v>
      </c>
      <c r="S564" s="837">
        <v>1</v>
      </c>
      <c r="T564" s="836">
        <v>1.5</v>
      </c>
      <c r="U564" s="838">
        <v>1</v>
      </c>
    </row>
    <row r="565" spans="1:21" ht="14.4" customHeight="1" x14ac:dyDescent="0.3">
      <c r="A565" s="831">
        <v>50</v>
      </c>
      <c r="B565" s="832" t="s">
        <v>2327</v>
      </c>
      <c r="C565" s="832" t="s">
        <v>2331</v>
      </c>
      <c r="D565" s="833" t="s">
        <v>3872</v>
      </c>
      <c r="E565" s="834" t="s">
        <v>2349</v>
      </c>
      <c r="F565" s="832" t="s">
        <v>2328</v>
      </c>
      <c r="G565" s="832" t="s">
        <v>2368</v>
      </c>
      <c r="H565" s="832" t="s">
        <v>578</v>
      </c>
      <c r="I565" s="832" t="s">
        <v>1946</v>
      </c>
      <c r="J565" s="832" t="s">
        <v>1126</v>
      </c>
      <c r="K565" s="832" t="s">
        <v>1941</v>
      </c>
      <c r="L565" s="835">
        <v>35.11</v>
      </c>
      <c r="M565" s="835">
        <v>105.33</v>
      </c>
      <c r="N565" s="832">
        <v>3</v>
      </c>
      <c r="O565" s="836">
        <v>1.5</v>
      </c>
      <c r="P565" s="835">
        <v>70.22</v>
      </c>
      <c r="Q565" s="837">
        <v>0.66666666666666663</v>
      </c>
      <c r="R565" s="832">
        <v>2</v>
      </c>
      <c r="S565" s="837">
        <v>0.66666666666666663</v>
      </c>
      <c r="T565" s="836">
        <v>1</v>
      </c>
      <c r="U565" s="838">
        <v>0.66666666666666663</v>
      </c>
    </row>
    <row r="566" spans="1:21" ht="14.4" customHeight="1" x14ac:dyDescent="0.3">
      <c r="A566" s="831">
        <v>50</v>
      </c>
      <c r="B566" s="832" t="s">
        <v>2327</v>
      </c>
      <c r="C566" s="832" t="s">
        <v>2331</v>
      </c>
      <c r="D566" s="833" t="s">
        <v>3872</v>
      </c>
      <c r="E566" s="834" t="s">
        <v>2349</v>
      </c>
      <c r="F566" s="832" t="s">
        <v>2328</v>
      </c>
      <c r="G566" s="832" t="s">
        <v>3027</v>
      </c>
      <c r="H566" s="832" t="s">
        <v>578</v>
      </c>
      <c r="I566" s="832" t="s">
        <v>3028</v>
      </c>
      <c r="J566" s="832" t="s">
        <v>768</v>
      </c>
      <c r="K566" s="832" t="s">
        <v>3029</v>
      </c>
      <c r="L566" s="835">
        <v>37.61</v>
      </c>
      <c r="M566" s="835">
        <v>37.61</v>
      </c>
      <c r="N566" s="832">
        <v>1</v>
      </c>
      <c r="O566" s="836">
        <v>1</v>
      </c>
      <c r="P566" s="835">
        <v>37.61</v>
      </c>
      <c r="Q566" s="837">
        <v>1</v>
      </c>
      <c r="R566" s="832">
        <v>1</v>
      </c>
      <c r="S566" s="837">
        <v>1</v>
      </c>
      <c r="T566" s="836">
        <v>1</v>
      </c>
      <c r="U566" s="838">
        <v>1</v>
      </c>
    </row>
    <row r="567" spans="1:21" ht="14.4" customHeight="1" x14ac:dyDescent="0.3">
      <c r="A567" s="831">
        <v>50</v>
      </c>
      <c r="B567" s="832" t="s">
        <v>2327</v>
      </c>
      <c r="C567" s="832" t="s">
        <v>2331</v>
      </c>
      <c r="D567" s="833" t="s">
        <v>3872</v>
      </c>
      <c r="E567" s="834" t="s">
        <v>2349</v>
      </c>
      <c r="F567" s="832" t="s">
        <v>2328</v>
      </c>
      <c r="G567" s="832" t="s">
        <v>2381</v>
      </c>
      <c r="H567" s="832" t="s">
        <v>607</v>
      </c>
      <c r="I567" s="832" t="s">
        <v>1911</v>
      </c>
      <c r="J567" s="832" t="s">
        <v>875</v>
      </c>
      <c r="K567" s="832" t="s">
        <v>1912</v>
      </c>
      <c r="L567" s="835">
        <v>42.51</v>
      </c>
      <c r="M567" s="835">
        <v>42.51</v>
      </c>
      <c r="N567" s="832">
        <v>1</v>
      </c>
      <c r="O567" s="836">
        <v>0.5</v>
      </c>
      <c r="P567" s="835">
        <v>42.51</v>
      </c>
      <c r="Q567" s="837">
        <v>1</v>
      </c>
      <c r="R567" s="832">
        <v>1</v>
      </c>
      <c r="S567" s="837">
        <v>1</v>
      </c>
      <c r="T567" s="836">
        <v>0.5</v>
      </c>
      <c r="U567" s="838">
        <v>1</v>
      </c>
    </row>
    <row r="568" spans="1:21" ht="14.4" customHeight="1" x14ac:dyDescent="0.3">
      <c r="A568" s="831">
        <v>50</v>
      </c>
      <c r="B568" s="832" t="s">
        <v>2327</v>
      </c>
      <c r="C568" s="832" t="s">
        <v>2331</v>
      </c>
      <c r="D568" s="833" t="s">
        <v>3872</v>
      </c>
      <c r="E568" s="834" t="s">
        <v>2349</v>
      </c>
      <c r="F568" s="832" t="s">
        <v>2328</v>
      </c>
      <c r="G568" s="832" t="s">
        <v>2381</v>
      </c>
      <c r="H568" s="832" t="s">
        <v>578</v>
      </c>
      <c r="I568" s="832" t="s">
        <v>2851</v>
      </c>
      <c r="J568" s="832" t="s">
        <v>871</v>
      </c>
      <c r="K568" s="832" t="s">
        <v>2852</v>
      </c>
      <c r="L568" s="835">
        <v>0</v>
      </c>
      <c r="M568" s="835">
        <v>0</v>
      </c>
      <c r="N568" s="832">
        <v>1</v>
      </c>
      <c r="O568" s="836">
        <v>0.5</v>
      </c>
      <c r="P568" s="835"/>
      <c r="Q568" s="837"/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50</v>
      </c>
      <c r="B569" s="832" t="s">
        <v>2327</v>
      </c>
      <c r="C569" s="832" t="s">
        <v>2331</v>
      </c>
      <c r="D569" s="833" t="s">
        <v>3872</v>
      </c>
      <c r="E569" s="834" t="s">
        <v>2349</v>
      </c>
      <c r="F569" s="832" t="s">
        <v>2328</v>
      </c>
      <c r="G569" s="832" t="s">
        <v>2381</v>
      </c>
      <c r="H569" s="832" t="s">
        <v>578</v>
      </c>
      <c r="I569" s="832" t="s">
        <v>2382</v>
      </c>
      <c r="J569" s="832" t="s">
        <v>871</v>
      </c>
      <c r="K569" s="832" t="s">
        <v>1912</v>
      </c>
      <c r="L569" s="835">
        <v>42.51</v>
      </c>
      <c r="M569" s="835">
        <v>42.51</v>
      </c>
      <c r="N569" s="832">
        <v>1</v>
      </c>
      <c r="O569" s="836">
        <v>0.5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50</v>
      </c>
      <c r="B570" s="832" t="s">
        <v>2327</v>
      </c>
      <c r="C570" s="832" t="s">
        <v>2331</v>
      </c>
      <c r="D570" s="833" t="s">
        <v>3872</v>
      </c>
      <c r="E570" s="834" t="s">
        <v>2349</v>
      </c>
      <c r="F570" s="832" t="s">
        <v>2328</v>
      </c>
      <c r="G570" s="832" t="s">
        <v>2863</v>
      </c>
      <c r="H570" s="832" t="s">
        <v>578</v>
      </c>
      <c r="I570" s="832" t="s">
        <v>2864</v>
      </c>
      <c r="J570" s="832" t="s">
        <v>1011</v>
      </c>
      <c r="K570" s="832" t="s">
        <v>2865</v>
      </c>
      <c r="L570" s="835">
        <v>107.27</v>
      </c>
      <c r="M570" s="835">
        <v>107.27</v>
      </c>
      <c r="N570" s="832">
        <v>1</v>
      </c>
      <c r="O570" s="836">
        <v>1</v>
      </c>
      <c r="P570" s="835"/>
      <c r="Q570" s="837">
        <v>0</v>
      </c>
      <c r="R570" s="832"/>
      <c r="S570" s="837">
        <v>0</v>
      </c>
      <c r="T570" s="836"/>
      <c r="U570" s="838">
        <v>0</v>
      </c>
    </row>
    <row r="571" spans="1:21" ht="14.4" customHeight="1" x14ac:dyDescent="0.3">
      <c r="A571" s="831">
        <v>50</v>
      </c>
      <c r="B571" s="832" t="s">
        <v>2327</v>
      </c>
      <c r="C571" s="832" t="s">
        <v>2331</v>
      </c>
      <c r="D571" s="833" t="s">
        <v>3872</v>
      </c>
      <c r="E571" s="834" t="s">
        <v>2349</v>
      </c>
      <c r="F571" s="832" t="s">
        <v>2328</v>
      </c>
      <c r="G571" s="832" t="s">
        <v>2404</v>
      </c>
      <c r="H571" s="832" t="s">
        <v>607</v>
      </c>
      <c r="I571" s="832" t="s">
        <v>2405</v>
      </c>
      <c r="J571" s="832" t="s">
        <v>863</v>
      </c>
      <c r="K571" s="832" t="s">
        <v>1872</v>
      </c>
      <c r="L571" s="835">
        <v>736.33</v>
      </c>
      <c r="M571" s="835">
        <v>2208.9900000000002</v>
      </c>
      <c r="N571" s="832">
        <v>3</v>
      </c>
      <c r="O571" s="836">
        <v>2</v>
      </c>
      <c r="P571" s="835">
        <v>736.33</v>
      </c>
      <c r="Q571" s="837">
        <v>0.33333333333333331</v>
      </c>
      <c r="R571" s="832">
        <v>1</v>
      </c>
      <c r="S571" s="837">
        <v>0.33333333333333331</v>
      </c>
      <c r="T571" s="836">
        <v>0.5</v>
      </c>
      <c r="U571" s="838">
        <v>0.25</v>
      </c>
    </row>
    <row r="572" spans="1:21" ht="14.4" customHeight="1" x14ac:dyDescent="0.3">
      <c r="A572" s="831">
        <v>50</v>
      </c>
      <c r="B572" s="832" t="s">
        <v>2327</v>
      </c>
      <c r="C572" s="832" t="s">
        <v>2331</v>
      </c>
      <c r="D572" s="833" t="s">
        <v>3872</v>
      </c>
      <c r="E572" s="834" t="s">
        <v>2349</v>
      </c>
      <c r="F572" s="832" t="s">
        <v>2328</v>
      </c>
      <c r="G572" s="832" t="s">
        <v>3030</v>
      </c>
      <c r="H572" s="832" t="s">
        <v>578</v>
      </c>
      <c r="I572" s="832" t="s">
        <v>3031</v>
      </c>
      <c r="J572" s="832" t="s">
        <v>921</v>
      </c>
      <c r="K572" s="832" t="s">
        <v>3032</v>
      </c>
      <c r="L572" s="835">
        <v>0</v>
      </c>
      <c r="M572" s="835">
        <v>0</v>
      </c>
      <c r="N572" s="832">
        <v>1</v>
      </c>
      <c r="O572" s="836">
        <v>0.5</v>
      </c>
      <c r="P572" s="835">
        <v>0</v>
      </c>
      <c r="Q572" s="837"/>
      <c r="R572" s="832">
        <v>1</v>
      </c>
      <c r="S572" s="837">
        <v>1</v>
      </c>
      <c r="T572" s="836">
        <v>0.5</v>
      </c>
      <c r="U572" s="838">
        <v>1</v>
      </c>
    </row>
    <row r="573" spans="1:21" ht="14.4" customHeight="1" x14ac:dyDescent="0.3">
      <c r="A573" s="831">
        <v>50</v>
      </c>
      <c r="B573" s="832" t="s">
        <v>2327</v>
      </c>
      <c r="C573" s="832" t="s">
        <v>2331</v>
      </c>
      <c r="D573" s="833" t="s">
        <v>3872</v>
      </c>
      <c r="E573" s="834" t="s">
        <v>2349</v>
      </c>
      <c r="F573" s="832" t="s">
        <v>2328</v>
      </c>
      <c r="G573" s="832" t="s">
        <v>2511</v>
      </c>
      <c r="H573" s="832" t="s">
        <v>607</v>
      </c>
      <c r="I573" s="832" t="s">
        <v>2729</v>
      </c>
      <c r="J573" s="832" t="s">
        <v>1814</v>
      </c>
      <c r="K573" s="832" t="s">
        <v>1819</v>
      </c>
      <c r="L573" s="835">
        <v>32.25</v>
      </c>
      <c r="M573" s="835">
        <v>64.5</v>
      </c>
      <c r="N573" s="832">
        <v>2</v>
      </c>
      <c r="O573" s="836">
        <v>1</v>
      </c>
      <c r="P573" s="835">
        <v>32.25</v>
      </c>
      <c r="Q573" s="837">
        <v>0.5</v>
      </c>
      <c r="R573" s="832">
        <v>1</v>
      </c>
      <c r="S573" s="837">
        <v>0.5</v>
      </c>
      <c r="T573" s="836">
        <v>0.5</v>
      </c>
      <c r="U573" s="838">
        <v>0.5</v>
      </c>
    </row>
    <row r="574" spans="1:21" ht="14.4" customHeight="1" x14ac:dyDescent="0.3">
      <c r="A574" s="831">
        <v>50</v>
      </c>
      <c r="B574" s="832" t="s">
        <v>2327</v>
      </c>
      <c r="C574" s="832" t="s">
        <v>2331</v>
      </c>
      <c r="D574" s="833" t="s">
        <v>3872</v>
      </c>
      <c r="E574" s="834" t="s">
        <v>2349</v>
      </c>
      <c r="F574" s="832" t="s">
        <v>2328</v>
      </c>
      <c r="G574" s="832" t="s">
        <v>2516</v>
      </c>
      <c r="H574" s="832" t="s">
        <v>578</v>
      </c>
      <c r="I574" s="832" t="s">
        <v>2517</v>
      </c>
      <c r="J574" s="832" t="s">
        <v>2518</v>
      </c>
      <c r="K574" s="832" t="s">
        <v>2519</v>
      </c>
      <c r="L574" s="835">
        <v>87.67</v>
      </c>
      <c r="M574" s="835">
        <v>87.67</v>
      </c>
      <c r="N574" s="832">
        <v>1</v>
      </c>
      <c r="O574" s="836">
        <v>1</v>
      </c>
      <c r="P574" s="835">
        <v>87.67</v>
      </c>
      <c r="Q574" s="837">
        <v>1</v>
      </c>
      <c r="R574" s="832">
        <v>1</v>
      </c>
      <c r="S574" s="837">
        <v>1</v>
      </c>
      <c r="T574" s="836">
        <v>1</v>
      </c>
      <c r="U574" s="838">
        <v>1</v>
      </c>
    </row>
    <row r="575" spans="1:21" ht="14.4" customHeight="1" x14ac:dyDescent="0.3">
      <c r="A575" s="831">
        <v>50</v>
      </c>
      <c r="B575" s="832" t="s">
        <v>2327</v>
      </c>
      <c r="C575" s="832" t="s">
        <v>2331</v>
      </c>
      <c r="D575" s="833" t="s">
        <v>3872</v>
      </c>
      <c r="E575" s="834" t="s">
        <v>2349</v>
      </c>
      <c r="F575" s="832" t="s">
        <v>2328</v>
      </c>
      <c r="G575" s="832" t="s">
        <v>3033</v>
      </c>
      <c r="H575" s="832" t="s">
        <v>578</v>
      </c>
      <c r="I575" s="832" t="s">
        <v>3034</v>
      </c>
      <c r="J575" s="832" t="s">
        <v>3035</v>
      </c>
      <c r="K575" s="832" t="s">
        <v>3036</v>
      </c>
      <c r="L575" s="835">
        <v>160.1</v>
      </c>
      <c r="M575" s="835">
        <v>160.1</v>
      </c>
      <c r="N575" s="832">
        <v>1</v>
      </c>
      <c r="O575" s="836">
        <v>1</v>
      </c>
      <c r="P575" s="835">
        <v>160.1</v>
      </c>
      <c r="Q575" s="837">
        <v>1</v>
      </c>
      <c r="R575" s="832">
        <v>1</v>
      </c>
      <c r="S575" s="837">
        <v>1</v>
      </c>
      <c r="T575" s="836">
        <v>1</v>
      </c>
      <c r="U575" s="838">
        <v>1</v>
      </c>
    </row>
    <row r="576" spans="1:21" ht="14.4" customHeight="1" x14ac:dyDescent="0.3">
      <c r="A576" s="831">
        <v>50</v>
      </c>
      <c r="B576" s="832" t="s">
        <v>2327</v>
      </c>
      <c r="C576" s="832" t="s">
        <v>2331</v>
      </c>
      <c r="D576" s="833" t="s">
        <v>3872</v>
      </c>
      <c r="E576" s="834" t="s">
        <v>2349</v>
      </c>
      <c r="F576" s="832" t="s">
        <v>2328</v>
      </c>
      <c r="G576" s="832" t="s">
        <v>2556</v>
      </c>
      <c r="H576" s="832" t="s">
        <v>578</v>
      </c>
      <c r="I576" s="832" t="s">
        <v>2557</v>
      </c>
      <c r="J576" s="832" t="s">
        <v>2558</v>
      </c>
      <c r="K576" s="832" t="s">
        <v>2559</v>
      </c>
      <c r="L576" s="835">
        <v>57.64</v>
      </c>
      <c r="M576" s="835">
        <v>57.64</v>
      </c>
      <c r="N576" s="832">
        <v>1</v>
      </c>
      <c r="O576" s="836">
        <v>0.5</v>
      </c>
      <c r="P576" s="835"/>
      <c r="Q576" s="837">
        <v>0</v>
      </c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50</v>
      </c>
      <c r="B577" s="832" t="s">
        <v>2327</v>
      </c>
      <c r="C577" s="832" t="s">
        <v>2331</v>
      </c>
      <c r="D577" s="833" t="s">
        <v>3872</v>
      </c>
      <c r="E577" s="834" t="s">
        <v>2349</v>
      </c>
      <c r="F577" s="832" t="s">
        <v>2328</v>
      </c>
      <c r="G577" s="832" t="s">
        <v>2556</v>
      </c>
      <c r="H577" s="832" t="s">
        <v>578</v>
      </c>
      <c r="I577" s="832" t="s">
        <v>2557</v>
      </c>
      <c r="J577" s="832" t="s">
        <v>2558</v>
      </c>
      <c r="K577" s="832" t="s">
        <v>2559</v>
      </c>
      <c r="L577" s="835">
        <v>32.25</v>
      </c>
      <c r="M577" s="835">
        <v>32.25</v>
      </c>
      <c r="N577" s="832">
        <v>1</v>
      </c>
      <c r="O577" s="836">
        <v>0.5</v>
      </c>
      <c r="P577" s="835">
        <v>32.25</v>
      </c>
      <c r="Q577" s="837">
        <v>1</v>
      </c>
      <c r="R577" s="832">
        <v>1</v>
      </c>
      <c r="S577" s="837">
        <v>1</v>
      </c>
      <c r="T577" s="836">
        <v>0.5</v>
      </c>
      <c r="U577" s="838">
        <v>1</v>
      </c>
    </row>
    <row r="578" spans="1:21" ht="14.4" customHeight="1" x14ac:dyDescent="0.3">
      <c r="A578" s="831">
        <v>50</v>
      </c>
      <c r="B578" s="832" t="s">
        <v>2327</v>
      </c>
      <c r="C578" s="832" t="s">
        <v>2331</v>
      </c>
      <c r="D578" s="833" t="s">
        <v>3872</v>
      </c>
      <c r="E578" s="834" t="s">
        <v>2349</v>
      </c>
      <c r="F578" s="832" t="s">
        <v>2328</v>
      </c>
      <c r="G578" s="832" t="s">
        <v>2410</v>
      </c>
      <c r="H578" s="832" t="s">
        <v>607</v>
      </c>
      <c r="I578" s="832" t="s">
        <v>1977</v>
      </c>
      <c r="J578" s="832" t="s">
        <v>1972</v>
      </c>
      <c r="K578" s="832" t="s">
        <v>1978</v>
      </c>
      <c r="L578" s="835">
        <v>47.7</v>
      </c>
      <c r="M578" s="835">
        <v>47.7</v>
      </c>
      <c r="N578" s="832">
        <v>1</v>
      </c>
      <c r="O578" s="836">
        <v>0.5</v>
      </c>
      <c r="P578" s="835">
        <v>47.7</v>
      </c>
      <c r="Q578" s="837">
        <v>1</v>
      </c>
      <c r="R578" s="832">
        <v>1</v>
      </c>
      <c r="S578" s="837">
        <v>1</v>
      </c>
      <c r="T578" s="836">
        <v>0.5</v>
      </c>
      <c r="U578" s="838">
        <v>1</v>
      </c>
    </row>
    <row r="579" spans="1:21" ht="14.4" customHeight="1" x14ac:dyDescent="0.3">
      <c r="A579" s="831">
        <v>50</v>
      </c>
      <c r="B579" s="832" t="s">
        <v>2327</v>
      </c>
      <c r="C579" s="832" t="s">
        <v>2331</v>
      </c>
      <c r="D579" s="833" t="s">
        <v>3872</v>
      </c>
      <c r="E579" s="834" t="s">
        <v>2349</v>
      </c>
      <c r="F579" s="832" t="s">
        <v>2328</v>
      </c>
      <c r="G579" s="832" t="s">
        <v>3037</v>
      </c>
      <c r="H579" s="832" t="s">
        <v>578</v>
      </c>
      <c r="I579" s="832" t="s">
        <v>3038</v>
      </c>
      <c r="J579" s="832" t="s">
        <v>3039</v>
      </c>
      <c r="K579" s="832" t="s">
        <v>3040</v>
      </c>
      <c r="L579" s="835">
        <v>77.14</v>
      </c>
      <c r="M579" s="835">
        <v>77.14</v>
      </c>
      <c r="N579" s="832">
        <v>1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50</v>
      </c>
      <c r="B580" s="832" t="s">
        <v>2327</v>
      </c>
      <c r="C580" s="832" t="s">
        <v>2331</v>
      </c>
      <c r="D580" s="833" t="s">
        <v>3872</v>
      </c>
      <c r="E580" s="834" t="s">
        <v>2349</v>
      </c>
      <c r="F580" s="832" t="s">
        <v>2328</v>
      </c>
      <c r="G580" s="832" t="s">
        <v>2758</v>
      </c>
      <c r="H580" s="832" t="s">
        <v>578</v>
      </c>
      <c r="I580" s="832" t="s">
        <v>2759</v>
      </c>
      <c r="J580" s="832" t="s">
        <v>2760</v>
      </c>
      <c r="K580" s="832" t="s">
        <v>2761</v>
      </c>
      <c r="L580" s="835">
        <v>60.07</v>
      </c>
      <c r="M580" s="835">
        <v>60.07</v>
      </c>
      <c r="N580" s="832">
        <v>1</v>
      </c>
      <c r="O580" s="836">
        <v>0.5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50</v>
      </c>
      <c r="B581" s="832" t="s">
        <v>2327</v>
      </c>
      <c r="C581" s="832" t="s">
        <v>2331</v>
      </c>
      <c r="D581" s="833" t="s">
        <v>3872</v>
      </c>
      <c r="E581" s="834" t="s">
        <v>2349</v>
      </c>
      <c r="F581" s="832" t="s">
        <v>2328</v>
      </c>
      <c r="G581" s="832" t="s">
        <v>2427</v>
      </c>
      <c r="H581" s="832" t="s">
        <v>578</v>
      </c>
      <c r="I581" s="832" t="s">
        <v>2430</v>
      </c>
      <c r="J581" s="832" t="s">
        <v>1397</v>
      </c>
      <c r="K581" s="832" t="s">
        <v>2429</v>
      </c>
      <c r="L581" s="835">
        <v>42.54</v>
      </c>
      <c r="M581" s="835">
        <v>42.54</v>
      </c>
      <c r="N581" s="832">
        <v>1</v>
      </c>
      <c r="O581" s="836">
        <v>1</v>
      </c>
      <c r="P581" s="835">
        <v>42.54</v>
      </c>
      <c r="Q581" s="837">
        <v>1</v>
      </c>
      <c r="R581" s="832">
        <v>1</v>
      </c>
      <c r="S581" s="837">
        <v>1</v>
      </c>
      <c r="T581" s="836">
        <v>1</v>
      </c>
      <c r="U581" s="838">
        <v>1</v>
      </c>
    </row>
    <row r="582" spans="1:21" ht="14.4" customHeight="1" x14ac:dyDescent="0.3">
      <c r="A582" s="831">
        <v>50</v>
      </c>
      <c r="B582" s="832" t="s">
        <v>2327</v>
      </c>
      <c r="C582" s="832" t="s">
        <v>2331</v>
      </c>
      <c r="D582" s="833" t="s">
        <v>3872</v>
      </c>
      <c r="E582" s="834" t="s">
        <v>2349</v>
      </c>
      <c r="F582" s="832" t="s">
        <v>2328</v>
      </c>
      <c r="G582" s="832" t="s">
        <v>2431</v>
      </c>
      <c r="H582" s="832" t="s">
        <v>578</v>
      </c>
      <c r="I582" s="832" t="s">
        <v>2432</v>
      </c>
      <c r="J582" s="832" t="s">
        <v>1399</v>
      </c>
      <c r="K582" s="832" t="s">
        <v>2433</v>
      </c>
      <c r="L582" s="835">
        <v>219.37</v>
      </c>
      <c r="M582" s="835">
        <v>219.37</v>
      </c>
      <c r="N582" s="832">
        <v>1</v>
      </c>
      <c r="O582" s="836">
        <v>0.5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" customHeight="1" x14ac:dyDescent="0.3">
      <c r="A583" s="831">
        <v>50</v>
      </c>
      <c r="B583" s="832" t="s">
        <v>2327</v>
      </c>
      <c r="C583" s="832" t="s">
        <v>2331</v>
      </c>
      <c r="D583" s="833" t="s">
        <v>3872</v>
      </c>
      <c r="E583" s="834" t="s">
        <v>2349</v>
      </c>
      <c r="F583" s="832" t="s">
        <v>2328</v>
      </c>
      <c r="G583" s="832" t="s">
        <v>2776</v>
      </c>
      <c r="H583" s="832" t="s">
        <v>578</v>
      </c>
      <c r="I583" s="832" t="s">
        <v>3041</v>
      </c>
      <c r="J583" s="832" t="s">
        <v>3042</v>
      </c>
      <c r="K583" s="832" t="s">
        <v>3043</v>
      </c>
      <c r="L583" s="835">
        <v>149.69</v>
      </c>
      <c r="M583" s="835">
        <v>149.69</v>
      </c>
      <c r="N583" s="832">
        <v>1</v>
      </c>
      <c r="O583" s="836">
        <v>0.5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" customHeight="1" x14ac:dyDescent="0.3">
      <c r="A584" s="831">
        <v>50</v>
      </c>
      <c r="B584" s="832" t="s">
        <v>2327</v>
      </c>
      <c r="C584" s="832" t="s">
        <v>2331</v>
      </c>
      <c r="D584" s="833" t="s">
        <v>3872</v>
      </c>
      <c r="E584" s="834" t="s">
        <v>2349</v>
      </c>
      <c r="F584" s="832" t="s">
        <v>2328</v>
      </c>
      <c r="G584" s="832" t="s">
        <v>2442</v>
      </c>
      <c r="H584" s="832" t="s">
        <v>578</v>
      </c>
      <c r="I584" s="832" t="s">
        <v>2999</v>
      </c>
      <c r="J584" s="832" t="s">
        <v>801</v>
      </c>
      <c r="K584" s="832" t="s">
        <v>2528</v>
      </c>
      <c r="L584" s="835">
        <v>43.94</v>
      </c>
      <c r="M584" s="835">
        <v>43.94</v>
      </c>
      <c r="N584" s="832">
        <v>1</v>
      </c>
      <c r="O584" s="836">
        <v>0.5</v>
      </c>
      <c r="P584" s="835"/>
      <c r="Q584" s="837">
        <v>0</v>
      </c>
      <c r="R584" s="832"/>
      <c r="S584" s="837">
        <v>0</v>
      </c>
      <c r="T584" s="836"/>
      <c r="U584" s="838">
        <v>0</v>
      </c>
    </row>
    <row r="585" spans="1:21" ht="14.4" customHeight="1" x14ac:dyDescent="0.3">
      <c r="A585" s="831">
        <v>50</v>
      </c>
      <c r="B585" s="832" t="s">
        <v>2327</v>
      </c>
      <c r="C585" s="832" t="s">
        <v>2331</v>
      </c>
      <c r="D585" s="833" t="s">
        <v>3872</v>
      </c>
      <c r="E585" s="834" t="s">
        <v>2349</v>
      </c>
      <c r="F585" s="832" t="s">
        <v>2328</v>
      </c>
      <c r="G585" s="832" t="s">
        <v>3044</v>
      </c>
      <c r="H585" s="832" t="s">
        <v>578</v>
      </c>
      <c r="I585" s="832" t="s">
        <v>3045</v>
      </c>
      <c r="J585" s="832" t="s">
        <v>3046</v>
      </c>
      <c r="K585" s="832" t="s">
        <v>3047</v>
      </c>
      <c r="L585" s="835">
        <v>271.94</v>
      </c>
      <c r="M585" s="835">
        <v>271.94</v>
      </c>
      <c r="N585" s="832">
        <v>1</v>
      </c>
      <c r="O585" s="836">
        <v>0.5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50</v>
      </c>
      <c r="B586" s="832" t="s">
        <v>2327</v>
      </c>
      <c r="C586" s="832" t="s">
        <v>2331</v>
      </c>
      <c r="D586" s="833" t="s">
        <v>3872</v>
      </c>
      <c r="E586" s="834" t="s">
        <v>2349</v>
      </c>
      <c r="F586" s="832" t="s">
        <v>2328</v>
      </c>
      <c r="G586" s="832" t="s">
        <v>1256</v>
      </c>
      <c r="H586" s="832" t="s">
        <v>607</v>
      </c>
      <c r="I586" s="832" t="s">
        <v>2529</v>
      </c>
      <c r="J586" s="832" t="s">
        <v>1855</v>
      </c>
      <c r="K586" s="832" t="s">
        <v>2530</v>
      </c>
      <c r="L586" s="835">
        <v>184.74</v>
      </c>
      <c r="M586" s="835">
        <v>184.74</v>
      </c>
      <c r="N586" s="832">
        <v>1</v>
      </c>
      <c r="O586" s="836">
        <v>0.5</v>
      </c>
      <c r="P586" s="835"/>
      <c r="Q586" s="837">
        <v>0</v>
      </c>
      <c r="R586" s="832"/>
      <c r="S586" s="837">
        <v>0</v>
      </c>
      <c r="T586" s="836"/>
      <c r="U586" s="838">
        <v>0</v>
      </c>
    </row>
    <row r="587" spans="1:21" ht="14.4" customHeight="1" x14ac:dyDescent="0.3">
      <c r="A587" s="831">
        <v>50</v>
      </c>
      <c r="B587" s="832" t="s">
        <v>2327</v>
      </c>
      <c r="C587" s="832" t="s">
        <v>2331</v>
      </c>
      <c r="D587" s="833" t="s">
        <v>3872</v>
      </c>
      <c r="E587" s="834" t="s">
        <v>2349</v>
      </c>
      <c r="F587" s="832" t="s">
        <v>2328</v>
      </c>
      <c r="G587" s="832" t="s">
        <v>2799</v>
      </c>
      <c r="H587" s="832" t="s">
        <v>607</v>
      </c>
      <c r="I587" s="832" t="s">
        <v>1891</v>
      </c>
      <c r="J587" s="832" t="s">
        <v>1887</v>
      </c>
      <c r="K587" s="832" t="s">
        <v>1892</v>
      </c>
      <c r="L587" s="835">
        <v>1887.9</v>
      </c>
      <c r="M587" s="835">
        <v>1887.9</v>
      </c>
      <c r="N587" s="832">
        <v>1</v>
      </c>
      <c r="O587" s="836">
        <v>0.5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50</v>
      </c>
      <c r="B588" s="832" t="s">
        <v>2327</v>
      </c>
      <c r="C588" s="832" t="s">
        <v>2331</v>
      </c>
      <c r="D588" s="833" t="s">
        <v>3872</v>
      </c>
      <c r="E588" s="834" t="s">
        <v>2349</v>
      </c>
      <c r="F588" s="832" t="s">
        <v>2328</v>
      </c>
      <c r="G588" s="832" t="s">
        <v>2799</v>
      </c>
      <c r="H588" s="832" t="s">
        <v>607</v>
      </c>
      <c r="I588" s="832" t="s">
        <v>1889</v>
      </c>
      <c r="J588" s="832" t="s">
        <v>1887</v>
      </c>
      <c r="K588" s="832" t="s">
        <v>1890</v>
      </c>
      <c r="L588" s="835">
        <v>1544.99</v>
      </c>
      <c r="M588" s="835">
        <v>1544.99</v>
      </c>
      <c r="N588" s="832">
        <v>1</v>
      </c>
      <c r="O588" s="836">
        <v>1</v>
      </c>
      <c r="P588" s="835">
        <v>1544.99</v>
      </c>
      <c r="Q588" s="837">
        <v>1</v>
      </c>
      <c r="R588" s="832">
        <v>1</v>
      </c>
      <c r="S588" s="837">
        <v>1</v>
      </c>
      <c r="T588" s="836">
        <v>1</v>
      </c>
      <c r="U588" s="838">
        <v>1</v>
      </c>
    </row>
    <row r="589" spans="1:21" ht="14.4" customHeight="1" x14ac:dyDescent="0.3">
      <c r="A589" s="831">
        <v>50</v>
      </c>
      <c r="B589" s="832" t="s">
        <v>2327</v>
      </c>
      <c r="C589" s="832" t="s">
        <v>2331</v>
      </c>
      <c r="D589" s="833" t="s">
        <v>3872</v>
      </c>
      <c r="E589" s="834" t="s">
        <v>2350</v>
      </c>
      <c r="F589" s="832" t="s">
        <v>2328</v>
      </c>
      <c r="G589" s="832" t="s">
        <v>2367</v>
      </c>
      <c r="H589" s="832" t="s">
        <v>607</v>
      </c>
      <c r="I589" s="832" t="s">
        <v>2014</v>
      </c>
      <c r="J589" s="832" t="s">
        <v>2015</v>
      </c>
      <c r="K589" s="832" t="s">
        <v>2016</v>
      </c>
      <c r="L589" s="835">
        <v>220.53</v>
      </c>
      <c r="M589" s="835">
        <v>661.59</v>
      </c>
      <c r="N589" s="832">
        <v>3</v>
      </c>
      <c r="O589" s="836">
        <v>0.5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50</v>
      </c>
      <c r="B590" s="832" t="s">
        <v>2327</v>
      </c>
      <c r="C590" s="832" t="s">
        <v>2331</v>
      </c>
      <c r="D590" s="833" t="s">
        <v>3872</v>
      </c>
      <c r="E590" s="834" t="s">
        <v>2350</v>
      </c>
      <c r="F590" s="832" t="s">
        <v>2328</v>
      </c>
      <c r="G590" s="832" t="s">
        <v>2590</v>
      </c>
      <c r="H590" s="832" t="s">
        <v>607</v>
      </c>
      <c r="I590" s="832" t="s">
        <v>1937</v>
      </c>
      <c r="J590" s="832" t="s">
        <v>1935</v>
      </c>
      <c r="K590" s="832" t="s">
        <v>1938</v>
      </c>
      <c r="L590" s="835">
        <v>229.38</v>
      </c>
      <c r="M590" s="835">
        <v>229.38</v>
      </c>
      <c r="N590" s="832">
        <v>1</v>
      </c>
      <c r="O590" s="836">
        <v>0.5</v>
      </c>
      <c r="P590" s="835"/>
      <c r="Q590" s="837">
        <v>0</v>
      </c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50</v>
      </c>
      <c r="B591" s="832" t="s">
        <v>2327</v>
      </c>
      <c r="C591" s="832" t="s">
        <v>2331</v>
      </c>
      <c r="D591" s="833" t="s">
        <v>3872</v>
      </c>
      <c r="E591" s="834" t="s">
        <v>2350</v>
      </c>
      <c r="F591" s="832" t="s">
        <v>2328</v>
      </c>
      <c r="G591" s="832" t="s">
        <v>2368</v>
      </c>
      <c r="H591" s="832" t="s">
        <v>578</v>
      </c>
      <c r="I591" s="832" t="s">
        <v>2538</v>
      </c>
      <c r="J591" s="832" t="s">
        <v>1126</v>
      </c>
      <c r="K591" s="832" t="s">
        <v>1969</v>
      </c>
      <c r="L591" s="835">
        <v>105.32</v>
      </c>
      <c r="M591" s="835">
        <v>105.32</v>
      </c>
      <c r="N591" s="832">
        <v>1</v>
      </c>
      <c r="O591" s="836">
        <v>0.5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50</v>
      </c>
      <c r="B592" s="832" t="s">
        <v>2327</v>
      </c>
      <c r="C592" s="832" t="s">
        <v>2331</v>
      </c>
      <c r="D592" s="833" t="s">
        <v>3872</v>
      </c>
      <c r="E592" s="834" t="s">
        <v>2350</v>
      </c>
      <c r="F592" s="832" t="s">
        <v>2328</v>
      </c>
      <c r="G592" s="832" t="s">
        <v>2835</v>
      </c>
      <c r="H592" s="832" t="s">
        <v>607</v>
      </c>
      <c r="I592" s="832" t="s">
        <v>3048</v>
      </c>
      <c r="J592" s="832" t="s">
        <v>729</v>
      </c>
      <c r="K592" s="832" t="s">
        <v>3049</v>
      </c>
      <c r="L592" s="835">
        <v>264</v>
      </c>
      <c r="M592" s="835">
        <v>264</v>
      </c>
      <c r="N592" s="832">
        <v>1</v>
      </c>
      <c r="O592" s="836">
        <v>0.5</v>
      </c>
      <c r="P592" s="835">
        <v>264</v>
      </c>
      <c r="Q592" s="837">
        <v>1</v>
      </c>
      <c r="R592" s="832">
        <v>1</v>
      </c>
      <c r="S592" s="837">
        <v>1</v>
      </c>
      <c r="T592" s="836">
        <v>0.5</v>
      </c>
      <c r="U592" s="838">
        <v>1</v>
      </c>
    </row>
    <row r="593" spans="1:21" ht="14.4" customHeight="1" x14ac:dyDescent="0.3">
      <c r="A593" s="831">
        <v>50</v>
      </c>
      <c r="B593" s="832" t="s">
        <v>2327</v>
      </c>
      <c r="C593" s="832" t="s">
        <v>2331</v>
      </c>
      <c r="D593" s="833" t="s">
        <v>3872</v>
      </c>
      <c r="E593" s="834" t="s">
        <v>2350</v>
      </c>
      <c r="F593" s="832" t="s">
        <v>2328</v>
      </c>
      <c r="G593" s="832" t="s">
        <v>3050</v>
      </c>
      <c r="H593" s="832" t="s">
        <v>607</v>
      </c>
      <c r="I593" s="832" t="s">
        <v>2118</v>
      </c>
      <c r="J593" s="832" t="s">
        <v>2119</v>
      </c>
      <c r="K593" s="832" t="s">
        <v>2120</v>
      </c>
      <c r="L593" s="835">
        <v>3231.81</v>
      </c>
      <c r="M593" s="835">
        <v>3231.81</v>
      </c>
      <c r="N593" s="832">
        <v>1</v>
      </c>
      <c r="O593" s="836">
        <v>0.5</v>
      </c>
      <c r="P593" s="835">
        <v>3231.81</v>
      </c>
      <c r="Q593" s="837">
        <v>1</v>
      </c>
      <c r="R593" s="832">
        <v>1</v>
      </c>
      <c r="S593" s="837">
        <v>1</v>
      </c>
      <c r="T593" s="836">
        <v>0.5</v>
      </c>
      <c r="U593" s="838">
        <v>1</v>
      </c>
    </row>
    <row r="594" spans="1:21" ht="14.4" customHeight="1" x14ac:dyDescent="0.3">
      <c r="A594" s="831">
        <v>50</v>
      </c>
      <c r="B594" s="832" t="s">
        <v>2327</v>
      </c>
      <c r="C594" s="832" t="s">
        <v>2331</v>
      </c>
      <c r="D594" s="833" t="s">
        <v>3872</v>
      </c>
      <c r="E594" s="834" t="s">
        <v>2350</v>
      </c>
      <c r="F594" s="832" t="s">
        <v>2328</v>
      </c>
      <c r="G594" s="832" t="s">
        <v>3051</v>
      </c>
      <c r="H594" s="832" t="s">
        <v>578</v>
      </c>
      <c r="I594" s="832" t="s">
        <v>3052</v>
      </c>
      <c r="J594" s="832" t="s">
        <v>3053</v>
      </c>
      <c r="K594" s="832" t="s">
        <v>3054</v>
      </c>
      <c r="L594" s="835">
        <v>98.75</v>
      </c>
      <c r="M594" s="835">
        <v>98.75</v>
      </c>
      <c r="N594" s="832">
        <v>1</v>
      </c>
      <c r="O594" s="836">
        <v>0.5</v>
      </c>
      <c r="P594" s="835">
        <v>98.75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50</v>
      </c>
      <c r="B595" s="832" t="s">
        <v>2327</v>
      </c>
      <c r="C595" s="832" t="s">
        <v>2331</v>
      </c>
      <c r="D595" s="833" t="s">
        <v>3872</v>
      </c>
      <c r="E595" s="834" t="s">
        <v>2350</v>
      </c>
      <c r="F595" s="832" t="s">
        <v>2328</v>
      </c>
      <c r="G595" s="832" t="s">
        <v>2390</v>
      </c>
      <c r="H595" s="832" t="s">
        <v>578</v>
      </c>
      <c r="I595" s="832" t="s">
        <v>2546</v>
      </c>
      <c r="J595" s="832" t="s">
        <v>890</v>
      </c>
      <c r="K595" s="832" t="s">
        <v>2547</v>
      </c>
      <c r="L595" s="835">
        <v>58.63</v>
      </c>
      <c r="M595" s="835">
        <v>58.63</v>
      </c>
      <c r="N595" s="832">
        <v>1</v>
      </c>
      <c r="O595" s="836">
        <v>0.5</v>
      </c>
      <c r="P595" s="835"/>
      <c r="Q595" s="837">
        <v>0</v>
      </c>
      <c r="R595" s="832"/>
      <c r="S595" s="837">
        <v>0</v>
      </c>
      <c r="T595" s="836"/>
      <c r="U595" s="838">
        <v>0</v>
      </c>
    </row>
    <row r="596" spans="1:21" ht="14.4" customHeight="1" x14ac:dyDescent="0.3">
      <c r="A596" s="831">
        <v>50</v>
      </c>
      <c r="B596" s="832" t="s">
        <v>2327</v>
      </c>
      <c r="C596" s="832" t="s">
        <v>2331</v>
      </c>
      <c r="D596" s="833" t="s">
        <v>3872</v>
      </c>
      <c r="E596" s="834" t="s">
        <v>2350</v>
      </c>
      <c r="F596" s="832" t="s">
        <v>2328</v>
      </c>
      <c r="G596" s="832" t="s">
        <v>2404</v>
      </c>
      <c r="H596" s="832" t="s">
        <v>607</v>
      </c>
      <c r="I596" s="832" t="s">
        <v>2405</v>
      </c>
      <c r="J596" s="832" t="s">
        <v>863</v>
      </c>
      <c r="K596" s="832" t="s">
        <v>1872</v>
      </c>
      <c r="L596" s="835">
        <v>736.33</v>
      </c>
      <c r="M596" s="835">
        <v>736.33</v>
      </c>
      <c r="N596" s="832">
        <v>1</v>
      </c>
      <c r="O596" s="836">
        <v>0.5</v>
      </c>
      <c r="P596" s="835">
        <v>736.33</v>
      </c>
      <c r="Q596" s="837">
        <v>1</v>
      </c>
      <c r="R596" s="832">
        <v>1</v>
      </c>
      <c r="S596" s="837">
        <v>1</v>
      </c>
      <c r="T596" s="836">
        <v>0.5</v>
      </c>
      <c r="U596" s="838">
        <v>1</v>
      </c>
    </row>
    <row r="597" spans="1:21" ht="14.4" customHeight="1" x14ac:dyDescent="0.3">
      <c r="A597" s="831">
        <v>50</v>
      </c>
      <c r="B597" s="832" t="s">
        <v>2327</v>
      </c>
      <c r="C597" s="832" t="s">
        <v>2331</v>
      </c>
      <c r="D597" s="833" t="s">
        <v>3872</v>
      </c>
      <c r="E597" s="834" t="s">
        <v>2350</v>
      </c>
      <c r="F597" s="832" t="s">
        <v>2328</v>
      </c>
      <c r="G597" s="832" t="s">
        <v>2408</v>
      </c>
      <c r="H597" s="832" t="s">
        <v>607</v>
      </c>
      <c r="I597" s="832" t="s">
        <v>1968</v>
      </c>
      <c r="J597" s="832" t="s">
        <v>1096</v>
      </c>
      <c r="K597" s="832" t="s">
        <v>1969</v>
      </c>
      <c r="L597" s="835">
        <v>143.09</v>
      </c>
      <c r="M597" s="835">
        <v>143.09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50</v>
      </c>
      <c r="B598" s="832" t="s">
        <v>2327</v>
      </c>
      <c r="C598" s="832" t="s">
        <v>2331</v>
      </c>
      <c r="D598" s="833" t="s">
        <v>3872</v>
      </c>
      <c r="E598" s="834" t="s">
        <v>2350</v>
      </c>
      <c r="F598" s="832" t="s">
        <v>2328</v>
      </c>
      <c r="G598" s="832" t="s">
        <v>2556</v>
      </c>
      <c r="H598" s="832" t="s">
        <v>578</v>
      </c>
      <c r="I598" s="832" t="s">
        <v>3055</v>
      </c>
      <c r="J598" s="832" t="s">
        <v>2558</v>
      </c>
      <c r="K598" s="832" t="s">
        <v>3056</v>
      </c>
      <c r="L598" s="835">
        <v>64.5</v>
      </c>
      <c r="M598" s="835">
        <v>129</v>
      </c>
      <c r="N598" s="832">
        <v>2</v>
      </c>
      <c r="O598" s="836">
        <v>1</v>
      </c>
      <c r="P598" s="835"/>
      <c r="Q598" s="837">
        <v>0</v>
      </c>
      <c r="R598" s="832"/>
      <c r="S598" s="837">
        <v>0</v>
      </c>
      <c r="T598" s="836"/>
      <c r="U598" s="838">
        <v>0</v>
      </c>
    </row>
    <row r="599" spans="1:21" ht="14.4" customHeight="1" x14ac:dyDescent="0.3">
      <c r="A599" s="831">
        <v>50</v>
      </c>
      <c r="B599" s="832" t="s">
        <v>2327</v>
      </c>
      <c r="C599" s="832" t="s">
        <v>2331</v>
      </c>
      <c r="D599" s="833" t="s">
        <v>3872</v>
      </c>
      <c r="E599" s="834" t="s">
        <v>2350</v>
      </c>
      <c r="F599" s="832" t="s">
        <v>2328</v>
      </c>
      <c r="G599" s="832" t="s">
        <v>2424</v>
      </c>
      <c r="H599" s="832" t="s">
        <v>578</v>
      </c>
      <c r="I599" s="832" t="s">
        <v>2522</v>
      </c>
      <c r="J599" s="832" t="s">
        <v>1246</v>
      </c>
      <c r="K599" s="832" t="s">
        <v>2523</v>
      </c>
      <c r="L599" s="835">
        <v>210.38</v>
      </c>
      <c r="M599" s="835">
        <v>210.38</v>
      </c>
      <c r="N599" s="832">
        <v>1</v>
      </c>
      <c r="O599" s="836">
        <v>0.5</v>
      </c>
      <c r="P599" s="835">
        <v>210.38</v>
      </c>
      <c r="Q599" s="837">
        <v>1</v>
      </c>
      <c r="R599" s="832">
        <v>1</v>
      </c>
      <c r="S599" s="837">
        <v>1</v>
      </c>
      <c r="T599" s="836">
        <v>0.5</v>
      </c>
      <c r="U599" s="838">
        <v>1</v>
      </c>
    </row>
    <row r="600" spans="1:21" ht="14.4" customHeight="1" x14ac:dyDescent="0.3">
      <c r="A600" s="831">
        <v>50</v>
      </c>
      <c r="B600" s="832" t="s">
        <v>2327</v>
      </c>
      <c r="C600" s="832" t="s">
        <v>2331</v>
      </c>
      <c r="D600" s="833" t="s">
        <v>3872</v>
      </c>
      <c r="E600" s="834" t="s">
        <v>2350</v>
      </c>
      <c r="F600" s="832" t="s">
        <v>2328</v>
      </c>
      <c r="G600" s="832" t="s">
        <v>1256</v>
      </c>
      <c r="H600" s="832" t="s">
        <v>607</v>
      </c>
      <c r="I600" s="832" t="s">
        <v>2445</v>
      </c>
      <c r="J600" s="832" t="s">
        <v>1858</v>
      </c>
      <c r="K600" s="832" t="s">
        <v>2446</v>
      </c>
      <c r="L600" s="835">
        <v>120.61</v>
      </c>
      <c r="M600" s="835">
        <v>120.61</v>
      </c>
      <c r="N600" s="832">
        <v>1</v>
      </c>
      <c r="O600" s="836">
        <v>0.5</v>
      </c>
      <c r="P600" s="835">
        <v>120.61</v>
      </c>
      <c r="Q600" s="837">
        <v>1</v>
      </c>
      <c r="R600" s="832">
        <v>1</v>
      </c>
      <c r="S600" s="837">
        <v>1</v>
      </c>
      <c r="T600" s="836">
        <v>0.5</v>
      </c>
      <c r="U600" s="838">
        <v>1</v>
      </c>
    </row>
    <row r="601" spans="1:21" ht="14.4" customHeight="1" x14ac:dyDescent="0.3">
      <c r="A601" s="831">
        <v>50</v>
      </c>
      <c r="B601" s="832" t="s">
        <v>2327</v>
      </c>
      <c r="C601" s="832" t="s">
        <v>2331</v>
      </c>
      <c r="D601" s="833" t="s">
        <v>3872</v>
      </c>
      <c r="E601" s="834" t="s">
        <v>2350</v>
      </c>
      <c r="F601" s="832" t="s">
        <v>2328</v>
      </c>
      <c r="G601" s="832" t="s">
        <v>2450</v>
      </c>
      <c r="H601" s="832" t="s">
        <v>578</v>
      </c>
      <c r="I601" s="832" t="s">
        <v>3057</v>
      </c>
      <c r="J601" s="832" t="s">
        <v>2452</v>
      </c>
      <c r="K601" s="832" t="s">
        <v>3058</v>
      </c>
      <c r="L601" s="835">
        <v>0</v>
      </c>
      <c r="M601" s="835">
        <v>0</v>
      </c>
      <c r="N601" s="832">
        <v>1</v>
      </c>
      <c r="O601" s="836">
        <v>0.5</v>
      </c>
      <c r="P601" s="835"/>
      <c r="Q601" s="837"/>
      <c r="R601" s="832"/>
      <c r="S601" s="837">
        <v>0</v>
      </c>
      <c r="T601" s="836"/>
      <c r="U601" s="838">
        <v>0</v>
      </c>
    </row>
    <row r="602" spans="1:21" ht="14.4" customHeight="1" x14ac:dyDescent="0.3">
      <c r="A602" s="831">
        <v>50</v>
      </c>
      <c r="B602" s="832" t="s">
        <v>2327</v>
      </c>
      <c r="C602" s="832" t="s">
        <v>2331</v>
      </c>
      <c r="D602" s="833" t="s">
        <v>3872</v>
      </c>
      <c r="E602" s="834" t="s">
        <v>2351</v>
      </c>
      <c r="F602" s="832" t="s">
        <v>2328</v>
      </c>
      <c r="G602" s="832" t="s">
        <v>2454</v>
      </c>
      <c r="H602" s="832" t="s">
        <v>578</v>
      </c>
      <c r="I602" s="832" t="s">
        <v>2136</v>
      </c>
      <c r="J602" s="832" t="s">
        <v>1033</v>
      </c>
      <c r="K602" s="832" t="s">
        <v>2137</v>
      </c>
      <c r="L602" s="835">
        <v>36.270000000000003</v>
      </c>
      <c r="M602" s="835">
        <v>36.270000000000003</v>
      </c>
      <c r="N602" s="832">
        <v>1</v>
      </c>
      <c r="O602" s="836">
        <v>0.5</v>
      </c>
      <c r="P602" s="835"/>
      <c r="Q602" s="837">
        <v>0</v>
      </c>
      <c r="R602" s="832"/>
      <c r="S602" s="837">
        <v>0</v>
      </c>
      <c r="T602" s="836"/>
      <c r="U602" s="838">
        <v>0</v>
      </c>
    </row>
    <row r="603" spans="1:21" ht="14.4" customHeight="1" x14ac:dyDescent="0.3">
      <c r="A603" s="831">
        <v>50</v>
      </c>
      <c r="B603" s="832" t="s">
        <v>2327</v>
      </c>
      <c r="C603" s="832" t="s">
        <v>2331</v>
      </c>
      <c r="D603" s="833" t="s">
        <v>3872</v>
      </c>
      <c r="E603" s="834" t="s">
        <v>2351</v>
      </c>
      <c r="F603" s="832" t="s">
        <v>2328</v>
      </c>
      <c r="G603" s="832" t="s">
        <v>2454</v>
      </c>
      <c r="H603" s="832" t="s">
        <v>607</v>
      </c>
      <c r="I603" s="832" t="s">
        <v>3059</v>
      </c>
      <c r="J603" s="832" t="s">
        <v>628</v>
      </c>
      <c r="K603" s="832" t="s">
        <v>2497</v>
      </c>
      <c r="L603" s="835">
        <v>25.71</v>
      </c>
      <c r="M603" s="835">
        <v>25.71</v>
      </c>
      <c r="N603" s="832">
        <v>1</v>
      </c>
      <c r="O603" s="836">
        <v>0.5</v>
      </c>
      <c r="P603" s="835">
        <v>25.71</v>
      </c>
      <c r="Q603" s="837">
        <v>1</v>
      </c>
      <c r="R603" s="832">
        <v>1</v>
      </c>
      <c r="S603" s="837">
        <v>1</v>
      </c>
      <c r="T603" s="836">
        <v>0.5</v>
      </c>
      <c r="U603" s="838">
        <v>1</v>
      </c>
    </row>
    <row r="604" spans="1:21" ht="14.4" customHeight="1" x14ac:dyDescent="0.3">
      <c r="A604" s="831">
        <v>50</v>
      </c>
      <c r="B604" s="832" t="s">
        <v>2327</v>
      </c>
      <c r="C604" s="832" t="s">
        <v>2331</v>
      </c>
      <c r="D604" s="833" t="s">
        <v>3872</v>
      </c>
      <c r="E604" s="834" t="s">
        <v>2351</v>
      </c>
      <c r="F604" s="832" t="s">
        <v>2328</v>
      </c>
      <c r="G604" s="832" t="s">
        <v>2363</v>
      </c>
      <c r="H604" s="832" t="s">
        <v>607</v>
      </c>
      <c r="I604" s="832" t="s">
        <v>1896</v>
      </c>
      <c r="J604" s="832" t="s">
        <v>746</v>
      </c>
      <c r="K604" s="832" t="s">
        <v>1897</v>
      </c>
      <c r="L604" s="835">
        <v>72</v>
      </c>
      <c r="M604" s="835">
        <v>432</v>
      </c>
      <c r="N604" s="832">
        <v>6</v>
      </c>
      <c r="O604" s="836">
        <v>3</v>
      </c>
      <c r="P604" s="835">
        <v>72</v>
      </c>
      <c r="Q604" s="837">
        <v>0.16666666666666666</v>
      </c>
      <c r="R604" s="832">
        <v>1</v>
      </c>
      <c r="S604" s="837">
        <v>0.16666666666666666</v>
      </c>
      <c r="T604" s="836">
        <v>0.5</v>
      </c>
      <c r="U604" s="838">
        <v>0.16666666666666666</v>
      </c>
    </row>
    <row r="605" spans="1:21" ht="14.4" customHeight="1" x14ac:dyDescent="0.3">
      <c r="A605" s="831">
        <v>50</v>
      </c>
      <c r="B605" s="832" t="s">
        <v>2327</v>
      </c>
      <c r="C605" s="832" t="s">
        <v>2331</v>
      </c>
      <c r="D605" s="833" t="s">
        <v>3872</v>
      </c>
      <c r="E605" s="834" t="s">
        <v>2351</v>
      </c>
      <c r="F605" s="832" t="s">
        <v>2328</v>
      </c>
      <c r="G605" s="832" t="s">
        <v>2366</v>
      </c>
      <c r="H605" s="832" t="s">
        <v>607</v>
      </c>
      <c r="I605" s="832" t="s">
        <v>2063</v>
      </c>
      <c r="J605" s="832" t="s">
        <v>1310</v>
      </c>
      <c r="K605" s="832" t="s">
        <v>2064</v>
      </c>
      <c r="L605" s="835">
        <v>154.36000000000001</v>
      </c>
      <c r="M605" s="835">
        <v>154.36000000000001</v>
      </c>
      <c r="N605" s="832">
        <v>1</v>
      </c>
      <c r="O605" s="836">
        <v>0.5</v>
      </c>
      <c r="P605" s="835">
        <v>154.36000000000001</v>
      </c>
      <c r="Q605" s="837">
        <v>1</v>
      </c>
      <c r="R605" s="832">
        <v>1</v>
      </c>
      <c r="S605" s="837">
        <v>1</v>
      </c>
      <c r="T605" s="836">
        <v>0.5</v>
      </c>
      <c r="U605" s="838">
        <v>1</v>
      </c>
    </row>
    <row r="606" spans="1:21" ht="14.4" customHeight="1" x14ac:dyDescent="0.3">
      <c r="A606" s="831">
        <v>50</v>
      </c>
      <c r="B606" s="832" t="s">
        <v>2327</v>
      </c>
      <c r="C606" s="832" t="s">
        <v>2331</v>
      </c>
      <c r="D606" s="833" t="s">
        <v>3872</v>
      </c>
      <c r="E606" s="834" t="s">
        <v>2351</v>
      </c>
      <c r="F606" s="832" t="s">
        <v>2328</v>
      </c>
      <c r="G606" s="832" t="s">
        <v>2367</v>
      </c>
      <c r="H606" s="832" t="s">
        <v>607</v>
      </c>
      <c r="I606" s="832" t="s">
        <v>2014</v>
      </c>
      <c r="J606" s="832" t="s">
        <v>2015</v>
      </c>
      <c r="K606" s="832" t="s">
        <v>2016</v>
      </c>
      <c r="L606" s="835">
        <v>278.64</v>
      </c>
      <c r="M606" s="835">
        <v>835.92</v>
      </c>
      <c r="N606" s="832">
        <v>3</v>
      </c>
      <c r="O606" s="836">
        <v>1.5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50</v>
      </c>
      <c r="B607" s="832" t="s">
        <v>2327</v>
      </c>
      <c r="C607" s="832" t="s">
        <v>2331</v>
      </c>
      <c r="D607" s="833" t="s">
        <v>3872</v>
      </c>
      <c r="E607" s="834" t="s">
        <v>2351</v>
      </c>
      <c r="F607" s="832" t="s">
        <v>2328</v>
      </c>
      <c r="G607" s="832" t="s">
        <v>2367</v>
      </c>
      <c r="H607" s="832" t="s">
        <v>607</v>
      </c>
      <c r="I607" s="832" t="s">
        <v>2014</v>
      </c>
      <c r="J607" s="832" t="s">
        <v>2015</v>
      </c>
      <c r="K607" s="832" t="s">
        <v>2016</v>
      </c>
      <c r="L607" s="835">
        <v>220.53</v>
      </c>
      <c r="M607" s="835">
        <v>220.53</v>
      </c>
      <c r="N607" s="832">
        <v>1</v>
      </c>
      <c r="O607" s="836">
        <v>0.5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50</v>
      </c>
      <c r="B608" s="832" t="s">
        <v>2327</v>
      </c>
      <c r="C608" s="832" t="s">
        <v>2331</v>
      </c>
      <c r="D608" s="833" t="s">
        <v>3872</v>
      </c>
      <c r="E608" s="834" t="s">
        <v>2351</v>
      </c>
      <c r="F608" s="832" t="s">
        <v>2328</v>
      </c>
      <c r="G608" s="832" t="s">
        <v>2367</v>
      </c>
      <c r="H608" s="832" t="s">
        <v>607</v>
      </c>
      <c r="I608" s="832" t="s">
        <v>2014</v>
      </c>
      <c r="J608" s="832" t="s">
        <v>2015</v>
      </c>
      <c r="K608" s="832" t="s">
        <v>2016</v>
      </c>
      <c r="L608" s="835">
        <v>278.63</v>
      </c>
      <c r="M608" s="835">
        <v>557.26</v>
      </c>
      <c r="N608" s="832">
        <v>2</v>
      </c>
      <c r="O608" s="836">
        <v>1</v>
      </c>
      <c r="P608" s="835">
        <v>278.63</v>
      </c>
      <c r="Q608" s="837">
        <v>0.5</v>
      </c>
      <c r="R608" s="832">
        <v>1</v>
      </c>
      <c r="S608" s="837">
        <v>0.5</v>
      </c>
      <c r="T608" s="836">
        <v>0.5</v>
      </c>
      <c r="U608" s="838">
        <v>0.5</v>
      </c>
    </row>
    <row r="609" spans="1:21" ht="14.4" customHeight="1" x14ac:dyDescent="0.3">
      <c r="A609" s="831">
        <v>50</v>
      </c>
      <c r="B609" s="832" t="s">
        <v>2327</v>
      </c>
      <c r="C609" s="832" t="s">
        <v>2331</v>
      </c>
      <c r="D609" s="833" t="s">
        <v>3872</v>
      </c>
      <c r="E609" s="834" t="s">
        <v>2351</v>
      </c>
      <c r="F609" s="832" t="s">
        <v>2328</v>
      </c>
      <c r="G609" s="832" t="s">
        <v>2367</v>
      </c>
      <c r="H609" s="832" t="s">
        <v>578</v>
      </c>
      <c r="I609" s="832" t="s">
        <v>2582</v>
      </c>
      <c r="J609" s="832" t="s">
        <v>2583</v>
      </c>
      <c r="K609" s="832" t="s">
        <v>2023</v>
      </c>
      <c r="L609" s="835">
        <v>117.73</v>
      </c>
      <c r="M609" s="835">
        <v>117.73</v>
      </c>
      <c r="N609" s="832">
        <v>1</v>
      </c>
      <c r="O609" s="836">
        <v>0.5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50</v>
      </c>
      <c r="B610" s="832" t="s">
        <v>2327</v>
      </c>
      <c r="C610" s="832" t="s">
        <v>2331</v>
      </c>
      <c r="D610" s="833" t="s">
        <v>3872</v>
      </c>
      <c r="E610" s="834" t="s">
        <v>2351</v>
      </c>
      <c r="F610" s="832" t="s">
        <v>2328</v>
      </c>
      <c r="G610" s="832" t="s">
        <v>2367</v>
      </c>
      <c r="H610" s="832" t="s">
        <v>578</v>
      </c>
      <c r="I610" s="832" t="s">
        <v>2030</v>
      </c>
      <c r="J610" s="832" t="s">
        <v>2015</v>
      </c>
      <c r="K610" s="832" t="s">
        <v>2031</v>
      </c>
      <c r="L610" s="835">
        <v>181.13</v>
      </c>
      <c r="M610" s="835">
        <v>181.13</v>
      </c>
      <c r="N610" s="832">
        <v>1</v>
      </c>
      <c r="O610" s="836">
        <v>0.5</v>
      </c>
      <c r="P610" s="835"/>
      <c r="Q610" s="837">
        <v>0</v>
      </c>
      <c r="R610" s="832"/>
      <c r="S610" s="837">
        <v>0</v>
      </c>
      <c r="T610" s="836"/>
      <c r="U610" s="838">
        <v>0</v>
      </c>
    </row>
    <row r="611" spans="1:21" ht="14.4" customHeight="1" x14ac:dyDescent="0.3">
      <c r="A611" s="831">
        <v>50</v>
      </c>
      <c r="B611" s="832" t="s">
        <v>2327</v>
      </c>
      <c r="C611" s="832" t="s">
        <v>2331</v>
      </c>
      <c r="D611" s="833" t="s">
        <v>3872</v>
      </c>
      <c r="E611" s="834" t="s">
        <v>2351</v>
      </c>
      <c r="F611" s="832" t="s">
        <v>2328</v>
      </c>
      <c r="G611" s="832" t="s">
        <v>2367</v>
      </c>
      <c r="H611" s="832" t="s">
        <v>578</v>
      </c>
      <c r="I611" s="832" t="s">
        <v>2586</v>
      </c>
      <c r="J611" s="832" t="s">
        <v>2587</v>
      </c>
      <c r="K611" s="832" t="s">
        <v>2016</v>
      </c>
      <c r="L611" s="835">
        <v>220.53</v>
      </c>
      <c r="M611" s="835">
        <v>220.53</v>
      </c>
      <c r="N611" s="832">
        <v>1</v>
      </c>
      <c r="O611" s="836">
        <v>0.5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50</v>
      </c>
      <c r="B612" s="832" t="s">
        <v>2327</v>
      </c>
      <c r="C612" s="832" t="s">
        <v>2331</v>
      </c>
      <c r="D612" s="833" t="s">
        <v>3872</v>
      </c>
      <c r="E612" s="834" t="s">
        <v>2351</v>
      </c>
      <c r="F612" s="832" t="s">
        <v>2328</v>
      </c>
      <c r="G612" s="832" t="s">
        <v>2367</v>
      </c>
      <c r="H612" s="832" t="s">
        <v>607</v>
      </c>
      <c r="I612" s="832" t="s">
        <v>3060</v>
      </c>
      <c r="J612" s="832" t="s">
        <v>2018</v>
      </c>
      <c r="K612" s="832" t="s">
        <v>2031</v>
      </c>
      <c r="L612" s="835">
        <v>143.35</v>
      </c>
      <c r="M612" s="835">
        <v>286.7</v>
      </c>
      <c r="N612" s="832">
        <v>2</v>
      </c>
      <c r="O612" s="836">
        <v>1</v>
      </c>
      <c r="P612" s="835"/>
      <c r="Q612" s="837">
        <v>0</v>
      </c>
      <c r="R612" s="832"/>
      <c r="S612" s="837">
        <v>0</v>
      </c>
      <c r="T612" s="836"/>
      <c r="U612" s="838">
        <v>0</v>
      </c>
    </row>
    <row r="613" spans="1:21" ht="14.4" customHeight="1" x14ac:dyDescent="0.3">
      <c r="A613" s="831">
        <v>50</v>
      </c>
      <c r="B613" s="832" t="s">
        <v>2327</v>
      </c>
      <c r="C613" s="832" t="s">
        <v>2331</v>
      </c>
      <c r="D613" s="833" t="s">
        <v>3872</v>
      </c>
      <c r="E613" s="834" t="s">
        <v>2351</v>
      </c>
      <c r="F613" s="832" t="s">
        <v>2328</v>
      </c>
      <c r="G613" s="832" t="s">
        <v>2368</v>
      </c>
      <c r="H613" s="832" t="s">
        <v>578</v>
      </c>
      <c r="I613" s="832" t="s">
        <v>1946</v>
      </c>
      <c r="J613" s="832" t="s">
        <v>1126</v>
      </c>
      <c r="K613" s="832" t="s">
        <v>1941</v>
      </c>
      <c r="L613" s="835">
        <v>35.11</v>
      </c>
      <c r="M613" s="835">
        <v>175.55</v>
      </c>
      <c r="N613" s="832">
        <v>5</v>
      </c>
      <c r="O613" s="836">
        <v>2.5</v>
      </c>
      <c r="P613" s="835">
        <v>35.11</v>
      </c>
      <c r="Q613" s="837">
        <v>0.19999999999999998</v>
      </c>
      <c r="R613" s="832">
        <v>1</v>
      </c>
      <c r="S613" s="837">
        <v>0.2</v>
      </c>
      <c r="T613" s="836">
        <v>0.5</v>
      </c>
      <c r="U613" s="838">
        <v>0.2</v>
      </c>
    </row>
    <row r="614" spans="1:21" ht="14.4" customHeight="1" x14ac:dyDescent="0.3">
      <c r="A614" s="831">
        <v>50</v>
      </c>
      <c r="B614" s="832" t="s">
        <v>2327</v>
      </c>
      <c r="C614" s="832" t="s">
        <v>2331</v>
      </c>
      <c r="D614" s="833" t="s">
        <v>3872</v>
      </c>
      <c r="E614" s="834" t="s">
        <v>2351</v>
      </c>
      <c r="F614" s="832" t="s">
        <v>2328</v>
      </c>
      <c r="G614" s="832" t="s">
        <v>2368</v>
      </c>
      <c r="H614" s="832" t="s">
        <v>578</v>
      </c>
      <c r="I614" s="832" t="s">
        <v>1947</v>
      </c>
      <c r="J614" s="832" t="s">
        <v>1124</v>
      </c>
      <c r="K614" s="832" t="s">
        <v>697</v>
      </c>
      <c r="L614" s="835">
        <v>70.23</v>
      </c>
      <c r="M614" s="835">
        <v>70.23</v>
      </c>
      <c r="N614" s="832">
        <v>1</v>
      </c>
      <c r="O614" s="836">
        <v>0.5</v>
      </c>
      <c r="P614" s="835">
        <v>70.23</v>
      </c>
      <c r="Q614" s="837">
        <v>1</v>
      </c>
      <c r="R614" s="832">
        <v>1</v>
      </c>
      <c r="S614" s="837">
        <v>1</v>
      </c>
      <c r="T614" s="836">
        <v>0.5</v>
      </c>
      <c r="U614" s="838">
        <v>1</v>
      </c>
    </row>
    <row r="615" spans="1:21" ht="14.4" customHeight="1" x14ac:dyDescent="0.3">
      <c r="A615" s="831">
        <v>50</v>
      </c>
      <c r="B615" s="832" t="s">
        <v>2327</v>
      </c>
      <c r="C615" s="832" t="s">
        <v>2331</v>
      </c>
      <c r="D615" s="833" t="s">
        <v>3872</v>
      </c>
      <c r="E615" s="834" t="s">
        <v>2351</v>
      </c>
      <c r="F615" s="832" t="s">
        <v>2328</v>
      </c>
      <c r="G615" s="832" t="s">
        <v>2368</v>
      </c>
      <c r="H615" s="832" t="s">
        <v>578</v>
      </c>
      <c r="I615" s="832" t="s">
        <v>2372</v>
      </c>
      <c r="J615" s="832" t="s">
        <v>2373</v>
      </c>
      <c r="K615" s="832" t="s">
        <v>1941</v>
      </c>
      <c r="L615" s="835">
        <v>35.11</v>
      </c>
      <c r="M615" s="835">
        <v>35.11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50</v>
      </c>
      <c r="B616" s="832" t="s">
        <v>2327</v>
      </c>
      <c r="C616" s="832" t="s">
        <v>2331</v>
      </c>
      <c r="D616" s="833" t="s">
        <v>3872</v>
      </c>
      <c r="E616" s="834" t="s">
        <v>2351</v>
      </c>
      <c r="F616" s="832" t="s">
        <v>2328</v>
      </c>
      <c r="G616" s="832" t="s">
        <v>2368</v>
      </c>
      <c r="H616" s="832" t="s">
        <v>607</v>
      </c>
      <c r="I616" s="832" t="s">
        <v>1940</v>
      </c>
      <c r="J616" s="832" t="s">
        <v>696</v>
      </c>
      <c r="K616" s="832" t="s">
        <v>1941</v>
      </c>
      <c r="L616" s="835">
        <v>35.11</v>
      </c>
      <c r="M616" s="835">
        <v>35.11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50</v>
      </c>
      <c r="B617" s="832" t="s">
        <v>2327</v>
      </c>
      <c r="C617" s="832" t="s">
        <v>2331</v>
      </c>
      <c r="D617" s="833" t="s">
        <v>3872</v>
      </c>
      <c r="E617" s="834" t="s">
        <v>2351</v>
      </c>
      <c r="F617" s="832" t="s">
        <v>2328</v>
      </c>
      <c r="G617" s="832" t="s">
        <v>2378</v>
      </c>
      <c r="H617" s="832" t="s">
        <v>578</v>
      </c>
      <c r="I617" s="832" t="s">
        <v>2379</v>
      </c>
      <c r="J617" s="832" t="s">
        <v>824</v>
      </c>
      <c r="K617" s="832" t="s">
        <v>2380</v>
      </c>
      <c r="L617" s="835">
        <v>159.16999999999999</v>
      </c>
      <c r="M617" s="835">
        <v>477.51</v>
      </c>
      <c r="N617" s="832">
        <v>3</v>
      </c>
      <c r="O617" s="836">
        <v>1.5</v>
      </c>
      <c r="P617" s="835">
        <v>159.16999999999999</v>
      </c>
      <c r="Q617" s="837">
        <v>0.33333333333333331</v>
      </c>
      <c r="R617" s="832">
        <v>1</v>
      </c>
      <c r="S617" s="837">
        <v>0.33333333333333331</v>
      </c>
      <c r="T617" s="836">
        <v>0.5</v>
      </c>
      <c r="U617" s="838">
        <v>0.33333333333333331</v>
      </c>
    </row>
    <row r="618" spans="1:21" ht="14.4" customHeight="1" x14ac:dyDescent="0.3">
      <c r="A618" s="831">
        <v>50</v>
      </c>
      <c r="B618" s="832" t="s">
        <v>2327</v>
      </c>
      <c r="C618" s="832" t="s">
        <v>2331</v>
      </c>
      <c r="D618" s="833" t="s">
        <v>3872</v>
      </c>
      <c r="E618" s="834" t="s">
        <v>2351</v>
      </c>
      <c r="F618" s="832" t="s">
        <v>2328</v>
      </c>
      <c r="G618" s="832" t="s">
        <v>2621</v>
      </c>
      <c r="H618" s="832" t="s">
        <v>578</v>
      </c>
      <c r="I618" s="832" t="s">
        <v>2622</v>
      </c>
      <c r="J618" s="832" t="s">
        <v>2623</v>
      </c>
      <c r="K618" s="832" t="s">
        <v>2624</v>
      </c>
      <c r="L618" s="835">
        <v>1065.51</v>
      </c>
      <c r="M618" s="835">
        <v>1065.51</v>
      </c>
      <c r="N618" s="832">
        <v>1</v>
      </c>
      <c r="O618" s="836">
        <v>0.5</v>
      </c>
      <c r="P618" s="835"/>
      <c r="Q618" s="837">
        <v>0</v>
      </c>
      <c r="R618" s="832"/>
      <c r="S618" s="837">
        <v>0</v>
      </c>
      <c r="T618" s="836"/>
      <c r="U618" s="838">
        <v>0</v>
      </c>
    </row>
    <row r="619" spans="1:21" ht="14.4" customHeight="1" x14ac:dyDescent="0.3">
      <c r="A619" s="831">
        <v>50</v>
      </c>
      <c r="B619" s="832" t="s">
        <v>2327</v>
      </c>
      <c r="C619" s="832" t="s">
        <v>2331</v>
      </c>
      <c r="D619" s="833" t="s">
        <v>3872</v>
      </c>
      <c r="E619" s="834" t="s">
        <v>2351</v>
      </c>
      <c r="F619" s="832" t="s">
        <v>2328</v>
      </c>
      <c r="G619" s="832" t="s">
        <v>2466</v>
      </c>
      <c r="H619" s="832" t="s">
        <v>578</v>
      </c>
      <c r="I619" s="832" t="s">
        <v>2467</v>
      </c>
      <c r="J619" s="832" t="s">
        <v>2468</v>
      </c>
      <c r="K619" s="832" t="s">
        <v>2469</v>
      </c>
      <c r="L619" s="835">
        <v>43.48</v>
      </c>
      <c r="M619" s="835">
        <v>43.48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" customHeight="1" x14ac:dyDescent="0.3">
      <c r="A620" s="831">
        <v>50</v>
      </c>
      <c r="B620" s="832" t="s">
        <v>2327</v>
      </c>
      <c r="C620" s="832" t="s">
        <v>2331</v>
      </c>
      <c r="D620" s="833" t="s">
        <v>3872</v>
      </c>
      <c r="E620" s="834" t="s">
        <v>2351</v>
      </c>
      <c r="F620" s="832" t="s">
        <v>2328</v>
      </c>
      <c r="G620" s="832" t="s">
        <v>2381</v>
      </c>
      <c r="H620" s="832" t="s">
        <v>607</v>
      </c>
      <c r="I620" s="832" t="s">
        <v>1911</v>
      </c>
      <c r="J620" s="832" t="s">
        <v>875</v>
      </c>
      <c r="K620" s="832" t="s">
        <v>1912</v>
      </c>
      <c r="L620" s="835">
        <v>42.51</v>
      </c>
      <c r="M620" s="835">
        <v>42.51</v>
      </c>
      <c r="N620" s="832">
        <v>1</v>
      </c>
      <c r="O620" s="836">
        <v>0.5</v>
      </c>
      <c r="P620" s="835">
        <v>42.51</v>
      </c>
      <c r="Q620" s="837">
        <v>1</v>
      </c>
      <c r="R620" s="832">
        <v>1</v>
      </c>
      <c r="S620" s="837">
        <v>1</v>
      </c>
      <c r="T620" s="836">
        <v>0.5</v>
      </c>
      <c r="U620" s="838">
        <v>1</v>
      </c>
    </row>
    <row r="621" spans="1:21" ht="14.4" customHeight="1" x14ac:dyDescent="0.3">
      <c r="A621" s="831">
        <v>50</v>
      </c>
      <c r="B621" s="832" t="s">
        <v>2327</v>
      </c>
      <c r="C621" s="832" t="s">
        <v>2331</v>
      </c>
      <c r="D621" s="833" t="s">
        <v>3872</v>
      </c>
      <c r="E621" s="834" t="s">
        <v>2351</v>
      </c>
      <c r="F621" s="832" t="s">
        <v>2328</v>
      </c>
      <c r="G621" s="832" t="s">
        <v>2381</v>
      </c>
      <c r="H621" s="832" t="s">
        <v>578</v>
      </c>
      <c r="I621" s="832" t="s">
        <v>2382</v>
      </c>
      <c r="J621" s="832" t="s">
        <v>871</v>
      </c>
      <c r="K621" s="832" t="s">
        <v>1912</v>
      </c>
      <c r="L621" s="835">
        <v>42.51</v>
      </c>
      <c r="M621" s="835">
        <v>127.53</v>
      </c>
      <c r="N621" s="832">
        <v>3</v>
      </c>
      <c r="O621" s="836">
        <v>1.5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50</v>
      </c>
      <c r="B622" s="832" t="s">
        <v>2327</v>
      </c>
      <c r="C622" s="832" t="s">
        <v>2331</v>
      </c>
      <c r="D622" s="833" t="s">
        <v>3872</v>
      </c>
      <c r="E622" s="834" t="s">
        <v>2351</v>
      </c>
      <c r="F622" s="832" t="s">
        <v>2328</v>
      </c>
      <c r="G622" s="832" t="s">
        <v>2476</v>
      </c>
      <c r="H622" s="832" t="s">
        <v>578</v>
      </c>
      <c r="I622" s="832" t="s">
        <v>2477</v>
      </c>
      <c r="J622" s="832" t="s">
        <v>959</v>
      </c>
      <c r="K622" s="832" t="s">
        <v>2478</v>
      </c>
      <c r="L622" s="835">
        <v>33</v>
      </c>
      <c r="M622" s="835">
        <v>33</v>
      </c>
      <c r="N622" s="832">
        <v>1</v>
      </c>
      <c r="O622" s="836">
        <v>0.5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50</v>
      </c>
      <c r="B623" s="832" t="s">
        <v>2327</v>
      </c>
      <c r="C623" s="832" t="s">
        <v>2331</v>
      </c>
      <c r="D623" s="833" t="s">
        <v>3872</v>
      </c>
      <c r="E623" s="834" t="s">
        <v>2351</v>
      </c>
      <c r="F623" s="832" t="s">
        <v>2328</v>
      </c>
      <c r="G623" s="832" t="s">
        <v>2383</v>
      </c>
      <c r="H623" s="832" t="s">
        <v>607</v>
      </c>
      <c r="I623" s="832" t="s">
        <v>1880</v>
      </c>
      <c r="J623" s="832" t="s">
        <v>1881</v>
      </c>
      <c r="K623" s="832" t="s">
        <v>1882</v>
      </c>
      <c r="L623" s="835">
        <v>93.43</v>
      </c>
      <c r="M623" s="835">
        <v>840.87</v>
      </c>
      <c r="N623" s="832">
        <v>9</v>
      </c>
      <c r="O623" s="836">
        <v>4.5</v>
      </c>
      <c r="P623" s="835">
        <v>186.86</v>
      </c>
      <c r="Q623" s="837">
        <v>0.22222222222222224</v>
      </c>
      <c r="R623" s="832">
        <v>2</v>
      </c>
      <c r="S623" s="837">
        <v>0.22222222222222221</v>
      </c>
      <c r="T623" s="836">
        <v>1</v>
      </c>
      <c r="U623" s="838">
        <v>0.22222222222222221</v>
      </c>
    </row>
    <row r="624" spans="1:21" ht="14.4" customHeight="1" x14ac:dyDescent="0.3">
      <c r="A624" s="831">
        <v>50</v>
      </c>
      <c r="B624" s="832" t="s">
        <v>2327</v>
      </c>
      <c r="C624" s="832" t="s">
        <v>2331</v>
      </c>
      <c r="D624" s="833" t="s">
        <v>3872</v>
      </c>
      <c r="E624" s="834" t="s">
        <v>2351</v>
      </c>
      <c r="F624" s="832" t="s">
        <v>2328</v>
      </c>
      <c r="G624" s="832" t="s">
        <v>2390</v>
      </c>
      <c r="H624" s="832" t="s">
        <v>578</v>
      </c>
      <c r="I624" s="832" t="s">
        <v>2496</v>
      </c>
      <c r="J624" s="832" t="s">
        <v>2392</v>
      </c>
      <c r="K624" s="832" t="s">
        <v>2497</v>
      </c>
      <c r="L624" s="835">
        <v>0</v>
      </c>
      <c r="M624" s="835">
        <v>0</v>
      </c>
      <c r="N624" s="832">
        <v>1</v>
      </c>
      <c r="O624" s="836">
        <v>0.5</v>
      </c>
      <c r="P624" s="835"/>
      <c r="Q624" s="837"/>
      <c r="R624" s="832"/>
      <c r="S624" s="837">
        <v>0</v>
      </c>
      <c r="T624" s="836"/>
      <c r="U624" s="838">
        <v>0</v>
      </c>
    </row>
    <row r="625" spans="1:21" ht="14.4" customHeight="1" x14ac:dyDescent="0.3">
      <c r="A625" s="831">
        <v>50</v>
      </c>
      <c r="B625" s="832" t="s">
        <v>2327</v>
      </c>
      <c r="C625" s="832" t="s">
        <v>2331</v>
      </c>
      <c r="D625" s="833" t="s">
        <v>3872</v>
      </c>
      <c r="E625" s="834" t="s">
        <v>2351</v>
      </c>
      <c r="F625" s="832" t="s">
        <v>2328</v>
      </c>
      <c r="G625" s="832" t="s">
        <v>2390</v>
      </c>
      <c r="H625" s="832" t="s">
        <v>578</v>
      </c>
      <c r="I625" s="832" t="s">
        <v>2394</v>
      </c>
      <c r="J625" s="832" t="s">
        <v>2392</v>
      </c>
      <c r="K625" s="832" t="s">
        <v>2395</v>
      </c>
      <c r="L625" s="835">
        <v>11.73</v>
      </c>
      <c r="M625" s="835">
        <v>93.840000000000018</v>
      </c>
      <c r="N625" s="832">
        <v>8</v>
      </c>
      <c r="O625" s="836">
        <v>4</v>
      </c>
      <c r="P625" s="835">
        <v>11.73</v>
      </c>
      <c r="Q625" s="837">
        <v>0.12499999999999999</v>
      </c>
      <c r="R625" s="832">
        <v>1</v>
      </c>
      <c r="S625" s="837">
        <v>0.125</v>
      </c>
      <c r="T625" s="836">
        <v>0.5</v>
      </c>
      <c r="U625" s="838">
        <v>0.125</v>
      </c>
    </row>
    <row r="626" spans="1:21" ht="14.4" customHeight="1" x14ac:dyDescent="0.3">
      <c r="A626" s="831">
        <v>50</v>
      </c>
      <c r="B626" s="832" t="s">
        <v>2327</v>
      </c>
      <c r="C626" s="832" t="s">
        <v>2331</v>
      </c>
      <c r="D626" s="833" t="s">
        <v>3872</v>
      </c>
      <c r="E626" s="834" t="s">
        <v>2351</v>
      </c>
      <c r="F626" s="832" t="s">
        <v>2328</v>
      </c>
      <c r="G626" s="832" t="s">
        <v>2682</v>
      </c>
      <c r="H626" s="832" t="s">
        <v>607</v>
      </c>
      <c r="I626" s="832" t="s">
        <v>2262</v>
      </c>
      <c r="J626" s="832" t="s">
        <v>2260</v>
      </c>
      <c r="K626" s="832" t="s">
        <v>2263</v>
      </c>
      <c r="L626" s="835">
        <v>79.03</v>
      </c>
      <c r="M626" s="835">
        <v>79.03</v>
      </c>
      <c r="N626" s="832">
        <v>1</v>
      </c>
      <c r="O626" s="836">
        <v>0.5</v>
      </c>
      <c r="P626" s="835"/>
      <c r="Q626" s="837">
        <v>0</v>
      </c>
      <c r="R626" s="832"/>
      <c r="S626" s="837">
        <v>0</v>
      </c>
      <c r="T626" s="836"/>
      <c r="U626" s="838">
        <v>0</v>
      </c>
    </row>
    <row r="627" spans="1:21" ht="14.4" customHeight="1" x14ac:dyDescent="0.3">
      <c r="A627" s="831">
        <v>50</v>
      </c>
      <c r="B627" s="832" t="s">
        <v>2327</v>
      </c>
      <c r="C627" s="832" t="s">
        <v>2331</v>
      </c>
      <c r="D627" s="833" t="s">
        <v>3872</v>
      </c>
      <c r="E627" s="834" t="s">
        <v>2351</v>
      </c>
      <c r="F627" s="832" t="s">
        <v>2328</v>
      </c>
      <c r="G627" s="832" t="s">
        <v>2501</v>
      </c>
      <c r="H627" s="832" t="s">
        <v>607</v>
      </c>
      <c r="I627" s="832" t="s">
        <v>1994</v>
      </c>
      <c r="J627" s="832" t="s">
        <v>1003</v>
      </c>
      <c r="K627" s="832" t="s">
        <v>1995</v>
      </c>
      <c r="L627" s="835">
        <v>46.73</v>
      </c>
      <c r="M627" s="835">
        <v>46.73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50</v>
      </c>
      <c r="B628" s="832" t="s">
        <v>2327</v>
      </c>
      <c r="C628" s="832" t="s">
        <v>2331</v>
      </c>
      <c r="D628" s="833" t="s">
        <v>3872</v>
      </c>
      <c r="E628" s="834" t="s">
        <v>2351</v>
      </c>
      <c r="F628" s="832" t="s">
        <v>2328</v>
      </c>
      <c r="G628" s="832" t="s">
        <v>2502</v>
      </c>
      <c r="H628" s="832" t="s">
        <v>607</v>
      </c>
      <c r="I628" s="832" t="s">
        <v>2693</v>
      </c>
      <c r="J628" s="832" t="s">
        <v>2694</v>
      </c>
      <c r="K628" s="832" t="s">
        <v>2695</v>
      </c>
      <c r="L628" s="835">
        <v>73.45</v>
      </c>
      <c r="M628" s="835">
        <v>73.45</v>
      </c>
      <c r="N628" s="832">
        <v>1</v>
      </c>
      <c r="O628" s="836">
        <v>0.5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50</v>
      </c>
      <c r="B629" s="832" t="s">
        <v>2327</v>
      </c>
      <c r="C629" s="832" t="s">
        <v>2331</v>
      </c>
      <c r="D629" s="833" t="s">
        <v>3872</v>
      </c>
      <c r="E629" s="834" t="s">
        <v>2351</v>
      </c>
      <c r="F629" s="832" t="s">
        <v>2328</v>
      </c>
      <c r="G629" s="832" t="s">
        <v>2502</v>
      </c>
      <c r="H629" s="832" t="s">
        <v>578</v>
      </c>
      <c r="I629" s="832" t="s">
        <v>2910</v>
      </c>
      <c r="J629" s="832" t="s">
        <v>2911</v>
      </c>
      <c r="K629" s="832" t="s">
        <v>1844</v>
      </c>
      <c r="L629" s="835">
        <v>86.41</v>
      </c>
      <c r="M629" s="835">
        <v>86.41</v>
      </c>
      <c r="N629" s="832">
        <v>1</v>
      </c>
      <c r="O629" s="836">
        <v>0.5</v>
      </c>
      <c r="P629" s="835"/>
      <c r="Q629" s="837">
        <v>0</v>
      </c>
      <c r="R629" s="832"/>
      <c r="S629" s="837">
        <v>0</v>
      </c>
      <c r="T629" s="836"/>
      <c r="U629" s="838">
        <v>0</v>
      </c>
    </row>
    <row r="630" spans="1:21" ht="14.4" customHeight="1" x14ac:dyDescent="0.3">
      <c r="A630" s="831">
        <v>50</v>
      </c>
      <c r="B630" s="832" t="s">
        <v>2327</v>
      </c>
      <c r="C630" s="832" t="s">
        <v>2331</v>
      </c>
      <c r="D630" s="833" t="s">
        <v>3872</v>
      </c>
      <c r="E630" s="834" t="s">
        <v>2351</v>
      </c>
      <c r="F630" s="832" t="s">
        <v>2328</v>
      </c>
      <c r="G630" s="832" t="s">
        <v>2401</v>
      </c>
      <c r="H630" s="832" t="s">
        <v>607</v>
      </c>
      <c r="I630" s="832" t="s">
        <v>2506</v>
      </c>
      <c r="J630" s="832" t="s">
        <v>1924</v>
      </c>
      <c r="K630" s="832" t="s">
        <v>2507</v>
      </c>
      <c r="L630" s="835">
        <v>10.65</v>
      </c>
      <c r="M630" s="835">
        <v>10.65</v>
      </c>
      <c r="N630" s="832">
        <v>1</v>
      </c>
      <c r="O630" s="836">
        <v>0.5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50</v>
      </c>
      <c r="B631" s="832" t="s">
        <v>2327</v>
      </c>
      <c r="C631" s="832" t="s">
        <v>2331</v>
      </c>
      <c r="D631" s="833" t="s">
        <v>3872</v>
      </c>
      <c r="E631" s="834" t="s">
        <v>2351</v>
      </c>
      <c r="F631" s="832" t="s">
        <v>2328</v>
      </c>
      <c r="G631" s="832" t="s">
        <v>2401</v>
      </c>
      <c r="H631" s="832" t="s">
        <v>607</v>
      </c>
      <c r="I631" s="832" t="s">
        <v>1926</v>
      </c>
      <c r="J631" s="832" t="s">
        <v>1924</v>
      </c>
      <c r="K631" s="832" t="s">
        <v>1927</v>
      </c>
      <c r="L631" s="835">
        <v>35.11</v>
      </c>
      <c r="M631" s="835">
        <v>35.11</v>
      </c>
      <c r="N631" s="832">
        <v>1</v>
      </c>
      <c r="O631" s="836">
        <v>0.5</v>
      </c>
      <c r="P631" s="835">
        <v>35.11</v>
      </c>
      <c r="Q631" s="837">
        <v>1</v>
      </c>
      <c r="R631" s="832">
        <v>1</v>
      </c>
      <c r="S631" s="837">
        <v>1</v>
      </c>
      <c r="T631" s="836">
        <v>0.5</v>
      </c>
      <c r="U631" s="838">
        <v>1</v>
      </c>
    </row>
    <row r="632" spans="1:21" ht="14.4" customHeight="1" x14ac:dyDescent="0.3">
      <c r="A632" s="831">
        <v>50</v>
      </c>
      <c r="B632" s="832" t="s">
        <v>2327</v>
      </c>
      <c r="C632" s="832" t="s">
        <v>2331</v>
      </c>
      <c r="D632" s="833" t="s">
        <v>3872</v>
      </c>
      <c r="E632" s="834" t="s">
        <v>2351</v>
      </c>
      <c r="F632" s="832" t="s">
        <v>2328</v>
      </c>
      <c r="G632" s="832" t="s">
        <v>2401</v>
      </c>
      <c r="H632" s="832" t="s">
        <v>607</v>
      </c>
      <c r="I632" s="832" t="s">
        <v>2402</v>
      </c>
      <c r="J632" s="832" t="s">
        <v>1924</v>
      </c>
      <c r="K632" s="832" t="s">
        <v>2403</v>
      </c>
      <c r="L632" s="835">
        <v>17.559999999999999</v>
      </c>
      <c r="M632" s="835">
        <v>17.559999999999999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" customHeight="1" x14ac:dyDescent="0.3">
      <c r="A633" s="831">
        <v>50</v>
      </c>
      <c r="B633" s="832" t="s">
        <v>2327</v>
      </c>
      <c r="C633" s="832" t="s">
        <v>2331</v>
      </c>
      <c r="D633" s="833" t="s">
        <v>3872</v>
      </c>
      <c r="E633" s="834" t="s">
        <v>2351</v>
      </c>
      <c r="F633" s="832" t="s">
        <v>2328</v>
      </c>
      <c r="G633" s="832" t="s">
        <v>2404</v>
      </c>
      <c r="H633" s="832" t="s">
        <v>607</v>
      </c>
      <c r="I633" s="832" t="s">
        <v>2509</v>
      </c>
      <c r="J633" s="832" t="s">
        <v>863</v>
      </c>
      <c r="K633" s="832" t="s">
        <v>1876</v>
      </c>
      <c r="L633" s="835">
        <v>490.89</v>
      </c>
      <c r="M633" s="835">
        <v>490.89</v>
      </c>
      <c r="N633" s="832">
        <v>1</v>
      </c>
      <c r="O633" s="836">
        <v>1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2327</v>
      </c>
      <c r="C634" s="832" t="s">
        <v>2331</v>
      </c>
      <c r="D634" s="833" t="s">
        <v>3872</v>
      </c>
      <c r="E634" s="834" t="s">
        <v>2351</v>
      </c>
      <c r="F634" s="832" t="s">
        <v>2328</v>
      </c>
      <c r="G634" s="832" t="s">
        <v>2404</v>
      </c>
      <c r="H634" s="832" t="s">
        <v>607</v>
      </c>
      <c r="I634" s="832" t="s">
        <v>1878</v>
      </c>
      <c r="J634" s="832" t="s">
        <v>869</v>
      </c>
      <c r="K634" s="832" t="s">
        <v>2939</v>
      </c>
      <c r="L634" s="835">
        <v>1847.49</v>
      </c>
      <c r="M634" s="835">
        <v>1847.49</v>
      </c>
      <c r="N634" s="832">
        <v>1</v>
      </c>
      <c r="O634" s="836">
        <v>0.5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50</v>
      </c>
      <c r="B635" s="832" t="s">
        <v>2327</v>
      </c>
      <c r="C635" s="832" t="s">
        <v>2331</v>
      </c>
      <c r="D635" s="833" t="s">
        <v>3872</v>
      </c>
      <c r="E635" s="834" t="s">
        <v>2351</v>
      </c>
      <c r="F635" s="832" t="s">
        <v>2328</v>
      </c>
      <c r="G635" s="832" t="s">
        <v>2404</v>
      </c>
      <c r="H635" s="832" t="s">
        <v>607</v>
      </c>
      <c r="I635" s="832" t="s">
        <v>1871</v>
      </c>
      <c r="J635" s="832" t="s">
        <v>863</v>
      </c>
      <c r="K635" s="832" t="s">
        <v>1872</v>
      </c>
      <c r="L635" s="835">
        <v>736.33</v>
      </c>
      <c r="M635" s="835">
        <v>736.33</v>
      </c>
      <c r="N635" s="832">
        <v>1</v>
      </c>
      <c r="O635" s="836">
        <v>1</v>
      </c>
      <c r="P635" s="835"/>
      <c r="Q635" s="837">
        <v>0</v>
      </c>
      <c r="R635" s="832"/>
      <c r="S635" s="837">
        <v>0</v>
      </c>
      <c r="T635" s="836"/>
      <c r="U635" s="838">
        <v>0</v>
      </c>
    </row>
    <row r="636" spans="1:21" ht="14.4" customHeight="1" x14ac:dyDescent="0.3">
      <c r="A636" s="831">
        <v>50</v>
      </c>
      <c r="B636" s="832" t="s">
        <v>2327</v>
      </c>
      <c r="C636" s="832" t="s">
        <v>2331</v>
      </c>
      <c r="D636" s="833" t="s">
        <v>3872</v>
      </c>
      <c r="E636" s="834" t="s">
        <v>2351</v>
      </c>
      <c r="F636" s="832" t="s">
        <v>2328</v>
      </c>
      <c r="G636" s="832" t="s">
        <v>3061</v>
      </c>
      <c r="H636" s="832" t="s">
        <v>578</v>
      </c>
      <c r="I636" s="832" t="s">
        <v>3062</v>
      </c>
      <c r="J636" s="832" t="s">
        <v>3063</v>
      </c>
      <c r="K636" s="832" t="s">
        <v>3064</v>
      </c>
      <c r="L636" s="835">
        <v>51.99</v>
      </c>
      <c r="M636" s="835">
        <v>51.99</v>
      </c>
      <c r="N636" s="832">
        <v>1</v>
      </c>
      <c r="O636" s="836">
        <v>0.5</v>
      </c>
      <c r="P636" s="835"/>
      <c r="Q636" s="837">
        <v>0</v>
      </c>
      <c r="R636" s="832"/>
      <c r="S636" s="837">
        <v>0</v>
      </c>
      <c r="T636" s="836"/>
      <c r="U636" s="838">
        <v>0</v>
      </c>
    </row>
    <row r="637" spans="1:21" ht="14.4" customHeight="1" x14ac:dyDescent="0.3">
      <c r="A637" s="831">
        <v>50</v>
      </c>
      <c r="B637" s="832" t="s">
        <v>2327</v>
      </c>
      <c r="C637" s="832" t="s">
        <v>2331</v>
      </c>
      <c r="D637" s="833" t="s">
        <v>3872</v>
      </c>
      <c r="E637" s="834" t="s">
        <v>2351</v>
      </c>
      <c r="F637" s="832" t="s">
        <v>2328</v>
      </c>
      <c r="G637" s="832" t="s">
        <v>2408</v>
      </c>
      <c r="H637" s="832" t="s">
        <v>607</v>
      </c>
      <c r="I637" s="832" t="s">
        <v>1967</v>
      </c>
      <c r="J637" s="832" t="s">
        <v>1096</v>
      </c>
      <c r="K637" s="832" t="s">
        <v>1941</v>
      </c>
      <c r="L637" s="835">
        <v>47.7</v>
      </c>
      <c r="M637" s="835">
        <v>143.10000000000002</v>
      </c>
      <c r="N637" s="832">
        <v>3</v>
      </c>
      <c r="O637" s="836">
        <v>2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50</v>
      </c>
      <c r="B638" s="832" t="s">
        <v>2327</v>
      </c>
      <c r="C638" s="832" t="s">
        <v>2331</v>
      </c>
      <c r="D638" s="833" t="s">
        <v>3872</v>
      </c>
      <c r="E638" s="834" t="s">
        <v>2351</v>
      </c>
      <c r="F638" s="832" t="s">
        <v>2328</v>
      </c>
      <c r="G638" s="832" t="s">
        <v>2409</v>
      </c>
      <c r="H638" s="832" t="s">
        <v>607</v>
      </c>
      <c r="I638" s="832" t="s">
        <v>1980</v>
      </c>
      <c r="J638" s="832" t="s">
        <v>1981</v>
      </c>
      <c r="K638" s="832" t="s">
        <v>1982</v>
      </c>
      <c r="L638" s="835">
        <v>72.88</v>
      </c>
      <c r="M638" s="835">
        <v>72.88</v>
      </c>
      <c r="N638" s="832">
        <v>1</v>
      </c>
      <c r="O638" s="836">
        <v>0.5</v>
      </c>
      <c r="P638" s="835"/>
      <c r="Q638" s="837">
        <v>0</v>
      </c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50</v>
      </c>
      <c r="B639" s="832" t="s">
        <v>2327</v>
      </c>
      <c r="C639" s="832" t="s">
        <v>2331</v>
      </c>
      <c r="D639" s="833" t="s">
        <v>3872</v>
      </c>
      <c r="E639" s="834" t="s">
        <v>2351</v>
      </c>
      <c r="F639" s="832" t="s">
        <v>2328</v>
      </c>
      <c r="G639" s="832" t="s">
        <v>2410</v>
      </c>
      <c r="H639" s="832" t="s">
        <v>578</v>
      </c>
      <c r="I639" s="832" t="s">
        <v>3065</v>
      </c>
      <c r="J639" s="832" t="s">
        <v>3066</v>
      </c>
      <c r="K639" s="832" t="s">
        <v>1978</v>
      </c>
      <c r="L639" s="835">
        <v>48.27</v>
      </c>
      <c r="M639" s="835">
        <v>48.27</v>
      </c>
      <c r="N639" s="832">
        <v>1</v>
      </c>
      <c r="O639" s="836">
        <v>0.5</v>
      </c>
      <c r="P639" s="835"/>
      <c r="Q639" s="837">
        <v>0</v>
      </c>
      <c r="R639" s="832"/>
      <c r="S639" s="837">
        <v>0</v>
      </c>
      <c r="T639" s="836"/>
      <c r="U639" s="838">
        <v>0</v>
      </c>
    </row>
    <row r="640" spans="1:21" ht="14.4" customHeight="1" x14ac:dyDescent="0.3">
      <c r="A640" s="831">
        <v>50</v>
      </c>
      <c r="B640" s="832" t="s">
        <v>2327</v>
      </c>
      <c r="C640" s="832" t="s">
        <v>2331</v>
      </c>
      <c r="D640" s="833" t="s">
        <v>3872</v>
      </c>
      <c r="E640" s="834" t="s">
        <v>2351</v>
      </c>
      <c r="F640" s="832" t="s">
        <v>2328</v>
      </c>
      <c r="G640" s="832" t="s">
        <v>2410</v>
      </c>
      <c r="H640" s="832" t="s">
        <v>607</v>
      </c>
      <c r="I640" s="832" t="s">
        <v>1977</v>
      </c>
      <c r="J640" s="832" t="s">
        <v>1972</v>
      </c>
      <c r="K640" s="832" t="s">
        <v>1978</v>
      </c>
      <c r="L640" s="835">
        <v>48.27</v>
      </c>
      <c r="M640" s="835">
        <v>48.27</v>
      </c>
      <c r="N640" s="832">
        <v>1</v>
      </c>
      <c r="O640" s="836">
        <v>1</v>
      </c>
      <c r="P640" s="835"/>
      <c r="Q640" s="837">
        <v>0</v>
      </c>
      <c r="R640" s="832"/>
      <c r="S640" s="837">
        <v>0</v>
      </c>
      <c r="T640" s="836"/>
      <c r="U640" s="838">
        <v>0</v>
      </c>
    </row>
    <row r="641" spans="1:21" ht="14.4" customHeight="1" x14ac:dyDescent="0.3">
      <c r="A641" s="831">
        <v>50</v>
      </c>
      <c r="B641" s="832" t="s">
        <v>2327</v>
      </c>
      <c r="C641" s="832" t="s">
        <v>2331</v>
      </c>
      <c r="D641" s="833" t="s">
        <v>3872</v>
      </c>
      <c r="E641" s="834" t="s">
        <v>2351</v>
      </c>
      <c r="F641" s="832" t="s">
        <v>2328</v>
      </c>
      <c r="G641" s="832" t="s">
        <v>2410</v>
      </c>
      <c r="H641" s="832" t="s">
        <v>607</v>
      </c>
      <c r="I641" s="832" t="s">
        <v>1977</v>
      </c>
      <c r="J641" s="832" t="s">
        <v>1972</v>
      </c>
      <c r="K641" s="832" t="s">
        <v>1978</v>
      </c>
      <c r="L641" s="835">
        <v>47.7</v>
      </c>
      <c r="M641" s="835">
        <v>95.4</v>
      </c>
      <c r="N641" s="832">
        <v>2</v>
      </c>
      <c r="O641" s="836">
        <v>1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50</v>
      </c>
      <c r="B642" s="832" t="s">
        <v>2327</v>
      </c>
      <c r="C642" s="832" t="s">
        <v>2331</v>
      </c>
      <c r="D642" s="833" t="s">
        <v>3872</v>
      </c>
      <c r="E642" s="834" t="s">
        <v>2351</v>
      </c>
      <c r="F642" s="832" t="s">
        <v>2328</v>
      </c>
      <c r="G642" s="832" t="s">
        <v>2747</v>
      </c>
      <c r="H642" s="832" t="s">
        <v>578</v>
      </c>
      <c r="I642" s="832" t="s">
        <v>2968</v>
      </c>
      <c r="J642" s="832" t="s">
        <v>2749</v>
      </c>
      <c r="K642" s="832" t="s">
        <v>2031</v>
      </c>
      <c r="L642" s="835">
        <v>278.64</v>
      </c>
      <c r="M642" s="835">
        <v>278.64</v>
      </c>
      <c r="N642" s="832">
        <v>1</v>
      </c>
      <c r="O642" s="836">
        <v>0.5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50</v>
      </c>
      <c r="B643" s="832" t="s">
        <v>2327</v>
      </c>
      <c r="C643" s="832" t="s">
        <v>2331</v>
      </c>
      <c r="D643" s="833" t="s">
        <v>3872</v>
      </c>
      <c r="E643" s="834" t="s">
        <v>2351</v>
      </c>
      <c r="F643" s="832" t="s">
        <v>2328</v>
      </c>
      <c r="G643" s="832" t="s">
        <v>2421</v>
      </c>
      <c r="H643" s="832" t="s">
        <v>578</v>
      </c>
      <c r="I643" s="832" t="s">
        <v>2520</v>
      </c>
      <c r="J643" s="832" t="s">
        <v>1154</v>
      </c>
      <c r="K643" s="832" t="s">
        <v>2521</v>
      </c>
      <c r="L643" s="835">
        <v>128.69999999999999</v>
      </c>
      <c r="M643" s="835">
        <v>128.69999999999999</v>
      </c>
      <c r="N643" s="832">
        <v>1</v>
      </c>
      <c r="O643" s="836">
        <v>0.5</v>
      </c>
      <c r="P643" s="835"/>
      <c r="Q643" s="837">
        <v>0</v>
      </c>
      <c r="R643" s="832"/>
      <c r="S643" s="837">
        <v>0</v>
      </c>
      <c r="T643" s="836"/>
      <c r="U643" s="838">
        <v>0</v>
      </c>
    </row>
    <row r="644" spans="1:21" ht="14.4" customHeight="1" x14ac:dyDescent="0.3">
      <c r="A644" s="831">
        <v>50</v>
      </c>
      <c r="B644" s="832" t="s">
        <v>2327</v>
      </c>
      <c r="C644" s="832" t="s">
        <v>2331</v>
      </c>
      <c r="D644" s="833" t="s">
        <v>3872</v>
      </c>
      <c r="E644" s="834" t="s">
        <v>2351</v>
      </c>
      <c r="F644" s="832" t="s">
        <v>2328</v>
      </c>
      <c r="G644" s="832" t="s">
        <v>2421</v>
      </c>
      <c r="H644" s="832" t="s">
        <v>578</v>
      </c>
      <c r="I644" s="832" t="s">
        <v>2422</v>
      </c>
      <c r="J644" s="832" t="s">
        <v>1154</v>
      </c>
      <c r="K644" s="832" t="s">
        <v>2423</v>
      </c>
      <c r="L644" s="835">
        <v>0</v>
      </c>
      <c r="M644" s="835">
        <v>0</v>
      </c>
      <c r="N644" s="832">
        <v>4</v>
      </c>
      <c r="O644" s="836">
        <v>3</v>
      </c>
      <c r="P644" s="835">
        <v>0</v>
      </c>
      <c r="Q644" s="837"/>
      <c r="R644" s="832">
        <v>1</v>
      </c>
      <c r="S644" s="837">
        <v>0.25</v>
      </c>
      <c r="T644" s="836">
        <v>0.5</v>
      </c>
      <c r="U644" s="838">
        <v>0.16666666666666666</v>
      </c>
    </row>
    <row r="645" spans="1:21" ht="14.4" customHeight="1" x14ac:dyDescent="0.3">
      <c r="A645" s="831">
        <v>50</v>
      </c>
      <c r="B645" s="832" t="s">
        <v>2327</v>
      </c>
      <c r="C645" s="832" t="s">
        <v>2331</v>
      </c>
      <c r="D645" s="833" t="s">
        <v>3872</v>
      </c>
      <c r="E645" s="834" t="s">
        <v>2351</v>
      </c>
      <c r="F645" s="832" t="s">
        <v>2328</v>
      </c>
      <c r="G645" s="832" t="s">
        <v>2424</v>
      </c>
      <c r="H645" s="832" t="s">
        <v>578</v>
      </c>
      <c r="I645" s="832" t="s">
        <v>2425</v>
      </c>
      <c r="J645" s="832" t="s">
        <v>1246</v>
      </c>
      <c r="K645" s="832" t="s">
        <v>2426</v>
      </c>
      <c r="L645" s="835">
        <v>42.08</v>
      </c>
      <c r="M645" s="835">
        <v>42.08</v>
      </c>
      <c r="N645" s="832">
        <v>1</v>
      </c>
      <c r="O645" s="836">
        <v>0.5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50</v>
      </c>
      <c r="B646" s="832" t="s">
        <v>2327</v>
      </c>
      <c r="C646" s="832" t="s">
        <v>2331</v>
      </c>
      <c r="D646" s="833" t="s">
        <v>3872</v>
      </c>
      <c r="E646" s="834" t="s">
        <v>2351</v>
      </c>
      <c r="F646" s="832" t="s">
        <v>2328</v>
      </c>
      <c r="G646" s="832" t="s">
        <v>2524</v>
      </c>
      <c r="H646" s="832" t="s">
        <v>607</v>
      </c>
      <c r="I646" s="832" t="s">
        <v>2042</v>
      </c>
      <c r="J646" s="832" t="s">
        <v>859</v>
      </c>
      <c r="K646" s="832" t="s">
        <v>2043</v>
      </c>
      <c r="L646" s="835">
        <v>100.1</v>
      </c>
      <c r="M646" s="835">
        <v>100.1</v>
      </c>
      <c r="N646" s="832">
        <v>1</v>
      </c>
      <c r="O646" s="836">
        <v>0.5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" customHeight="1" x14ac:dyDescent="0.3">
      <c r="A647" s="831">
        <v>50</v>
      </c>
      <c r="B647" s="832" t="s">
        <v>2327</v>
      </c>
      <c r="C647" s="832" t="s">
        <v>2331</v>
      </c>
      <c r="D647" s="833" t="s">
        <v>3872</v>
      </c>
      <c r="E647" s="834" t="s">
        <v>2351</v>
      </c>
      <c r="F647" s="832" t="s">
        <v>2328</v>
      </c>
      <c r="G647" s="832" t="s">
        <v>2434</v>
      </c>
      <c r="H647" s="832" t="s">
        <v>607</v>
      </c>
      <c r="I647" s="832" t="s">
        <v>1997</v>
      </c>
      <c r="J647" s="832" t="s">
        <v>1998</v>
      </c>
      <c r="K647" s="832" t="s">
        <v>1999</v>
      </c>
      <c r="L647" s="835">
        <v>79.11</v>
      </c>
      <c r="M647" s="835">
        <v>79.11</v>
      </c>
      <c r="N647" s="832">
        <v>1</v>
      </c>
      <c r="O647" s="836">
        <v>0.5</v>
      </c>
      <c r="P647" s="835">
        <v>79.11</v>
      </c>
      <c r="Q647" s="837">
        <v>1</v>
      </c>
      <c r="R647" s="832">
        <v>1</v>
      </c>
      <c r="S647" s="837">
        <v>1</v>
      </c>
      <c r="T647" s="836">
        <v>0.5</v>
      </c>
      <c r="U647" s="838">
        <v>1</v>
      </c>
    </row>
    <row r="648" spans="1:21" ht="14.4" customHeight="1" x14ac:dyDescent="0.3">
      <c r="A648" s="831">
        <v>50</v>
      </c>
      <c r="B648" s="832" t="s">
        <v>2327</v>
      </c>
      <c r="C648" s="832" t="s">
        <v>2331</v>
      </c>
      <c r="D648" s="833" t="s">
        <v>3872</v>
      </c>
      <c r="E648" s="834" t="s">
        <v>2351</v>
      </c>
      <c r="F648" s="832" t="s">
        <v>2328</v>
      </c>
      <c r="G648" s="832" t="s">
        <v>2434</v>
      </c>
      <c r="H648" s="832" t="s">
        <v>578</v>
      </c>
      <c r="I648" s="832" t="s">
        <v>2979</v>
      </c>
      <c r="J648" s="832" t="s">
        <v>2567</v>
      </c>
      <c r="K648" s="832" t="s">
        <v>2773</v>
      </c>
      <c r="L648" s="835">
        <v>87.23</v>
      </c>
      <c r="M648" s="835">
        <v>87.23</v>
      </c>
      <c r="N648" s="832">
        <v>1</v>
      </c>
      <c r="O648" s="836">
        <v>0.5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50</v>
      </c>
      <c r="B649" s="832" t="s">
        <v>2327</v>
      </c>
      <c r="C649" s="832" t="s">
        <v>2331</v>
      </c>
      <c r="D649" s="833" t="s">
        <v>3872</v>
      </c>
      <c r="E649" s="834" t="s">
        <v>2351</v>
      </c>
      <c r="F649" s="832" t="s">
        <v>2328</v>
      </c>
      <c r="G649" s="832" t="s">
        <v>2438</v>
      </c>
      <c r="H649" s="832" t="s">
        <v>578</v>
      </c>
      <c r="I649" s="832" t="s">
        <v>2439</v>
      </c>
      <c r="J649" s="832" t="s">
        <v>2440</v>
      </c>
      <c r="K649" s="832" t="s">
        <v>2441</v>
      </c>
      <c r="L649" s="835">
        <v>93.43</v>
      </c>
      <c r="M649" s="835">
        <v>93.43</v>
      </c>
      <c r="N649" s="832">
        <v>1</v>
      </c>
      <c r="O649" s="836">
        <v>0.5</v>
      </c>
      <c r="P649" s="835"/>
      <c r="Q649" s="837">
        <v>0</v>
      </c>
      <c r="R649" s="832"/>
      <c r="S649" s="837">
        <v>0</v>
      </c>
      <c r="T649" s="836"/>
      <c r="U649" s="838">
        <v>0</v>
      </c>
    </row>
    <row r="650" spans="1:21" ht="14.4" customHeight="1" x14ac:dyDescent="0.3">
      <c r="A650" s="831">
        <v>50</v>
      </c>
      <c r="B650" s="832" t="s">
        <v>2327</v>
      </c>
      <c r="C650" s="832" t="s">
        <v>2331</v>
      </c>
      <c r="D650" s="833" t="s">
        <v>3872</v>
      </c>
      <c r="E650" s="834" t="s">
        <v>2351</v>
      </c>
      <c r="F650" s="832" t="s">
        <v>2328</v>
      </c>
      <c r="G650" s="832" t="s">
        <v>1256</v>
      </c>
      <c r="H650" s="832" t="s">
        <v>607</v>
      </c>
      <c r="I650" s="832" t="s">
        <v>2445</v>
      </c>
      <c r="J650" s="832" t="s">
        <v>1858</v>
      </c>
      <c r="K650" s="832" t="s">
        <v>2446</v>
      </c>
      <c r="L650" s="835">
        <v>120.61</v>
      </c>
      <c r="M650" s="835">
        <v>120.61</v>
      </c>
      <c r="N650" s="832">
        <v>1</v>
      </c>
      <c r="O650" s="836">
        <v>0.5</v>
      </c>
      <c r="P650" s="835">
        <v>120.61</v>
      </c>
      <c r="Q650" s="837">
        <v>1</v>
      </c>
      <c r="R650" s="832">
        <v>1</v>
      </c>
      <c r="S650" s="837">
        <v>1</v>
      </c>
      <c r="T650" s="836">
        <v>0.5</v>
      </c>
      <c r="U650" s="838">
        <v>1</v>
      </c>
    </row>
    <row r="651" spans="1:21" ht="14.4" customHeight="1" x14ac:dyDescent="0.3">
      <c r="A651" s="831">
        <v>50</v>
      </c>
      <c r="B651" s="832" t="s">
        <v>2327</v>
      </c>
      <c r="C651" s="832" t="s">
        <v>2331</v>
      </c>
      <c r="D651" s="833" t="s">
        <v>3872</v>
      </c>
      <c r="E651" s="834" t="s">
        <v>2351</v>
      </c>
      <c r="F651" s="832" t="s">
        <v>2328</v>
      </c>
      <c r="G651" s="832" t="s">
        <v>1256</v>
      </c>
      <c r="H651" s="832" t="s">
        <v>607</v>
      </c>
      <c r="I651" s="832" t="s">
        <v>1857</v>
      </c>
      <c r="J651" s="832" t="s">
        <v>1858</v>
      </c>
      <c r="K651" s="832" t="s">
        <v>1859</v>
      </c>
      <c r="L651" s="835">
        <v>184.74</v>
      </c>
      <c r="M651" s="835">
        <v>1662.66</v>
      </c>
      <c r="N651" s="832">
        <v>9</v>
      </c>
      <c r="O651" s="836">
        <v>6</v>
      </c>
      <c r="P651" s="835"/>
      <c r="Q651" s="837">
        <v>0</v>
      </c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50</v>
      </c>
      <c r="B652" s="832" t="s">
        <v>2327</v>
      </c>
      <c r="C652" s="832" t="s">
        <v>2331</v>
      </c>
      <c r="D652" s="833" t="s">
        <v>3872</v>
      </c>
      <c r="E652" s="834" t="s">
        <v>2351</v>
      </c>
      <c r="F652" s="832" t="s">
        <v>2328</v>
      </c>
      <c r="G652" s="832" t="s">
        <v>2450</v>
      </c>
      <c r="H652" s="832" t="s">
        <v>607</v>
      </c>
      <c r="I652" s="832" t="s">
        <v>2531</v>
      </c>
      <c r="J652" s="832" t="s">
        <v>2452</v>
      </c>
      <c r="K652" s="832" t="s">
        <v>2532</v>
      </c>
      <c r="L652" s="835">
        <v>280.77</v>
      </c>
      <c r="M652" s="835">
        <v>280.77</v>
      </c>
      <c r="N652" s="832">
        <v>1</v>
      </c>
      <c r="O652" s="836">
        <v>0.5</v>
      </c>
      <c r="P652" s="835">
        <v>280.77</v>
      </c>
      <c r="Q652" s="837">
        <v>1</v>
      </c>
      <c r="R652" s="832">
        <v>1</v>
      </c>
      <c r="S652" s="837">
        <v>1</v>
      </c>
      <c r="T652" s="836">
        <v>0.5</v>
      </c>
      <c r="U652" s="838">
        <v>1</v>
      </c>
    </row>
    <row r="653" spans="1:21" ht="14.4" customHeight="1" x14ac:dyDescent="0.3">
      <c r="A653" s="831">
        <v>50</v>
      </c>
      <c r="B653" s="832" t="s">
        <v>2327</v>
      </c>
      <c r="C653" s="832" t="s">
        <v>2331</v>
      </c>
      <c r="D653" s="833" t="s">
        <v>3872</v>
      </c>
      <c r="E653" s="834" t="s">
        <v>2352</v>
      </c>
      <c r="F653" s="832" t="s">
        <v>2328</v>
      </c>
      <c r="G653" s="832" t="s">
        <v>2364</v>
      </c>
      <c r="H653" s="832" t="s">
        <v>578</v>
      </c>
      <c r="I653" s="832" t="s">
        <v>1954</v>
      </c>
      <c r="J653" s="832" t="s">
        <v>655</v>
      </c>
      <c r="K653" s="832" t="s">
        <v>1955</v>
      </c>
      <c r="L653" s="835">
        <v>73.73</v>
      </c>
      <c r="M653" s="835">
        <v>73.73</v>
      </c>
      <c r="N653" s="832">
        <v>1</v>
      </c>
      <c r="O653" s="836">
        <v>0.5</v>
      </c>
      <c r="P653" s="835"/>
      <c r="Q653" s="837">
        <v>0</v>
      </c>
      <c r="R653" s="832"/>
      <c r="S653" s="837">
        <v>0</v>
      </c>
      <c r="T653" s="836"/>
      <c r="U653" s="838">
        <v>0</v>
      </c>
    </row>
    <row r="654" spans="1:21" ht="14.4" customHeight="1" x14ac:dyDescent="0.3">
      <c r="A654" s="831">
        <v>50</v>
      </c>
      <c r="B654" s="832" t="s">
        <v>2327</v>
      </c>
      <c r="C654" s="832" t="s">
        <v>2331</v>
      </c>
      <c r="D654" s="833" t="s">
        <v>3872</v>
      </c>
      <c r="E654" s="834" t="s">
        <v>2352</v>
      </c>
      <c r="F654" s="832" t="s">
        <v>2328</v>
      </c>
      <c r="G654" s="832" t="s">
        <v>2367</v>
      </c>
      <c r="H654" s="832" t="s">
        <v>607</v>
      </c>
      <c r="I654" s="832" t="s">
        <v>2014</v>
      </c>
      <c r="J654" s="832" t="s">
        <v>2015</v>
      </c>
      <c r="K654" s="832" t="s">
        <v>2016</v>
      </c>
      <c r="L654" s="835">
        <v>278.64</v>
      </c>
      <c r="M654" s="835">
        <v>278.64</v>
      </c>
      <c r="N654" s="832">
        <v>1</v>
      </c>
      <c r="O654" s="836">
        <v>0.5</v>
      </c>
      <c r="P654" s="835"/>
      <c r="Q654" s="837">
        <v>0</v>
      </c>
      <c r="R654" s="832"/>
      <c r="S654" s="837">
        <v>0</v>
      </c>
      <c r="T654" s="836"/>
      <c r="U654" s="838">
        <v>0</v>
      </c>
    </row>
    <row r="655" spans="1:21" ht="14.4" customHeight="1" x14ac:dyDescent="0.3">
      <c r="A655" s="831">
        <v>50</v>
      </c>
      <c r="B655" s="832" t="s">
        <v>2327</v>
      </c>
      <c r="C655" s="832" t="s">
        <v>2331</v>
      </c>
      <c r="D655" s="833" t="s">
        <v>3872</v>
      </c>
      <c r="E655" s="834" t="s">
        <v>2352</v>
      </c>
      <c r="F655" s="832" t="s">
        <v>2328</v>
      </c>
      <c r="G655" s="832" t="s">
        <v>2367</v>
      </c>
      <c r="H655" s="832" t="s">
        <v>607</v>
      </c>
      <c r="I655" s="832" t="s">
        <v>2014</v>
      </c>
      <c r="J655" s="832" t="s">
        <v>2015</v>
      </c>
      <c r="K655" s="832" t="s">
        <v>2016</v>
      </c>
      <c r="L655" s="835">
        <v>278.63</v>
      </c>
      <c r="M655" s="835">
        <v>557.26</v>
      </c>
      <c r="N655" s="832">
        <v>2</v>
      </c>
      <c r="O655" s="836">
        <v>1</v>
      </c>
      <c r="P655" s="835"/>
      <c r="Q655" s="837">
        <v>0</v>
      </c>
      <c r="R655" s="832"/>
      <c r="S655" s="837">
        <v>0</v>
      </c>
      <c r="T655" s="836"/>
      <c r="U655" s="838">
        <v>0</v>
      </c>
    </row>
    <row r="656" spans="1:21" ht="14.4" customHeight="1" x14ac:dyDescent="0.3">
      <c r="A656" s="831">
        <v>50</v>
      </c>
      <c r="B656" s="832" t="s">
        <v>2327</v>
      </c>
      <c r="C656" s="832" t="s">
        <v>2331</v>
      </c>
      <c r="D656" s="833" t="s">
        <v>3872</v>
      </c>
      <c r="E656" s="834" t="s">
        <v>2352</v>
      </c>
      <c r="F656" s="832" t="s">
        <v>2328</v>
      </c>
      <c r="G656" s="832" t="s">
        <v>2367</v>
      </c>
      <c r="H656" s="832" t="s">
        <v>578</v>
      </c>
      <c r="I656" s="832" t="s">
        <v>2027</v>
      </c>
      <c r="J656" s="832" t="s">
        <v>2015</v>
      </c>
      <c r="K656" s="832" t="s">
        <v>2023</v>
      </c>
      <c r="L656" s="835">
        <v>117.71</v>
      </c>
      <c r="M656" s="835">
        <v>117.71</v>
      </c>
      <c r="N656" s="832">
        <v>1</v>
      </c>
      <c r="O656" s="836">
        <v>0.5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2327</v>
      </c>
      <c r="C657" s="832" t="s">
        <v>2331</v>
      </c>
      <c r="D657" s="833" t="s">
        <v>3872</v>
      </c>
      <c r="E657" s="834" t="s">
        <v>2352</v>
      </c>
      <c r="F657" s="832" t="s">
        <v>2328</v>
      </c>
      <c r="G657" s="832" t="s">
        <v>2367</v>
      </c>
      <c r="H657" s="832" t="s">
        <v>578</v>
      </c>
      <c r="I657" s="832" t="s">
        <v>2030</v>
      </c>
      <c r="J657" s="832" t="s">
        <v>2015</v>
      </c>
      <c r="K657" s="832" t="s">
        <v>2031</v>
      </c>
      <c r="L657" s="835">
        <v>143.35</v>
      </c>
      <c r="M657" s="835">
        <v>286.7</v>
      </c>
      <c r="N657" s="832">
        <v>2</v>
      </c>
      <c r="O657" s="836">
        <v>1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50</v>
      </c>
      <c r="B658" s="832" t="s">
        <v>2327</v>
      </c>
      <c r="C658" s="832" t="s">
        <v>2331</v>
      </c>
      <c r="D658" s="833" t="s">
        <v>3872</v>
      </c>
      <c r="E658" s="834" t="s">
        <v>2352</v>
      </c>
      <c r="F658" s="832" t="s">
        <v>2328</v>
      </c>
      <c r="G658" s="832" t="s">
        <v>2367</v>
      </c>
      <c r="H658" s="832" t="s">
        <v>578</v>
      </c>
      <c r="I658" s="832" t="s">
        <v>2030</v>
      </c>
      <c r="J658" s="832" t="s">
        <v>2015</v>
      </c>
      <c r="K658" s="832" t="s">
        <v>2031</v>
      </c>
      <c r="L658" s="835">
        <v>181.11</v>
      </c>
      <c r="M658" s="835">
        <v>181.11</v>
      </c>
      <c r="N658" s="832">
        <v>1</v>
      </c>
      <c r="O658" s="836">
        <v>0.5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" customHeight="1" x14ac:dyDescent="0.3">
      <c r="A659" s="831">
        <v>50</v>
      </c>
      <c r="B659" s="832" t="s">
        <v>2327</v>
      </c>
      <c r="C659" s="832" t="s">
        <v>2331</v>
      </c>
      <c r="D659" s="833" t="s">
        <v>3872</v>
      </c>
      <c r="E659" s="834" t="s">
        <v>2352</v>
      </c>
      <c r="F659" s="832" t="s">
        <v>2328</v>
      </c>
      <c r="G659" s="832" t="s">
        <v>2590</v>
      </c>
      <c r="H659" s="832" t="s">
        <v>607</v>
      </c>
      <c r="I659" s="832" t="s">
        <v>1934</v>
      </c>
      <c r="J659" s="832" t="s">
        <v>1935</v>
      </c>
      <c r="K659" s="832" t="s">
        <v>1936</v>
      </c>
      <c r="L659" s="835">
        <v>65.540000000000006</v>
      </c>
      <c r="M659" s="835">
        <v>65.540000000000006</v>
      </c>
      <c r="N659" s="832">
        <v>1</v>
      </c>
      <c r="O659" s="836">
        <v>0.5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50</v>
      </c>
      <c r="B660" s="832" t="s">
        <v>2327</v>
      </c>
      <c r="C660" s="832" t="s">
        <v>2331</v>
      </c>
      <c r="D660" s="833" t="s">
        <v>3872</v>
      </c>
      <c r="E660" s="834" t="s">
        <v>2352</v>
      </c>
      <c r="F660" s="832" t="s">
        <v>2328</v>
      </c>
      <c r="G660" s="832" t="s">
        <v>2368</v>
      </c>
      <c r="H660" s="832" t="s">
        <v>578</v>
      </c>
      <c r="I660" s="832" t="s">
        <v>1946</v>
      </c>
      <c r="J660" s="832" t="s">
        <v>1126</v>
      </c>
      <c r="K660" s="832" t="s">
        <v>1941</v>
      </c>
      <c r="L660" s="835">
        <v>35.11</v>
      </c>
      <c r="M660" s="835">
        <v>105.33</v>
      </c>
      <c r="N660" s="832">
        <v>3</v>
      </c>
      <c r="O660" s="836">
        <v>1.5</v>
      </c>
      <c r="P660" s="835"/>
      <c r="Q660" s="837">
        <v>0</v>
      </c>
      <c r="R660" s="832"/>
      <c r="S660" s="837">
        <v>0</v>
      </c>
      <c r="T660" s="836"/>
      <c r="U660" s="838">
        <v>0</v>
      </c>
    </row>
    <row r="661" spans="1:21" ht="14.4" customHeight="1" x14ac:dyDescent="0.3">
      <c r="A661" s="831">
        <v>50</v>
      </c>
      <c r="B661" s="832" t="s">
        <v>2327</v>
      </c>
      <c r="C661" s="832" t="s">
        <v>2331</v>
      </c>
      <c r="D661" s="833" t="s">
        <v>3872</v>
      </c>
      <c r="E661" s="834" t="s">
        <v>2352</v>
      </c>
      <c r="F661" s="832" t="s">
        <v>2328</v>
      </c>
      <c r="G661" s="832" t="s">
        <v>2368</v>
      </c>
      <c r="H661" s="832" t="s">
        <v>578</v>
      </c>
      <c r="I661" s="832" t="s">
        <v>1947</v>
      </c>
      <c r="J661" s="832" t="s">
        <v>1124</v>
      </c>
      <c r="K661" s="832" t="s">
        <v>697</v>
      </c>
      <c r="L661" s="835">
        <v>70.23</v>
      </c>
      <c r="M661" s="835">
        <v>70.23</v>
      </c>
      <c r="N661" s="832">
        <v>1</v>
      </c>
      <c r="O661" s="836">
        <v>0.5</v>
      </c>
      <c r="P661" s="835"/>
      <c r="Q661" s="837">
        <v>0</v>
      </c>
      <c r="R661" s="832"/>
      <c r="S661" s="837">
        <v>0</v>
      </c>
      <c r="T661" s="836"/>
      <c r="U661" s="838">
        <v>0</v>
      </c>
    </row>
    <row r="662" spans="1:21" ht="14.4" customHeight="1" x14ac:dyDescent="0.3">
      <c r="A662" s="831">
        <v>50</v>
      </c>
      <c r="B662" s="832" t="s">
        <v>2327</v>
      </c>
      <c r="C662" s="832" t="s">
        <v>2331</v>
      </c>
      <c r="D662" s="833" t="s">
        <v>3872</v>
      </c>
      <c r="E662" s="834" t="s">
        <v>2352</v>
      </c>
      <c r="F662" s="832" t="s">
        <v>2328</v>
      </c>
      <c r="G662" s="832" t="s">
        <v>2374</v>
      </c>
      <c r="H662" s="832" t="s">
        <v>578</v>
      </c>
      <c r="I662" s="832" t="s">
        <v>2540</v>
      </c>
      <c r="J662" s="832" t="s">
        <v>2376</v>
      </c>
      <c r="K662" s="832" t="s">
        <v>1331</v>
      </c>
      <c r="L662" s="835">
        <v>78.33</v>
      </c>
      <c r="M662" s="835">
        <v>156.66</v>
      </c>
      <c r="N662" s="832">
        <v>2</v>
      </c>
      <c r="O662" s="836">
        <v>0.5</v>
      </c>
      <c r="P662" s="835"/>
      <c r="Q662" s="837">
        <v>0</v>
      </c>
      <c r="R662" s="832"/>
      <c r="S662" s="837">
        <v>0</v>
      </c>
      <c r="T662" s="836"/>
      <c r="U662" s="838">
        <v>0</v>
      </c>
    </row>
    <row r="663" spans="1:21" ht="14.4" customHeight="1" x14ac:dyDescent="0.3">
      <c r="A663" s="831">
        <v>50</v>
      </c>
      <c r="B663" s="832" t="s">
        <v>2327</v>
      </c>
      <c r="C663" s="832" t="s">
        <v>2331</v>
      </c>
      <c r="D663" s="833" t="s">
        <v>3872</v>
      </c>
      <c r="E663" s="834" t="s">
        <v>2352</v>
      </c>
      <c r="F663" s="832" t="s">
        <v>2328</v>
      </c>
      <c r="G663" s="832" t="s">
        <v>2381</v>
      </c>
      <c r="H663" s="832" t="s">
        <v>578</v>
      </c>
      <c r="I663" s="832" t="s">
        <v>2382</v>
      </c>
      <c r="J663" s="832" t="s">
        <v>871</v>
      </c>
      <c r="K663" s="832" t="s">
        <v>1912</v>
      </c>
      <c r="L663" s="835">
        <v>42.51</v>
      </c>
      <c r="M663" s="835">
        <v>85.02</v>
      </c>
      <c r="N663" s="832">
        <v>2</v>
      </c>
      <c r="O663" s="836">
        <v>1.5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50</v>
      </c>
      <c r="B664" s="832" t="s">
        <v>2327</v>
      </c>
      <c r="C664" s="832" t="s">
        <v>2331</v>
      </c>
      <c r="D664" s="833" t="s">
        <v>3872</v>
      </c>
      <c r="E664" s="834" t="s">
        <v>2352</v>
      </c>
      <c r="F664" s="832" t="s">
        <v>2328</v>
      </c>
      <c r="G664" s="832" t="s">
        <v>2383</v>
      </c>
      <c r="H664" s="832" t="s">
        <v>607</v>
      </c>
      <c r="I664" s="832" t="s">
        <v>1880</v>
      </c>
      <c r="J664" s="832" t="s">
        <v>1881</v>
      </c>
      <c r="K664" s="832" t="s">
        <v>1882</v>
      </c>
      <c r="L664" s="835">
        <v>93.43</v>
      </c>
      <c r="M664" s="835">
        <v>560.58000000000004</v>
      </c>
      <c r="N664" s="832">
        <v>6</v>
      </c>
      <c r="O664" s="836">
        <v>4.5</v>
      </c>
      <c r="P664" s="835"/>
      <c r="Q664" s="837">
        <v>0</v>
      </c>
      <c r="R664" s="832"/>
      <c r="S664" s="837">
        <v>0</v>
      </c>
      <c r="T664" s="836"/>
      <c r="U664" s="838">
        <v>0</v>
      </c>
    </row>
    <row r="665" spans="1:21" ht="14.4" customHeight="1" x14ac:dyDescent="0.3">
      <c r="A665" s="831">
        <v>50</v>
      </c>
      <c r="B665" s="832" t="s">
        <v>2327</v>
      </c>
      <c r="C665" s="832" t="s">
        <v>2331</v>
      </c>
      <c r="D665" s="833" t="s">
        <v>3872</v>
      </c>
      <c r="E665" s="834" t="s">
        <v>2352</v>
      </c>
      <c r="F665" s="832" t="s">
        <v>2328</v>
      </c>
      <c r="G665" s="832" t="s">
        <v>2390</v>
      </c>
      <c r="H665" s="832" t="s">
        <v>578</v>
      </c>
      <c r="I665" s="832" t="s">
        <v>2500</v>
      </c>
      <c r="J665" s="832" t="s">
        <v>2392</v>
      </c>
      <c r="K665" s="832" t="s">
        <v>629</v>
      </c>
      <c r="L665" s="835">
        <v>58.62</v>
      </c>
      <c r="M665" s="835">
        <v>117.24</v>
      </c>
      <c r="N665" s="832">
        <v>2</v>
      </c>
      <c r="O665" s="836">
        <v>1</v>
      </c>
      <c r="P665" s="835"/>
      <c r="Q665" s="837">
        <v>0</v>
      </c>
      <c r="R665" s="832"/>
      <c r="S665" s="837">
        <v>0</v>
      </c>
      <c r="T665" s="836"/>
      <c r="U665" s="838">
        <v>0</v>
      </c>
    </row>
    <row r="666" spans="1:21" ht="14.4" customHeight="1" x14ac:dyDescent="0.3">
      <c r="A666" s="831">
        <v>50</v>
      </c>
      <c r="B666" s="832" t="s">
        <v>2327</v>
      </c>
      <c r="C666" s="832" t="s">
        <v>2331</v>
      </c>
      <c r="D666" s="833" t="s">
        <v>3872</v>
      </c>
      <c r="E666" s="834" t="s">
        <v>2352</v>
      </c>
      <c r="F666" s="832" t="s">
        <v>2328</v>
      </c>
      <c r="G666" s="832" t="s">
        <v>2390</v>
      </c>
      <c r="H666" s="832" t="s">
        <v>578</v>
      </c>
      <c r="I666" s="832" t="s">
        <v>2888</v>
      </c>
      <c r="J666" s="832" t="s">
        <v>2392</v>
      </c>
      <c r="K666" s="832" t="s">
        <v>2889</v>
      </c>
      <c r="L666" s="835">
        <v>0</v>
      </c>
      <c r="M666" s="835">
        <v>0</v>
      </c>
      <c r="N666" s="832">
        <v>2</v>
      </c>
      <c r="O666" s="836">
        <v>1.5</v>
      </c>
      <c r="P666" s="835"/>
      <c r="Q666" s="837"/>
      <c r="R666" s="832"/>
      <c r="S666" s="837">
        <v>0</v>
      </c>
      <c r="T666" s="836"/>
      <c r="U666" s="838">
        <v>0</v>
      </c>
    </row>
    <row r="667" spans="1:21" ht="14.4" customHeight="1" x14ac:dyDescent="0.3">
      <c r="A667" s="831">
        <v>50</v>
      </c>
      <c r="B667" s="832" t="s">
        <v>2327</v>
      </c>
      <c r="C667" s="832" t="s">
        <v>2331</v>
      </c>
      <c r="D667" s="833" t="s">
        <v>3872</v>
      </c>
      <c r="E667" s="834" t="s">
        <v>2352</v>
      </c>
      <c r="F667" s="832" t="s">
        <v>2328</v>
      </c>
      <c r="G667" s="832" t="s">
        <v>2502</v>
      </c>
      <c r="H667" s="832" t="s">
        <v>607</v>
      </c>
      <c r="I667" s="832" t="s">
        <v>1843</v>
      </c>
      <c r="J667" s="832" t="s">
        <v>1140</v>
      </c>
      <c r="K667" s="832" t="s">
        <v>1844</v>
      </c>
      <c r="L667" s="835">
        <v>86.41</v>
      </c>
      <c r="M667" s="835">
        <v>86.41</v>
      </c>
      <c r="N667" s="832">
        <v>1</v>
      </c>
      <c r="O667" s="836">
        <v>0.5</v>
      </c>
      <c r="P667" s="835"/>
      <c r="Q667" s="837">
        <v>0</v>
      </c>
      <c r="R667" s="832"/>
      <c r="S667" s="837">
        <v>0</v>
      </c>
      <c r="T667" s="836"/>
      <c r="U667" s="838">
        <v>0</v>
      </c>
    </row>
    <row r="668" spans="1:21" ht="14.4" customHeight="1" x14ac:dyDescent="0.3">
      <c r="A668" s="831">
        <v>50</v>
      </c>
      <c r="B668" s="832" t="s">
        <v>2327</v>
      </c>
      <c r="C668" s="832" t="s">
        <v>2331</v>
      </c>
      <c r="D668" s="833" t="s">
        <v>3872</v>
      </c>
      <c r="E668" s="834" t="s">
        <v>2352</v>
      </c>
      <c r="F668" s="832" t="s">
        <v>2328</v>
      </c>
      <c r="G668" s="832" t="s">
        <v>2401</v>
      </c>
      <c r="H668" s="832" t="s">
        <v>607</v>
      </c>
      <c r="I668" s="832" t="s">
        <v>2506</v>
      </c>
      <c r="J668" s="832" t="s">
        <v>1924</v>
      </c>
      <c r="K668" s="832" t="s">
        <v>2507</v>
      </c>
      <c r="L668" s="835">
        <v>10.65</v>
      </c>
      <c r="M668" s="835">
        <v>10.65</v>
      </c>
      <c r="N668" s="832">
        <v>1</v>
      </c>
      <c r="O668" s="836">
        <v>1</v>
      </c>
      <c r="P668" s="835"/>
      <c r="Q668" s="837">
        <v>0</v>
      </c>
      <c r="R668" s="832"/>
      <c r="S668" s="837">
        <v>0</v>
      </c>
      <c r="T668" s="836"/>
      <c r="U668" s="838">
        <v>0</v>
      </c>
    </row>
    <row r="669" spans="1:21" ht="14.4" customHeight="1" x14ac:dyDescent="0.3">
      <c r="A669" s="831">
        <v>50</v>
      </c>
      <c r="B669" s="832" t="s">
        <v>2327</v>
      </c>
      <c r="C669" s="832" t="s">
        <v>2331</v>
      </c>
      <c r="D669" s="833" t="s">
        <v>3872</v>
      </c>
      <c r="E669" s="834" t="s">
        <v>2352</v>
      </c>
      <c r="F669" s="832" t="s">
        <v>2328</v>
      </c>
      <c r="G669" s="832" t="s">
        <v>2401</v>
      </c>
      <c r="H669" s="832" t="s">
        <v>607</v>
      </c>
      <c r="I669" s="832" t="s">
        <v>1926</v>
      </c>
      <c r="J669" s="832" t="s">
        <v>1924</v>
      </c>
      <c r="K669" s="832" t="s">
        <v>1927</v>
      </c>
      <c r="L669" s="835">
        <v>35.11</v>
      </c>
      <c r="M669" s="835">
        <v>35.11</v>
      </c>
      <c r="N669" s="832">
        <v>1</v>
      </c>
      <c r="O669" s="836">
        <v>0.5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50</v>
      </c>
      <c r="B670" s="832" t="s">
        <v>2327</v>
      </c>
      <c r="C670" s="832" t="s">
        <v>2331</v>
      </c>
      <c r="D670" s="833" t="s">
        <v>3872</v>
      </c>
      <c r="E670" s="834" t="s">
        <v>2352</v>
      </c>
      <c r="F670" s="832" t="s">
        <v>2328</v>
      </c>
      <c r="G670" s="832" t="s">
        <v>2511</v>
      </c>
      <c r="H670" s="832" t="s">
        <v>607</v>
      </c>
      <c r="I670" s="832" t="s">
        <v>2729</v>
      </c>
      <c r="J670" s="832" t="s">
        <v>1814</v>
      </c>
      <c r="K670" s="832" t="s">
        <v>1819</v>
      </c>
      <c r="L670" s="835">
        <v>57.64</v>
      </c>
      <c r="M670" s="835">
        <v>57.64</v>
      </c>
      <c r="N670" s="832">
        <v>1</v>
      </c>
      <c r="O670" s="836">
        <v>0.5</v>
      </c>
      <c r="P670" s="835"/>
      <c r="Q670" s="837">
        <v>0</v>
      </c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50</v>
      </c>
      <c r="B671" s="832" t="s">
        <v>2327</v>
      </c>
      <c r="C671" s="832" t="s">
        <v>2331</v>
      </c>
      <c r="D671" s="833" t="s">
        <v>3872</v>
      </c>
      <c r="E671" s="834" t="s">
        <v>2352</v>
      </c>
      <c r="F671" s="832" t="s">
        <v>2328</v>
      </c>
      <c r="G671" s="832" t="s">
        <v>2408</v>
      </c>
      <c r="H671" s="832" t="s">
        <v>607</v>
      </c>
      <c r="I671" s="832" t="s">
        <v>1967</v>
      </c>
      <c r="J671" s="832" t="s">
        <v>1096</v>
      </c>
      <c r="K671" s="832" t="s">
        <v>1941</v>
      </c>
      <c r="L671" s="835">
        <v>47.7</v>
      </c>
      <c r="M671" s="835">
        <v>47.7</v>
      </c>
      <c r="N671" s="832">
        <v>1</v>
      </c>
      <c r="O671" s="836">
        <v>0.5</v>
      </c>
      <c r="P671" s="835"/>
      <c r="Q671" s="837">
        <v>0</v>
      </c>
      <c r="R671" s="832"/>
      <c r="S671" s="837">
        <v>0</v>
      </c>
      <c r="T671" s="836"/>
      <c r="U671" s="838">
        <v>0</v>
      </c>
    </row>
    <row r="672" spans="1:21" ht="14.4" customHeight="1" x14ac:dyDescent="0.3">
      <c r="A672" s="831">
        <v>50</v>
      </c>
      <c r="B672" s="832" t="s">
        <v>2327</v>
      </c>
      <c r="C672" s="832" t="s">
        <v>2331</v>
      </c>
      <c r="D672" s="833" t="s">
        <v>3872</v>
      </c>
      <c r="E672" s="834" t="s">
        <v>2352</v>
      </c>
      <c r="F672" s="832" t="s">
        <v>2328</v>
      </c>
      <c r="G672" s="832" t="s">
        <v>2410</v>
      </c>
      <c r="H672" s="832" t="s">
        <v>607</v>
      </c>
      <c r="I672" s="832" t="s">
        <v>1971</v>
      </c>
      <c r="J672" s="832" t="s">
        <v>1972</v>
      </c>
      <c r="K672" s="832" t="s">
        <v>1955</v>
      </c>
      <c r="L672" s="835">
        <v>96.53</v>
      </c>
      <c r="M672" s="835">
        <v>96.53</v>
      </c>
      <c r="N672" s="832">
        <v>1</v>
      </c>
      <c r="O672" s="836">
        <v>0.5</v>
      </c>
      <c r="P672" s="835"/>
      <c r="Q672" s="837">
        <v>0</v>
      </c>
      <c r="R672" s="832"/>
      <c r="S672" s="837">
        <v>0</v>
      </c>
      <c r="T672" s="836"/>
      <c r="U672" s="838">
        <v>0</v>
      </c>
    </row>
    <row r="673" spans="1:21" ht="14.4" customHeight="1" x14ac:dyDescent="0.3">
      <c r="A673" s="831">
        <v>50</v>
      </c>
      <c r="B673" s="832" t="s">
        <v>2327</v>
      </c>
      <c r="C673" s="832" t="s">
        <v>2331</v>
      </c>
      <c r="D673" s="833" t="s">
        <v>3872</v>
      </c>
      <c r="E673" s="834" t="s">
        <v>2352</v>
      </c>
      <c r="F673" s="832" t="s">
        <v>2328</v>
      </c>
      <c r="G673" s="832" t="s">
        <v>2410</v>
      </c>
      <c r="H673" s="832" t="s">
        <v>607</v>
      </c>
      <c r="I673" s="832" t="s">
        <v>1975</v>
      </c>
      <c r="J673" s="832" t="s">
        <v>1972</v>
      </c>
      <c r="K673" s="832" t="s">
        <v>1976</v>
      </c>
      <c r="L673" s="835">
        <v>16.09</v>
      </c>
      <c r="M673" s="835">
        <v>16.09</v>
      </c>
      <c r="N673" s="832">
        <v>1</v>
      </c>
      <c r="O673" s="836">
        <v>1</v>
      </c>
      <c r="P673" s="835"/>
      <c r="Q673" s="837">
        <v>0</v>
      </c>
      <c r="R673" s="832"/>
      <c r="S673" s="837">
        <v>0</v>
      </c>
      <c r="T673" s="836"/>
      <c r="U673" s="838">
        <v>0</v>
      </c>
    </row>
    <row r="674" spans="1:21" ht="14.4" customHeight="1" x14ac:dyDescent="0.3">
      <c r="A674" s="831">
        <v>50</v>
      </c>
      <c r="B674" s="832" t="s">
        <v>2327</v>
      </c>
      <c r="C674" s="832" t="s">
        <v>2331</v>
      </c>
      <c r="D674" s="833" t="s">
        <v>3872</v>
      </c>
      <c r="E674" s="834" t="s">
        <v>2352</v>
      </c>
      <c r="F674" s="832" t="s">
        <v>2328</v>
      </c>
      <c r="G674" s="832" t="s">
        <v>2410</v>
      </c>
      <c r="H674" s="832" t="s">
        <v>607</v>
      </c>
      <c r="I674" s="832" t="s">
        <v>1977</v>
      </c>
      <c r="J674" s="832" t="s">
        <v>1972</v>
      </c>
      <c r="K674" s="832" t="s">
        <v>1978</v>
      </c>
      <c r="L674" s="835">
        <v>48.27</v>
      </c>
      <c r="M674" s="835">
        <v>48.27</v>
      </c>
      <c r="N674" s="832">
        <v>1</v>
      </c>
      <c r="O674" s="836">
        <v>0.5</v>
      </c>
      <c r="P674" s="835"/>
      <c r="Q674" s="837">
        <v>0</v>
      </c>
      <c r="R674" s="832"/>
      <c r="S674" s="837">
        <v>0</v>
      </c>
      <c r="T674" s="836"/>
      <c r="U674" s="838">
        <v>0</v>
      </c>
    </row>
    <row r="675" spans="1:21" ht="14.4" customHeight="1" x14ac:dyDescent="0.3">
      <c r="A675" s="831">
        <v>50</v>
      </c>
      <c r="B675" s="832" t="s">
        <v>2327</v>
      </c>
      <c r="C675" s="832" t="s">
        <v>2331</v>
      </c>
      <c r="D675" s="833" t="s">
        <v>3872</v>
      </c>
      <c r="E675" s="834" t="s">
        <v>2352</v>
      </c>
      <c r="F675" s="832" t="s">
        <v>2328</v>
      </c>
      <c r="G675" s="832" t="s">
        <v>2410</v>
      </c>
      <c r="H675" s="832" t="s">
        <v>607</v>
      </c>
      <c r="I675" s="832" t="s">
        <v>1977</v>
      </c>
      <c r="J675" s="832" t="s">
        <v>1972</v>
      </c>
      <c r="K675" s="832" t="s">
        <v>1978</v>
      </c>
      <c r="L675" s="835">
        <v>47.7</v>
      </c>
      <c r="M675" s="835">
        <v>95.4</v>
      </c>
      <c r="N675" s="832">
        <v>2</v>
      </c>
      <c r="O675" s="836">
        <v>1</v>
      </c>
      <c r="P675" s="835"/>
      <c r="Q675" s="837">
        <v>0</v>
      </c>
      <c r="R675" s="832"/>
      <c r="S675" s="837">
        <v>0</v>
      </c>
      <c r="T675" s="836"/>
      <c r="U675" s="838">
        <v>0</v>
      </c>
    </row>
    <row r="676" spans="1:21" ht="14.4" customHeight="1" x14ac:dyDescent="0.3">
      <c r="A676" s="831">
        <v>50</v>
      </c>
      <c r="B676" s="832" t="s">
        <v>2327</v>
      </c>
      <c r="C676" s="832" t="s">
        <v>2331</v>
      </c>
      <c r="D676" s="833" t="s">
        <v>3872</v>
      </c>
      <c r="E676" s="834" t="s">
        <v>2352</v>
      </c>
      <c r="F676" s="832" t="s">
        <v>2328</v>
      </c>
      <c r="G676" s="832" t="s">
        <v>2421</v>
      </c>
      <c r="H676" s="832" t="s">
        <v>578</v>
      </c>
      <c r="I676" s="832" t="s">
        <v>2422</v>
      </c>
      <c r="J676" s="832" t="s">
        <v>1154</v>
      </c>
      <c r="K676" s="832" t="s">
        <v>2423</v>
      </c>
      <c r="L676" s="835">
        <v>0</v>
      </c>
      <c r="M676" s="835">
        <v>0</v>
      </c>
      <c r="N676" s="832">
        <v>1</v>
      </c>
      <c r="O676" s="836">
        <v>1</v>
      </c>
      <c r="P676" s="835">
        <v>0</v>
      </c>
      <c r="Q676" s="837"/>
      <c r="R676" s="832">
        <v>1</v>
      </c>
      <c r="S676" s="837">
        <v>1</v>
      </c>
      <c r="T676" s="836">
        <v>1</v>
      </c>
      <c r="U676" s="838">
        <v>1</v>
      </c>
    </row>
    <row r="677" spans="1:21" ht="14.4" customHeight="1" x14ac:dyDescent="0.3">
      <c r="A677" s="831">
        <v>50</v>
      </c>
      <c r="B677" s="832" t="s">
        <v>2327</v>
      </c>
      <c r="C677" s="832" t="s">
        <v>2331</v>
      </c>
      <c r="D677" s="833" t="s">
        <v>3872</v>
      </c>
      <c r="E677" s="834" t="s">
        <v>2352</v>
      </c>
      <c r="F677" s="832" t="s">
        <v>2328</v>
      </c>
      <c r="G677" s="832" t="s">
        <v>2424</v>
      </c>
      <c r="H677" s="832" t="s">
        <v>578</v>
      </c>
      <c r="I677" s="832" t="s">
        <v>2425</v>
      </c>
      <c r="J677" s="832" t="s">
        <v>1246</v>
      </c>
      <c r="K677" s="832" t="s">
        <v>2426</v>
      </c>
      <c r="L677" s="835">
        <v>42.08</v>
      </c>
      <c r="M677" s="835">
        <v>42.08</v>
      </c>
      <c r="N677" s="832">
        <v>1</v>
      </c>
      <c r="O677" s="836">
        <v>0.5</v>
      </c>
      <c r="P677" s="835"/>
      <c r="Q677" s="837">
        <v>0</v>
      </c>
      <c r="R677" s="832"/>
      <c r="S677" s="837">
        <v>0</v>
      </c>
      <c r="T677" s="836"/>
      <c r="U677" s="838">
        <v>0</v>
      </c>
    </row>
    <row r="678" spans="1:21" ht="14.4" customHeight="1" x14ac:dyDescent="0.3">
      <c r="A678" s="831">
        <v>50</v>
      </c>
      <c r="B678" s="832" t="s">
        <v>2327</v>
      </c>
      <c r="C678" s="832" t="s">
        <v>2331</v>
      </c>
      <c r="D678" s="833" t="s">
        <v>3872</v>
      </c>
      <c r="E678" s="834" t="s">
        <v>2352</v>
      </c>
      <c r="F678" s="832" t="s">
        <v>2328</v>
      </c>
      <c r="G678" s="832" t="s">
        <v>2776</v>
      </c>
      <c r="H678" s="832" t="s">
        <v>578</v>
      </c>
      <c r="I678" s="832" t="s">
        <v>2777</v>
      </c>
      <c r="J678" s="832" t="s">
        <v>2778</v>
      </c>
      <c r="K678" s="832" t="s">
        <v>2779</v>
      </c>
      <c r="L678" s="835">
        <v>110.19</v>
      </c>
      <c r="M678" s="835">
        <v>110.19</v>
      </c>
      <c r="N678" s="832">
        <v>1</v>
      </c>
      <c r="O678" s="836">
        <v>0.5</v>
      </c>
      <c r="P678" s="835"/>
      <c r="Q678" s="837">
        <v>0</v>
      </c>
      <c r="R678" s="832"/>
      <c r="S678" s="837">
        <v>0</v>
      </c>
      <c r="T678" s="836"/>
      <c r="U678" s="838">
        <v>0</v>
      </c>
    </row>
    <row r="679" spans="1:21" ht="14.4" customHeight="1" x14ac:dyDescent="0.3">
      <c r="A679" s="831">
        <v>50</v>
      </c>
      <c r="B679" s="832" t="s">
        <v>2327</v>
      </c>
      <c r="C679" s="832" t="s">
        <v>2331</v>
      </c>
      <c r="D679" s="833" t="s">
        <v>3872</v>
      </c>
      <c r="E679" s="834" t="s">
        <v>2352</v>
      </c>
      <c r="F679" s="832" t="s">
        <v>2328</v>
      </c>
      <c r="G679" s="832" t="s">
        <v>2438</v>
      </c>
      <c r="H679" s="832" t="s">
        <v>578</v>
      </c>
      <c r="I679" s="832" t="s">
        <v>2439</v>
      </c>
      <c r="J679" s="832" t="s">
        <v>2440</v>
      </c>
      <c r="K679" s="832" t="s">
        <v>2441</v>
      </c>
      <c r="L679" s="835">
        <v>93.43</v>
      </c>
      <c r="M679" s="835">
        <v>93.43</v>
      </c>
      <c r="N679" s="832">
        <v>1</v>
      </c>
      <c r="O679" s="836">
        <v>0.5</v>
      </c>
      <c r="P679" s="835"/>
      <c r="Q679" s="837">
        <v>0</v>
      </c>
      <c r="R679" s="832"/>
      <c r="S679" s="837">
        <v>0</v>
      </c>
      <c r="T679" s="836"/>
      <c r="U679" s="838">
        <v>0</v>
      </c>
    </row>
    <row r="680" spans="1:21" ht="14.4" customHeight="1" x14ac:dyDescent="0.3">
      <c r="A680" s="831">
        <v>50</v>
      </c>
      <c r="B680" s="832" t="s">
        <v>2327</v>
      </c>
      <c r="C680" s="832" t="s">
        <v>2331</v>
      </c>
      <c r="D680" s="833" t="s">
        <v>3872</v>
      </c>
      <c r="E680" s="834" t="s">
        <v>2352</v>
      </c>
      <c r="F680" s="832" t="s">
        <v>2328</v>
      </c>
      <c r="G680" s="832" t="s">
        <v>2442</v>
      </c>
      <c r="H680" s="832" t="s">
        <v>578</v>
      </c>
      <c r="I680" s="832" t="s">
        <v>2999</v>
      </c>
      <c r="J680" s="832" t="s">
        <v>801</v>
      </c>
      <c r="K680" s="832" t="s">
        <v>2528</v>
      </c>
      <c r="L680" s="835">
        <v>43.94</v>
      </c>
      <c r="M680" s="835">
        <v>43.94</v>
      </c>
      <c r="N680" s="832">
        <v>1</v>
      </c>
      <c r="O680" s="836">
        <v>0.5</v>
      </c>
      <c r="P680" s="835"/>
      <c r="Q680" s="837">
        <v>0</v>
      </c>
      <c r="R680" s="832"/>
      <c r="S680" s="837">
        <v>0</v>
      </c>
      <c r="T680" s="836"/>
      <c r="U680" s="838">
        <v>0</v>
      </c>
    </row>
    <row r="681" spans="1:21" ht="14.4" customHeight="1" x14ac:dyDescent="0.3">
      <c r="A681" s="831">
        <v>50</v>
      </c>
      <c r="B681" s="832" t="s">
        <v>2327</v>
      </c>
      <c r="C681" s="832" t="s">
        <v>2331</v>
      </c>
      <c r="D681" s="833" t="s">
        <v>3872</v>
      </c>
      <c r="E681" s="834" t="s">
        <v>2352</v>
      </c>
      <c r="F681" s="832" t="s">
        <v>2328</v>
      </c>
      <c r="G681" s="832" t="s">
        <v>1256</v>
      </c>
      <c r="H681" s="832" t="s">
        <v>607</v>
      </c>
      <c r="I681" s="832" t="s">
        <v>1857</v>
      </c>
      <c r="J681" s="832" t="s">
        <v>1858</v>
      </c>
      <c r="K681" s="832" t="s">
        <v>1859</v>
      </c>
      <c r="L681" s="835">
        <v>184.74</v>
      </c>
      <c r="M681" s="835">
        <v>184.74</v>
      </c>
      <c r="N681" s="832">
        <v>1</v>
      </c>
      <c r="O681" s="836">
        <v>0.5</v>
      </c>
      <c r="P681" s="835"/>
      <c r="Q681" s="837">
        <v>0</v>
      </c>
      <c r="R681" s="832"/>
      <c r="S681" s="837">
        <v>0</v>
      </c>
      <c r="T681" s="836"/>
      <c r="U681" s="838">
        <v>0</v>
      </c>
    </row>
    <row r="682" spans="1:21" ht="14.4" customHeight="1" x14ac:dyDescent="0.3">
      <c r="A682" s="831">
        <v>50</v>
      </c>
      <c r="B682" s="832" t="s">
        <v>2327</v>
      </c>
      <c r="C682" s="832" t="s">
        <v>2331</v>
      </c>
      <c r="D682" s="833" t="s">
        <v>3872</v>
      </c>
      <c r="E682" s="834" t="s">
        <v>2352</v>
      </c>
      <c r="F682" s="832" t="s">
        <v>2328</v>
      </c>
      <c r="G682" s="832" t="s">
        <v>2450</v>
      </c>
      <c r="H682" s="832" t="s">
        <v>607</v>
      </c>
      <c r="I682" s="832" t="s">
        <v>2800</v>
      </c>
      <c r="J682" s="832" t="s">
        <v>2452</v>
      </c>
      <c r="K682" s="832" t="s">
        <v>2801</v>
      </c>
      <c r="L682" s="835">
        <v>109.17</v>
      </c>
      <c r="M682" s="835">
        <v>109.17</v>
      </c>
      <c r="N682" s="832">
        <v>1</v>
      </c>
      <c r="O682" s="836">
        <v>1</v>
      </c>
      <c r="P682" s="835"/>
      <c r="Q682" s="837">
        <v>0</v>
      </c>
      <c r="R682" s="832"/>
      <c r="S682" s="837">
        <v>0</v>
      </c>
      <c r="T682" s="836"/>
      <c r="U682" s="838">
        <v>0</v>
      </c>
    </row>
    <row r="683" spans="1:21" ht="14.4" customHeight="1" x14ac:dyDescent="0.3">
      <c r="A683" s="831">
        <v>50</v>
      </c>
      <c r="B683" s="832" t="s">
        <v>2327</v>
      </c>
      <c r="C683" s="832" t="s">
        <v>2331</v>
      </c>
      <c r="D683" s="833" t="s">
        <v>3872</v>
      </c>
      <c r="E683" s="834" t="s">
        <v>2353</v>
      </c>
      <c r="F683" s="832" t="s">
        <v>2328</v>
      </c>
      <c r="G683" s="832" t="s">
        <v>2363</v>
      </c>
      <c r="H683" s="832" t="s">
        <v>607</v>
      </c>
      <c r="I683" s="832" t="s">
        <v>1896</v>
      </c>
      <c r="J683" s="832" t="s">
        <v>746</v>
      </c>
      <c r="K683" s="832" t="s">
        <v>1897</v>
      </c>
      <c r="L683" s="835">
        <v>72</v>
      </c>
      <c r="M683" s="835">
        <v>432</v>
      </c>
      <c r="N683" s="832">
        <v>6</v>
      </c>
      <c r="O683" s="836">
        <v>3.5</v>
      </c>
      <c r="P683" s="835">
        <v>72</v>
      </c>
      <c r="Q683" s="837">
        <v>0.16666666666666666</v>
      </c>
      <c r="R683" s="832">
        <v>1</v>
      </c>
      <c r="S683" s="837">
        <v>0.16666666666666666</v>
      </c>
      <c r="T683" s="836">
        <v>0.5</v>
      </c>
      <c r="U683" s="838">
        <v>0.14285714285714285</v>
      </c>
    </row>
    <row r="684" spans="1:21" ht="14.4" customHeight="1" x14ac:dyDescent="0.3">
      <c r="A684" s="831">
        <v>50</v>
      </c>
      <c r="B684" s="832" t="s">
        <v>2327</v>
      </c>
      <c r="C684" s="832" t="s">
        <v>2331</v>
      </c>
      <c r="D684" s="833" t="s">
        <v>3872</v>
      </c>
      <c r="E684" s="834" t="s">
        <v>2353</v>
      </c>
      <c r="F684" s="832" t="s">
        <v>2328</v>
      </c>
      <c r="G684" s="832" t="s">
        <v>2364</v>
      </c>
      <c r="H684" s="832" t="s">
        <v>607</v>
      </c>
      <c r="I684" s="832" t="s">
        <v>2581</v>
      </c>
      <c r="J684" s="832" t="s">
        <v>622</v>
      </c>
      <c r="K684" s="832" t="s">
        <v>1978</v>
      </c>
      <c r="L684" s="835">
        <v>36.86</v>
      </c>
      <c r="M684" s="835">
        <v>36.86</v>
      </c>
      <c r="N684" s="832">
        <v>1</v>
      </c>
      <c r="O684" s="836">
        <v>0.5</v>
      </c>
      <c r="P684" s="835">
        <v>36.86</v>
      </c>
      <c r="Q684" s="837">
        <v>1</v>
      </c>
      <c r="R684" s="832">
        <v>1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50</v>
      </c>
      <c r="B685" s="832" t="s">
        <v>2327</v>
      </c>
      <c r="C685" s="832" t="s">
        <v>2331</v>
      </c>
      <c r="D685" s="833" t="s">
        <v>3872</v>
      </c>
      <c r="E685" s="834" t="s">
        <v>2353</v>
      </c>
      <c r="F685" s="832" t="s">
        <v>2328</v>
      </c>
      <c r="G685" s="832" t="s">
        <v>2367</v>
      </c>
      <c r="H685" s="832" t="s">
        <v>607</v>
      </c>
      <c r="I685" s="832" t="s">
        <v>2014</v>
      </c>
      <c r="J685" s="832" t="s">
        <v>2015</v>
      </c>
      <c r="K685" s="832" t="s">
        <v>2016</v>
      </c>
      <c r="L685" s="835">
        <v>220.53</v>
      </c>
      <c r="M685" s="835">
        <v>220.53</v>
      </c>
      <c r="N685" s="832">
        <v>1</v>
      </c>
      <c r="O685" s="836">
        <v>0.5</v>
      </c>
      <c r="P685" s="835"/>
      <c r="Q685" s="837">
        <v>0</v>
      </c>
      <c r="R685" s="832"/>
      <c r="S685" s="837">
        <v>0</v>
      </c>
      <c r="T685" s="836"/>
      <c r="U685" s="838">
        <v>0</v>
      </c>
    </row>
    <row r="686" spans="1:21" ht="14.4" customHeight="1" x14ac:dyDescent="0.3">
      <c r="A686" s="831">
        <v>50</v>
      </c>
      <c r="B686" s="832" t="s">
        <v>2327</v>
      </c>
      <c r="C686" s="832" t="s">
        <v>2331</v>
      </c>
      <c r="D686" s="833" t="s">
        <v>3872</v>
      </c>
      <c r="E686" s="834" t="s">
        <v>2353</v>
      </c>
      <c r="F686" s="832" t="s">
        <v>2328</v>
      </c>
      <c r="G686" s="832" t="s">
        <v>2367</v>
      </c>
      <c r="H686" s="832" t="s">
        <v>607</v>
      </c>
      <c r="I686" s="832" t="s">
        <v>2014</v>
      </c>
      <c r="J686" s="832" t="s">
        <v>2015</v>
      </c>
      <c r="K686" s="832" t="s">
        <v>2016</v>
      </c>
      <c r="L686" s="835">
        <v>278.63</v>
      </c>
      <c r="M686" s="835">
        <v>557.26</v>
      </c>
      <c r="N686" s="832">
        <v>2</v>
      </c>
      <c r="O686" s="836">
        <v>1.5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" customHeight="1" x14ac:dyDescent="0.3">
      <c r="A687" s="831">
        <v>50</v>
      </c>
      <c r="B687" s="832" t="s">
        <v>2327</v>
      </c>
      <c r="C687" s="832" t="s">
        <v>2331</v>
      </c>
      <c r="D687" s="833" t="s">
        <v>3872</v>
      </c>
      <c r="E687" s="834" t="s">
        <v>2353</v>
      </c>
      <c r="F687" s="832" t="s">
        <v>2328</v>
      </c>
      <c r="G687" s="832" t="s">
        <v>2367</v>
      </c>
      <c r="H687" s="832" t="s">
        <v>578</v>
      </c>
      <c r="I687" s="832" t="s">
        <v>2027</v>
      </c>
      <c r="J687" s="832" t="s">
        <v>2015</v>
      </c>
      <c r="K687" s="832" t="s">
        <v>2023</v>
      </c>
      <c r="L687" s="835">
        <v>117.71</v>
      </c>
      <c r="M687" s="835">
        <v>117.71</v>
      </c>
      <c r="N687" s="832">
        <v>1</v>
      </c>
      <c r="O687" s="836">
        <v>1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2327</v>
      </c>
      <c r="C688" s="832" t="s">
        <v>2331</v>
      </c>
      <c r="D688" s="833" t="s">
        <v>3872</v>
      </c>
      <c r="E688" s="834" t="s">
        <v>2353</v>
      </c>
      <c r="F688" s="832" t="s">
        <v>2328</v>
      </c>
      <c r="G688" s="832" t="s">
        <v>2367</v>
      </c>
      <c r="H688" s="832" t="s">
        <v>578</v>
      </c>
      <c r="I688" s="832" t="s">
        <v>2030</v>
      </c>
      <c r="J688" s="832" t="s">
        <v>2015</v>
      </c>
      <c r="K688" s="832" t="s">
        <v>2031</v>
      </c>
      <c r="L688" s="835">
        <v>143.35</v>
      </c>
      <c r="M688" s="835">
        <v>286.7</v>
      </c>
      <c r="N688" s="832">
        <v>2</v>
      </c>
      <c r="O688" s="836">
        <v>1.5</v>
      </c>
      <c r="P688" s="835">
        <v>143.35</v>
      </c>
      <c r="Q688" s="837">
        <v>0.5</v>
      </c>
      <c r="R688" s="832">
        <v>1</v>
      </c>
      <c r="S688" s="837">
        <v>0.5</v>
      </c>
      <c r="T688" s="836">
        <v>0.5</v>
      </c>
      <c r="U688" s="838">
        <v>0.33333333333333331</v>
      </c>
    </row>
    <row r="689" spans="1:21" ht="14.4" customHeight="1" x14ac:dyDescent="0.3">
      <c r="A689" s="831">
        <v>50</v>
      </c>
      <c r="B689" s="832" t="s">
        <v>2327</v>
      </c>
      <c r="C689" s="832" t="s">
        <v>2331</v>
      </c>
      <c r="D689" s="833" t="s">
        <v>3872</v>
      </c>
      <c r="E689" s="834" t="s">
        <v>2353</v>
      </c>
      <c r="F689" s="832" t="s">
        <v>2328</v>
      </c>
      <c r="G689" s="832" t="s">
        <v>2367</v>
      </c>
      <c r="H689" s="832" t="s">
        <v>578</v>
      </c>
      <c r="I689" s="832" t="s">
        <v>2588</v>
      </c>
      <c r="J689" s="832" t="s">
        <v>2589</v>
      </c>
      <c r="K689" s="832" t="s">
        <v>2016</v>
      </c>
      <c r="L689" s="835">
        <v>0</v>
      </c>
      <c r="M689" s="835">
        <v>0</v>
      </c>
      <c r="N689" s="832">
        <v>1</v>
      </c>
      <c r="O689" s="836">
        <v>0.5</v>
      </c>
      <c r="P689" s="835">
        <v>0</v>
      </c>
      <c r="Q689" s="837"/>
      <c r="R689" s="832">
        <v>1</v>
      </c>
      <c r="S689" s="837">
        <v>1</v>
      </c>
      <c r="T689" s="836">
        <v>0.5</v>
      </c>
      <c r="U689" s="838">
        <v>1</v>
      </c>
    </row>
    <row r="690" spans="1:21" ht="14.4" customHeight="1" x14ac:dyDescent="0.3">
      <c r="A690" s="831">
        <v>50</v>
      </c>
      <c r="B690" s="832" t="s">
        <v>2327</v>
      </c>
      <c r="C690" s="832" t="s">
        <v>2331</v>
      </c>
      <c r="D690" s="833" t="s">
        <v>3872</v>
      </c>
      <c r="E690" s="834" t="s">
        <v>2353</v>
      </c>
      <c r="F690" s="832" t="s">
        <v>2328</v>
      </c>
      <c r="G690" s="832" t="s">
        <v>2367</v>
      </c>
      <c r="H690" s="832" t="s">
        <v>607</v>
      </c>
      <c r="I690" s="832" t="s">
        <v>3060</v>
      </c>
      <c r="J690" s="832" t="s">
        <v>2018</v>
      </c>
      <c r="K690" s="832" t="s">
        <v>2031</v>
      </c>
      <c r="L690" s="835">
        <v>143.35</v>
      </c>
      <c r="M690" s="835">
        <v>143.35</v>
      </c>
      <c r="N690" s="832">
        <v>1</v>
      </c>
      <c r="O690" s="836">
        <v>0.5</v>
      </c>
      <c r="P690" s="835"/>
      <c r="Q690" s="837">
        <v>0</v>
      </c>
      <c r="R690" s="832"/>
      <c r="S690" s="837">
        <v>0</v>
      </c>
      <c r="T690" s="836"/>
      <c r="U690" s="838">
        <v>0</v>
      </c>
    </row>
    <row r="691" spans="1:21" ht="14.4" customHeight="1" x14ac:dyDescent="0.3">
      <c r="A691" s="831">
        <v>50</v>
      </c>
      <c r="B691" s="832" t="s">
        <v>2327</v>
      </c>
      <c r="C691" s="832" t="s">
        <v>2331</v>
      </c>
      <c r="D691" s="833" t="s">
        <v>3872</v>
      </c>
      <c r="E691" s="834" t="s">
        <v>2353</v>
      </c>
      <c r="F691" s="832" t="s">
        <v>2328</v>
      </c>
      <c r="G691" s="832" t="s">
        <v>2368</v>
      </c>
      <c r="H691" s="832" t="s">
        <v>578</v>
      </c>
      <c r="I691" s="832" t="s">
        <v>1946</v>
      </c>
      <c r="J691" s="832" t="s">
        <v>1126</v>
      </c>
      <c r="K691" s="832" t="s">
        <v>1941</v>
      </c>
      <c r="L691" s="835">
        <v>35.11</v>
      </c>
      <c r="M691" s="835">
        <v>140.44</v>
      </c>
      <c r="N691" s="832">
        <v>4</v>
      </c>
      <c r="O691" s="836">
        <v>2</v>
      </c>
      <c r="P691" s="835">
        <v>35.11</v>
      </c>
      <c r="Q691" s="837">
        <v>0.25</v>
      </c>
      <c r="R691" s="832">
        <v>1</v>
      </c>
      <c r="S691" s="837">
        <v>0.25</v>
      </c>
      <c r="T691" s="836">
        <v>0.5</v>
      </c>
      <c r="U691" s="838">
        <v>0.25</v>
      </c>
    </row>
    <row r="692" spans="1:21" ht="14.4" customHeight="1" x14ac:dyDescent="0.3">
      <c r="A692" s="831">
        <v>50</v>
      </c>
      <c r="B692" s="832" t="s">
        <v>2327</v>
      </c>
      <c r="C692" s="832" t="s">
        <v>2331</v>
      </c>
      <c r="D692" s="833" t="s">
        <v>3872</v>
      </c>
      <c r="E692" s="834" t="s">
        <v>2353</v>
      </c>
      <c r="F692" s="832" t="s">
        <v>2328</v>
      </c>
      <c r="G692" s="832" t="s">
        <v>2368</v>
      </c>
      <c r="H692" s="832" t="s">
        <v>578</v>
      </c>
      <c r="I692" s="832" t="s">
        <v>1947</v>
      </c>
      <c r="J692" s="832" t="s">
        <v>1124</v>
      </c>
      <c r="K692" s="832" t="s">
        <v>697</v>
      </c>
      <c r="L692" s="835">
        <v>70.23</v>
      </c>
      <c r="M692" s="835">
        <v>70.23</v>
      </c>
      <c r="N692" s="832">
        <v>1</v>
      </c>
      <c r="O692" s="836">
        <v>0.5</v>
      </c>
      <c r="P692" s="835"/>
      <c r="Q692" s="837">
        <v>0</v>
      </c>
      <c r="R692" s="832"/>
      <c r="S692" s="837">
        <v>0</v>
      </c>
      <c r="T692" s="836"/>
      <c r="U692" s="838">
        <v>0</v>
      </c>
    </row>
    <row r="693" spans="1:21" ht="14.4" customHeight="1" x14ac:dyDescent="0.3">
      <c r="A693" s="831">
        <v>50</v>
      </c>
      <c r="B693" s="832" t="s">
        <v>2327</v>
      </c>
      <c r="C693" s="832" t="s">
        <v>2331</v>
      </c>
      <c r="D693" s="833" t="s">
        <v>3872</v>
      </c>
      <c r="E693" s="834" t="s">
        <v>2353</v>
      </c>
      <c r="F693" s="832" t="s">
        <v>2328</v>
      </c>
      <c r="G693" s="832" t="s">
        <v>2368</v>
      </c>
      <c r="H693" s="832" t="s">
        <v>607</v>
      </c>
      <c r="I693" s="832" t="s">
        <v>1940</v>
      </c>
      <c r="J693" s="832" t="s">
        <v>696</v>
      </c>
      <c r="K693" s="832" t="s">
        <v>1941</v>
      </c>
      <c r="L693" s="835">
        <v>35.11</v>
      </c>
      <c r="M693" s="835">
        <v>105.33</v>
      </c>
      <c r="N693" s="832">
        <v>3</v>
      </c>
      <c r="O693" s="836">
        <v>1.5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" customHeight="1" x14ac:dyDescent="0.3">
      <c r="A694" s="831">
        <v>50</v>
      </c>
      <c r="B694" s="832" t="s">
        <v>2327</v>
      </c>
      <c r="C694" s="832" t="s">
        <v>2331</v>
      </c>
      <c r="D694" s="833" t="s">
        <v>3872</v>
      </c>
      <c r="E694" s="834" t="s">
        <v>2353</v>
      </c>
      <c r="F694" s="832" t="s">
        <v>2328</v>
      </c>
      <c r="G694" s="832" t="s">
        <v>3027</v>
      </c>
      <c r="H694" s="832" t="s">
        <v>578</v>
      </c>
      <c r="I694" s="832" t="s">
        <v>3028</v>
      </c>
      <c r="J694" s="832" t="s">
        <v>768</v>
      </c>
      <c r="K694" s="832" t="s">
        <v>3029</v>
      </c>
      <c r="L694" s="835">
        <v>37.61</v>
      </c>
      <c r="M694" s="835">
        <v>37.61</v>
      </c>
      <c r="N694" s="832">
        <v>1</v>
      </c>
      <c r="O694" s="836">
        <v>0.5</v>
      </c>
      <c r="P694" s="835">
        <v>37.61</v>
      </c>
      <c r="Q694" s="837">
        <v>1</v>
      </c>
      <c r="R694" s="832">
        <v>1</v>
      </c>
      <c r="S694" s="837">
        <v>1</v>
      </c>
      <c r="T694" s="836">
        <v>0.5</v>
      </c>
      <c r="U694" s="838">
        <v>1</v>
      </c>
    </row>
    <row r="695" spans="1:21" ht="14.4" customHeight="1" x14ac:dyDescent="0.3">
      <c r="A695" s="831">
        <v>50</v>
      </c>
      <c r="B695" s="832" t="s">
        <v>2327</v>
      </c>
      <c r="C695" s="832" t="s">
        <v>2331</v>
      </c>
      <c r="D695" s="833" t="s">
        <v>3872</v>
      </c>
      <c r="E695" s="834" t="s">
        <v>2353</v>
      </c>
      <c r="F695" s="832" t="s">
        <v>2328</v>
      </c>
      <c r="G695" s="832" t="s">
        <v>2381</v>
      </c>
      <c r="H695" s="832" t="s">
        <v>607</v>
      </c>
      <c r="I695" s="832" t="s">
        <v>1911</v>
      </c>
      <c r="J695" s="832" t="s">
        <v>875</v>
      </c>
      <c r="K695" s="832" t="s">
        <v>1912</v>
      </c>
      <c r="L695" s="835">
        <v>42.51</v>
      </c>
      <c r="M695" s="835">
        <v>127.53</v>
      </c>
      <c r="N695" s="832">
        <v>3</v>
      </c>
      <c r="O695" s="836">
        <v>1.5</v>
      </c>
      <c r="P695" s="835"/>
      <c r="Q695" s="837">
        <v>0</v>
      </c>
      <c r="R695" s="832"/>
      <c r="S695" s="837">
        <v>0</v>
      </c>
      <c r="T695" s="836"/>
      <c r="U695" s="838">
        <v>0</v>
      </c>
    </row>
    <row r="696" spans="1:21" ht="14.4" customHeight="1" x14ac:dyDescent="0.3">
      <c r="A696" s="831">
        <v>50</v>
      </c>
      <c r="B696" s="832" t="s">
        <v>2327</v>
      </c>
      <c r="C696" s="832" t="s">
        <v>2331</v>
      </c>
      <c r="D696" s="833" t="s">
        <v>3872</v>
      </c>
      <c r="E696" s="834" t="s">
        <v>2353</v>
      </c>
      <c r="F696" s="832" t="s">
        <v>2328</v>
      </c>
      <c r="G696" s="832" t="s">
        <v>2381</v>
      </c>
      <c r="H696" s="832" t="s">
        <v>578</v>
      </c>
      <c r="I696" s="832" t="s">
        <v>2382</v>
      </c>
      <c r="J696" s="832" t="s">
        <v>871</v>
      </c>
      <c r="K696" s="832" t="s">
        <v>1912</v>
      </c>
      <c r="L696" s="835">
        <v>42.51</v>
      </c>
      <c r="M696" s="835">
        <v>127.53</v>
      </c>
      <c r="N696" s="832">
        <v>3</v>
      </c>
      <c r="O696" s="836">
        <v>1.5</v>
      </c>
      <c r="P696" s="835">
        <v>42.51</v>
      </c>
      <c r="Q696" s="837">
        <v>0.33333333333333331</v>
      </c>
      <c r="R696" s="832">
        <v>1</v>
      </c>
      <c r="S696" s="837">
        <v>0.33333333333333331</v>
      </c>
      <c r="T696" s="836">
        <v>0.5</v>
      </c>
      <c r="U696" s="838">
        <v>0.33333333333333331</v>
      </c>
    </row>
    <row r="697" spans="1:21" ht="14.4" customHeight="1" x14ac:dyDescent="0.3">
      <c r="A697" s="831">
        <v>50</v>
      </c>
      <c r="B697" s="832" t="s">
        <v>2327</v>
      </c>
      <c r="C697" s="832" t="s">
        <v>2331</v>
      </c>
      <c r="D697" s="833" t="s">
        <v>3872</v>
      </c>
      <c r="E697" s="834" t="s">
        <v>2353</v>
      </c>
      <c r="F697" s="832" t="s">
        <v>2328</v>
      </c>
      <c r="G697" s="832" t="s">
        <v>2642</v>
      </c>
      <c r="H697" s="832" t="s">
        <v>607</v>
      </c>
      <c r="I697" s="832" t="s">
        <v>1851</v>
      </c>
      <c r="J697" s="832" t="s">
        <v>1849</v>
      </c>
      <c r="K697" s="832" t="s">
        <v>1852</v>
      </c>
      <c r="L697" s="835">
        <v>46.25</v>
      </c>
      <c r="M697" s="835">
        <v>46.25</v>
      </c>
      <c r="N697" s="832">
        <v>1</v>
      </c>
      <c r="O697" s="836">
        <v>0.5</v>
      </c>
      <c r="P697" s="835">
        <v>46.25</v>
      </c>
      <c r="Q697" s="837">
        <v>1</v>
      </c>
      <c r="R697" s="832">
        <v>1</v>
      </c>
      <c r="S697" s="837">
        <v>1</v>
      </c>
      <c r="T697" s="836">
        <v>0.5</v>
      </c>
      <c r="U697" s="838">
        <v>1</v>
      </c>
    </row>
    <row r="698" spans="1:21" ht="14.4" customHeight="1" x14ac:dyDescent="0.3">
      <c r="A698" s="831">
        <v>50</v>
      </c>
      <c r="B698" s="832" t="s">
        <v>2327</v>
      </c>
      <c r="C698" s="832" t="s">
        <v>2331</v>
      </c>
      <c r="D698" s="833" t="s">
        <v>3872</v>
      </c>
      <c r="E698" s="834" t="s">
        <v>2353</v>
      </c>
      <c r="F698" s="832" t="s">
        <v>2328</v>
      </c>
      <c r="G698" s="832" t="s">
        <v>2383</v>
      </c>
      <c r="H698" s="832" t="s">
        <v>607</v>
      </c>
      <c r="I698" s="832" t="s">
        <v>1880</v>
      </c>
      <c r="J698" s="832" t="s">
        <v>1881</v>
      </c>
      <c r="K698" s="832" t="s">
        <v>1882</v>
      </c>
      <c r="L698" s="835">
        <v>93.43</v>
      </c>
      <c r="M698" s="835">
        <v>186.86</v>
      </c>
      <c r="N698" s="832">
        <v>2</v>
      </c>
      <c r="O698" s="836">
        <v>1</v>
      </c>
      <c r="P698" s="835"/>
      <c r="Q698" s="837">
        <v>0</v>
      </c>
      <c r="R698" s="832"/>
      <c r="S698" s="837">
        <v>0</v>
      </c>
      <c r="T698" s="836"/>
      <c r="U698" s="838">
        <v>0</v>
      </c>
    </row>
    <row r="699" spans="1:21" ht="14.4" customHeight="1" x14ac:dyDescent="0.3">
      <c r="A699" s="831">
        <v>50</v>
      </c>
      <c r="B699" s="832" t="s">
        <v>2327</v>
      </c>
      <c r="C699" s="832" t="s">
        <v>2331</v>
      </c>
      <c r="D699" s="833" t="s">
        <v>3872</v>
      </c>
      <c r="E699" s="834" t="s">
        <v>2353</v>
      </c>
      <c r="F699" s="832" t="s">
        <v>2328</v>
      </c>
      <c r="G699" s="832" t="s">
        <v>2383</v>
      </c>
      <c r="H699" s="832" t="s">
        <v>607</v>
      </c>
      <c r="I699" s="832" t="s">
        <v>1883</v>
      </c>
      <c r="J699" s="832" t="s">
        <v>1881</v>
      </c>
      <c r="K699" s="832" t="s">
        <v>1884</v>
      </c>
      <c r="L699" s="835">
        <v>186.87</v>
      </c>
      <c r="M699" s="835">
        <v>186.87</v>
      </c>
      <c r="N699" s="832">
        <v>1</v>
      </c>
      <c r="O699" s="836">
        <v>0.5</v>
      </c>
      <c r="P699" s="835"/>
      <c r="Q699" s="837">
        <v>0</v>
      </c>
      <c r="R699" s="832"/>
      <c r="S699" s="837">
        <v>0</v>
      </c>
      <c r="T699" s="836"/>
      <c r="U699" s="838">
        <v>0</v>
      </c>
    </row>
    <row r="700" spans="1:21" ht="14.4" customHeight="1" x14ac:dyDescent="0.3">
      <c r="A700" s="831">
        <v>50</v>
      </c>
      <c r="B700" s="832" t="s">
        <v>2327</v>
      </c>
      <c r="C700" s="832" t="s">
        <v>2331</v>
      </c>
      <c r="D700" s="833" t="s">
        <v>3872</v>
      </c>
      <c r="E700" s="834" t="s">
        <v>2353</v>
      </c>
      <c r="F700" s="832" t="s">
        <v>2328</v>
      </c>
      <c r="G700" s="832" t="s">
        <v>2390</v>
      </c>
      <c r="H700" s="832" t="s">
        <v>578</v>
      </c>
      <c r="I700" s="832" t="s">
        <v>2498</v>
      </c>
      <c r="J700" s="832" t="s">
        <v>890</v>
      </c>
      <c r="K700" s="832" t="s">
        <v>2499</v>
      </c>
      <c r="L700" s="835">
        <v>29.31</v>
      </c>
      <c r="M700" s="835">
        <v>87.929999999999993</v>
      </c>
      <c r="N700" s="832">
        <v>3</v>
      </c>
      <c r="O700" s="836">
        <v>1.5</v>
      </c>
      <c r="P700" s="835"/>
      <c r="Q700" s="837">
        <v>0</v>
      </c>
      <c r="R700" s="832"/>
      <c r="S700" s="837">
        <v>0</v>
      </c>
      <c r="T700" s="836"/>
      <c r="U700" s="838">
        <v>0</v>
      </c>
    </row>
    <row r="701" spans="1:21" ht="14.4" customHeight="1" x14ac:dyDescent="0.3">
      <c r="A701" s="831">
        <v>50</v>
      </c>
      <c r="B701" s="832" t="s">
        <v>2327</v>
      </c>
      <c r="C701" s="832" t="s">
        <v>2331</v>
      </c>
      <c r="D701" s="833" t="s">
        <v>3872</v>
      </c>
      <c r="E701" s="834" t="s">
        <v>2353</v>
      </c>
      <c r="F701" s="832" t="s">
        <v>2328</v>
      </c>
      <c r="G701" s="832" t="s">
        <v>2390</v>
      </c>
      <c r="H701" s="832" t="s">
        <v>578</v>
      </c>
      <c r="I701" s="832" t="s">
        <v>2500</v>
      </c>
      <c r="J701" s="832" t="s">
        <v>2392</v>
      </c>
      <c r="K701" s="832" t="s">
        <v>629</v>
      </c>
      <c r="L701" s="835">
        <v>58.62</v>
      </c>
      <c r="M701" s="835">
        <v>175.85999999999999</v>
      </c>
      <c r="N701" s="832">
        <v>3</v>
      </c>
      <c r="O701" s="836">
        <v>1.5</v>
      </c>
      <c r="P701" s="835">
        <v>117.24</v>
      </c>
      <c r="Q701" s="837">
        <v>0.66666666666666674</v>
      </c>
      <c r="R701" s="832">
        <v>2</v>
      </c>
      <c r="S701" s="837">
        <v>0.66666666666666663</v>
      </c>
      <c r="T701" s="836">
        <v>1</v>
      </c>
      <c r="U701" s="838">
        <v>0.66666666666666663</v>
      </c>
    </row>
    <row r="702" spans="1:21" ht="14.4" customHeight="1" x14ac:dyDescent="0.3">
      <c r="A702" s="831">
        <v>50</v>
      </c>
      <c r="B702" s="832" t="s">
        <v>2327</v>
      </c>
      <c r="C702" s="832" t="s">
        <v>2331</v>
      </c>
      <c r="D702" s="833" t="s">
        <v>3872</v>
      </c>
      <c r="E702" s="834" t="s">
        <v>2353</v>
      </c>
      <c r="F702" s="832" t="s">
        <v>2328</v>
      </c>
      <c r="G702" s="832" t="s">
        <v>2890</v>
      </c>
      <c r="H702" s="832" t="s">
        <v>578</v>
      </c>
      <c r="I702" s="832" t="s">
        <v>2891</v>
      </c>
      <c r="J702" s="832" t="s">
        <v>2892</v>
      </c>
      <c r="K702" s="832" t="s">
        <v>2893</v>
      </c>
      <c r="L702" s="835">
        <v>88.76</v>
      </c>
      <c r="M702" s="835">
        <v>88.76</v>
      </c>
      <c r="N702" s="832">
        <v>1</v>
      </c>
      <c r="O702" s="836">
        <v>0.5</v>
      </c>
      <c r="P702" s="835">
        <v>88.76</v>
      </c>
      <c r="Q702" s="837">
        <v>1</v>
      </c>
      <c r="R702" s="832">
        <v>1</v>
      </c>
      <c r="S702" s="837">
        <v>1</v>
      </c>
      <c r="T702" s="836">
        <v>0.5</v>
      </c>
      <c r="U702" s="838">
        <v>1</v>
      </c>
    </row>
    <row r="703" spans="1:21" ht="14.4" customHeight="1" x14ac:dyDescent="0.3">
      <c r="A703" s="831">
        <v>50</v>
      </c>
      <c r="B703" s="832" t="s">
        <v>2327</v>
      </c>
      <c r="C703" s="832" t="s">
        <v>2331</v>
      </c>
      <c r="D703" s="833" t="s">
        <v>3872</v>
      </c>
      <c r="E703" s="834" t="s">
        <v>2353</v>
      </c>
      <c r="F703" s="832" t="s">
        <v>2328</v>
      </c>
      <c r="G703" s="832" t="s">
        <v>2687</v>
      </c>
      <c r="H703" s="832" t="s">
        <v>607</v>
      </c>
      <c r="I703" s="832" t="s">
        <v>2003</v>
      </c>
      <c r="J703" s="832" t="s">
        <v>1005</v>
      </c>
      <c r="K703" s="832" t="s">
        <v>2004</v>
      </c>
      <c r="L703" s="835">
        <v>25.94</v>
      </c>
      <c r="M703" s="835">
        <v>25.94</v>
      </c>
      <c r="N703" s="832">
        <v>1</v>
      </c>
      <c r="O703" s="836">
        <v>0.5</v>
      </c>
      <c r="P703" s="835">
        <v>25.94</v>
      </c>
      <c r="Q703" s="837">
        <v>1</v>
      </c>
      <c r="R703" s="832">
        <v>1</v>
      </c>
      <c r="S703" s="837">
        <v>1</v>
      </c>
      <c r="T703" s="836">
        <v>0.5</v>
      </c>
      <c r="U703" s="838">
        <v>1</v>
      </c>
    </row>
    <row r="704" spans="1:21" ht="14.4" customHeight="1" x14ac:dyDescent="0.3">
      <c r="A704" s="831">
        <v>50</v>
      </c>
      <c r="B704" s="832" t="s">
        <v>2327</v>
      </c>
      <c r="C704" s="832" t="s">
        <v>2331</v>
      </c>
      <c r="D704" s="833" t="s">
        <v>3872</v>
      </c>
      <c r="E704" s="834" t="s">
        <v>2353</v>
      </c>
      <c r="F704" s="832" t="s">
        <v>2328</v>
      </c>
      <c r="G704" s="832" t="s">
        <v>2502</v>
      </c>
      <c r="H704" s="832" t="s">
        <v>607</v>
      </c>
      <c r="I704" s="832" t="s">
        <v>1843</v>
      </c>
      <c r="J704" s="832" t="s">
        <v>1140</v>
      </c>
      <c r="K704" s="832" t="s">
        <v>1844</v>
      </c>
      <c r="L704" s="835">
        <v>86.41</v>
      </c>
      <c r="M704" s="835">
        <v>86.41</v>
      </c>
      <c r="N704" s="832">
        <v>1</v>
      </c>
      <c r="O704" s="836">
        <v>1</v>
      </c>
      <c r="P704" s="835">
        <v>86.41</v>
      </c>
      <c r="Q704" s="837">
        <v>1</v>
      </c>
      <c r="R704" s="832">
        <v>1</v>
      </c>
      <c r="S704" s="837">
        <v>1</v>
      </c>
      <c r="T704" s="836">
        <v>1</v>
      </c>
      <c r="U704" s="838">
        <v>1</v>
      </c>
    </row>
    <row r="705" spans="1:21" ht="14.4" customHeight="1" x14ac:dyDescent="0.3">
      <c r="A705" s="831">
        <v>50</v>
      </c>
      <c r="B705" s="832" t="s">
        <v>2327</v>
      </c>
      <c r="C705" s="832" t="s">
        <v>2331</v>
      </c>
      <c r="D705" s="833" t="s">
        <v>3872</v>
      </c>
      <c r="E705" s="834" t="s">
        <v>2353</v>
      </c>
      <c r="F705" s="832" t="s">
        <v>2328</v>
      </c>
      <c r="G705" s="832" t="s">
        <v>2401</v>
      </c>
      <c r="H705" s="832" t="s">
        <v>607</v>
      </c>
      <c r="I705" s="832" t="s">
        <v>2506</v>
      </c>
      <c r="J705" s="832" t="s">
        <v>1924</v>
      </c>
      <c r="K705" s="832" t="s">
        <v>2507</v>
      </c>
      <c r="L705" s="835">
        <v>10.65</v>
      </c>
      <c r="M705" s="835">
        <v>10.65</v>
      </c>
      <c r="N705" s="832">
        <v>1</v>
      </c>
      <c r="O705" s="836">
        <v>0.5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" customHeight="1" x14ac:dyDescent="0.3">
      <c r="A706" s="831">
        <v>50</v>
      </c>
      <c r="B706" s="832" t="s">
        <v>2327</v>
      </c>
      <c r="C706" s="832" t="s">
        <v>2331</v>
      </c>
      <c r="D706" s="833" t="s">
        <v>3872</v>
      </c>
      <c r="E706" s="834" t="s">
        <v>2353</v>
      </c>
      <c r="F706" s="832" t="s">
        <v>2328</v>
      </c>
      <c r="G706" s="832" t="s">
        <v>2404</v>
      </c>
      <c r="H706" s="832" t="s">
        <v>607</v>
      </c>
      <c r="I706" s="832" t="s">
        <v>1877</v>
      </c>
      <c r="J706" s="832" t="s">
        <v>863</v>
      </c>
      <c r="K706" s="832" t="s">
        <v>1868</v>
      </c>
      <c r="L706" s="835">
        <v>923.74</v>
      </c>
      <c r="M706" s="835">
        <v>923.74</v>
      </c>
      <c r="N706" s="832">
        <v>1</v>
      </c>
      <c r="O706" s="836">
        <v>0.5</v>
      </c>
      <c r="P706" s="835"/>
      <c r="Q706" s="837">
        <v>0</v>
      </c>
      <c r="R706" s="832"/>
      <c r="S706" s="837">
        <v>0</v>
      </c>
      <c r="T706" s="836"/>
      <c r="U706" s="838">
        <v>0</v>
      </c>
    </row>
    <row r="707" spans="1:21" ht="14.4" customHeight="1" x14ac:dyDescent="0.3">
      <c r="A707" s="831">
        <v>50</v>
      </c>
      <c r="B707" s="832" t="s">
        <v>2327</v>
      </c>
      <c r="C707" s="832" t="s">
        <v>2331</v>
      </c>
      <c r="D707" s="833" t="s">
        <v>3872</v>
      </c>
      <c r="E707" s="834" t="s">
        <v>2353</v>
      </c>
      <c r="F707" s="832" t="s">
        <v>2328</v>
      </c>
      <c r="G707" s="832" t="s">
        <v>2404</v>
      </c>
      <c r="H707" s="832" t="s">
        <v>607</v>
      </c>
      <c r="I707" s="832" t="s">
        <v>1871</v>
      </c>
      <c r="J707" s="832" t="s">
        <v>863</v>
      </c>
      <c r="K707" s="832" t="s">
        <v>1872</v>
      </c>
      <c r="L707" s="835">
        <v>736.33</v>
      </c>
      <c r="M707" s="835">
        <v>736.33</v>
      </c>
      <c r="N707" s="832">
        <v>1</v>
      </c>
      <c r="O707" s="836">
        <v>0.5</v>
      </c>
      <c r="P707" s="835">
        <v>736.33</v>
      </c>
      <c r="Q707" s="837">
        <v>1</v>
      </c>
      <c r="R707" s="832">
        <v>1</v>
      </c>
      <c r="S707" s="837">
        <v>1</v>
      </c>
      <c r="T707" s="836">
        <v>0.5</v>
      </c>
      <c r="U707" s="838">
        <v>1</v>
      </c>
    </row>
    <row r="708" spans="1:21" ht="14.4" customHeight="1" x14ac:dyDescent="0.3">
      <c r="A708" s="831">
        <v>50</v>
      </c>
      <c r="B708" s="832" t="s">
        <v>2327</v>
      </c>
      <c r="C708" s="832" t="s">
        <v>2331</v>
      </c>
      <c r="D708" s="833" t="s">
        <v>3872</v>
      </c>
      <c r="E708" s="834" t="s">
        <v>2353</v>
      </c>
      <c r="F708" s="832" t="s">
        <v>2328</v>
      </c>
      <c r="G708" s="832" t="s">
        <v>2511</v>
      </c>
      <c r="H708" s="832" t="s">
        <v>607</v>
      </c>
      <c r="I708" s="832" t="s">
        <v>2728</v>
      </c>
      <c r="J708" s="832" t="s">
        <v>1814</v>
      </c>
      <c r="K708" s="832" t="s">
        <v>1815</v>
      </c>
      <c r="L708" s="835">
        <v>16.12</v>
      </c>
      <c r="M708" s="835">
        <v>32.24</v>
      </c>
      <c r="N708" s="832">
        <v>2</v>
      </c>
      <c r="O708" s="836">
        <v>1</v>
      </c>
      <c r="P708" s="835">
        <v>16.12</v>
      </c>
      <c r="Q708" s="837">
        <v>0.5</v>
      </c>
      <c r="R708" s="832">
        <v>1</v>
      </c>
      <c r="S708" s="837">
        <v>0.5</v>
      </c>
      <c r="T708" s="836">
        <v>0.5</v>
      </c>
      <c r="U708" s="838">
        <v>0.5</v>
      </c>
    </row>
    <row r="709" spans="1:21" ht="14.4" customHeight="1" x14ac:dyDescent="0.3">
      <c r="A709" s="831">
        <v>50</v>
      </c>
      <c r="B709" s="832" t="s">
        <v>2327</v>
      </c>
      <c r="C709" s="832" t="s">
        <v>2331</v>
      </c>
      <c r="D709" s="833" t="s">
        <v>3872</v>
      </c>
      <c r="E709" s="834" t="s">
        <v>2353</v>
      </c>
      <c r="F709" s="832" t="s">
        <v>2328</v>
      </c>
      <c r="G709" s="832" t="s">
        <v>2511</v>
      </c>
      <c r="H709" s="832" t="s">
        <v>607</v>
      </c>
      <c r="I709" s="832" t="s">
        <v>2944</v>
      </c>
      <c r="J709" s="832" t="s">
        <v>1814</v>
      </c>
      <c r="K709" s="832" t="s">
        <v>2945</v>
      </c>
      <c r="L709" s="835">
        <v>8.06</v>
      </c>
      <c r="M709" s="835">
        <v>16.12</v>
      </c>
      <c r="N709" s="832">
        <v>2</v>
      </c>
      <c r="O709" s="836">
        <v>1.5</v>
      </c>
      <c r="P709" s="835">
        <v>8.06</v>
      </c>
      <c r="Q709" s="837">
        <v>0.5</v>
      </c>
      <c r="R709" s="832">
        <v>1</v>
      </c>
      <c r="S709" s="837">
        <v>0.5</v>
      </c>
      <c r="T709" s="836">
        <v>1</v>
      </c>
      <c r="U709" s="838">
        <v>0.66666666666666663</v>
      </c>
    </row>
    <row r="710" spans="1:21" ht="14.4" customHeight="1" x14ac:dyDescent="0.3">
      <c r="A710" s="831">
        <v>50</v>
      </c>
      <c r="B710" s="832" t="s">
        <v>2327</v>
      </c>
      <c r="C710" s="832" t="s">
        <v>2331</v>
      </c>
      <c r="D710" s="833" t="s">
        <v>3872</v>
      </c>
      <c r="E710" s="834" t="s">
        <v>2353</v>
      </c>
      <c r="F710" s="832" t="s">
        <v>2328</v>
      </c>
      <c r="G710" s="832" t="s">
        <v>2408</v>
      </c>
      <c r="H710" s="832" t="s">
        <v>607</v>
      </c>
      <c r="I710" s="832" t="s">
        <v>1967</v>
      </c>
      <c r="J710" s="832" t="s">
        <v>1096</v>
      </c>
      <c r="K710" s="832" t="s">
        <v>1941</v>
      </c>
      <c r="L710" s="835">
        <v>48.27</v>
      </c>
      <c r="M710" s="835">
        <v>96.54</v>
      </c>
      <c r="N710" s="832">
        <v>2</v>
      </c>
      <c r="O710" s="836">
        <v>1</v>
      </c>
      <c r="P710" s="835"/>
      <c r="Q710" s="837">
        <v>0</v>
      </c>
      <c r="R710" s="832"/>
      <c r="S710" s="837">
        <v>0</v>
      </c>
      <c r="T710" s="836"/>
      <c r="U710" s="838">
        <v>0</v>
      </c>
    </row>
    <row r="711" spans="1:21" ht="14.4" customHeight="1" x14ac:dyDescent="0.3">
      <c r="A711" s="831">
        <v>50</v>
      </c>
      <c r="B711" s="832" t="s">
        <v>2327</v>
      </c>
      <c r="C711" s="832" t="s">
        <v>2331</v>
      </c>
      <c r="D711" s="833" t="s">
        <v>3872</v>
      </c>
      <c r="E711" s="834" t="s">
        <v>2353</v>
      </c>
      <c r="F711" s="832" t="s">
        <v>2328</v>
      </c>
      <c r="G711" s="832" t="s">
        <v>2408</v>
      </c>
      <c r="H711" s="832" t="s">
        <v>607</v>
      </c>
      <c r="I711" s="832" t="s">
        <v>1967</v>
      </c>
      <c r="J711" s="832" t="s">
        <v>1096</v>
      </c>
      <c r="K711" s="832" t="s">
        <v>1941</v>
      </c>
      <c r="L711" s="835">
        <v>47.7</v>
      </c>
      <c r="M711" s="835">
        <v>143.10000000000002</v>
      </c>
      <c r="N711" s="832">
        <v>3</v>
      </c>
      <c r="O711" s="836">
        <v>1.5</v>
      </c>
      <c r="P711" s="835">
        <v>47.7</v>
      </c>
      <c r="Q711" s="837">
        <v>0.33333333333333331</v>
      </c>
      <c r="R711" s="832">
        <v>1</v>
      </c>
      <c r="S711" s="837">
        <v>0.33333333333333331</v>
      </c>
      <c r="T711" s="836">
        <v>0.5</v>
      </c>
      <c r="U711" s="838">
        <v>0.33333333333333331</v>
      </c>
    </row>
    <row r="712" spans="1:21" ht="14.4" customHeight="1" x14ac:dyDescent="0.3">
      <c r="A712" s="831">
        <v>50</v>
      </c>
      <c r="B712" s="832" t="s">
        <v>2327</v>
      </c>
      <c r="C712" s="832" t="s">
        <v>2331</v>
      </c>
      <c r="D712" s="833" t="s">
        <v>3872</v>
      </c>
      <c r="E712" s="834" t="s">
        <v>2353</v>
      </c>
      <c r="F712" s="832" t="s">
        <v>2328</v>
      </c>
      <c r="G712" s="832" t="s">
        <v>2408</v>
      </c>
      <c r="H712" s="832" t="s">
        <v>607</v>
      </c>
      <c r="I712" s="832" t="s">
        <v>2514</v>
      </c>
      <c r="J712" s="832" t="s">
        <v>2515</v>
      </c>
      <c r="K712" s="832" t="s">
        <v>697</v>
      </c>
      <c r="L712" s="835">
        <v>95.39</v>
      </c>
      <c r="M712" s="835">
        <v>95.39</v>
      </c>
      <c r="N712" s="832">
        <v>1</v>
      </c>
      <c r="O712" s="836">
        <v>0.5</v>
      </c>
      <c r="P712" s="835"/>
      <c r="Q712" s="837">
        <v>0</v>
      </c>
      <c r="R712" s="832"/>
      <c r="S712" s="837">
        <v>0</v>
      </c>
      <c r="T712" s="836"/>
      <c r="U712" s="838">
        <v>0</v>
      </c>
    </row>
    <row r="713" spans="1:21" ht="14.4" customHeight="1" x14ac:dyDescent="0.3">
      <c r="A713" s="831">
        <v>50</v>
      </c>
      <c r="B713" s="832" t="s">
        <v>2327</v>
      </c>
      <c r="C713" s="832" t="s">
        <v>2331</v>
      </c>
      <c r="D713" s="833" t="s">
        <v>3872</v>
      </c>
      <c r="E713" s="834" t="s">
        <v>2353</v>
      </c>
      <c r="F713" s="832" t="s">
        <v>2328</v>
      </c>
      <c r="G713" s="832" t="s">
        <v>2516</v>
      </c>
      <c r="H713" s="832" t="s">
        <v>578</v>
      </c>
      <c r="I713" s="832" t="s">
        <v>2517</v>
      </c>
      <c r="J713" s="832" t="s">
        <v>2518</v>
      </c>
      <c r="K713" s="832" t="s">
        <v>2519</v>
      </c>
      <c r="L713" s="835">
        <v>87.67</v>
      </c>
      <c r="M713" s="835">
        <v>175.34</v>
      </c>
      <c r="N713" s="832">
        <v>2</v>
      </c>
      <c r="O713" s="836">
        <v>1</v>
      </c>
      <c r="P713" s="835"/>
      <c r="Q713" s="837">
        <v>0</v>
      </c>
      <c r="R713" s="832"/>
      <c r="S713" s="837">
        <v>0</v>
      </c>
      <c r="T713" s="836"/>
      <c r="U713" s="838">
        <v>0</v>
      </c>
    </row>
    <row r="714" spans="1:21" ht="14.4" customHeight="1" x14ac:dyDescent="0.3">
      <c r="A714" s="831">
        <v>50</v>
      </c>
      <c r="B714" s="832" t="s">
        <v>2327</v>
      </c>
      <c r="C714" s="832" t="s">
        <v>2331</v>
      </c>
      <c r="D714" s="833" t="s">
        <v>3872</v>
      </c>
      <c r="E714" s="834" t="s">
        <v>2353</v>
      </c>
      <c r="F714" s="832" t="s">
        <v>2328</v>
      </c>
      <c r="G714" s="832" t="s">
        <v>2410</v>
      </c>
      <c r="H714" s="832" t="s">
        <v>607</v>
      </c>
      <c r="I714" s="832" t="s">
        <v>1977</v>
      </c>
      <c r="J714" s="832" t="s">
        <v>1972</v>
      </c>
      <c r="K714" s="832" t="s">
        <v>1978</v>
      </c>
      <c r="L714" s="835">
        <v>47.7</v>
      </c>
      <c r="M714" s="835">
        <v>95.4</v>
      </c>
      <c r="N714" s="832">
        <v>2</v>
      </c>
      <c r="O714" s="836">
        <v>1</v>
      </c>
      <c r="P714" s="835"/>
      <c r="Q714" s="837">
        <v>0</v>
      </c>
      <c r="R714" s="832"/>
      <c r="S714" s="837">
        <v>0</v>
      </c>
      <c r="T714" s="836"/>
      <c r="U714" s="838">
        <v>0</v>
      </c>
    </row>
    <row r="715" spans="1:21" ht="14.4" customHeight="1" x14ac:dyDescent="0.3">
      <c r="A715" s="831">
        <v>50</v>
      </c>
      <c r="B715" s="832" t="s">
        <v>2327</v>
      </c>
      <c r="C715" s="832" t="s">
        <v>2331</v>
      </c>
      <c r="D715" s="833" t="s">
        <v>3872</v>
      </c>
      <c r="E715" s="834" t="s">
        <v>2353</v>
      </c>
      <c r="F715" s="832" t="s">
        <v>2328</v>
      </c>
      <c r="G715" s="832" t="s">
        <v>2417</v>
      </c>
      <c r="H715" s="832" t="s">
        <v>578</v>
      </c>
      <c r="I715" s="832" t="s">
        <v>2418</v>
      </c>
      <c r="J715" s="832" t="s">
        <v>2419</v>
      </c>
      <c r="K715" s="832" t="s">
        <v>2420</v>
      </c>
      <c r="L715" s="835">
        <v>1762.05</v>
      </c>
      <c r="M715" s="835">
        <v>1762.05</v>
      </c>
      <c r="N715" s="832">
        <v>1</v>
      </c>
      <c r="O715" s="836">
        <v>0.5</v>
      </c>
      <c r="P715" s="835">
        <v>1762.05</v>
      </c>
      <c r="Q715" s="837">
        <v>1</v>
      </c>
      <c r="R715" s="832">
        <v>1</v>
      </c>
      <c r="S715" s="837">
        <v>1</v>
      </c>
      <c r="T715" s="836">
        <v>0.5</v>
      </c>
      <c r="U715" s="838">
        <v>1</v>
      </c>
    </row>
    <row r="716" spans="1:21" ht="14.4" customHeight="1" x14ac:dyDescent="0.3">
      <c r="A716" s="831">
        <v>50</v>
      </c>
      <c r="B716" s="832" t="s">
        <v>2327</v>
      </c>
      <c r="C716" s="832" t="s">
        <v>2331</v>
      </c>
      <c r="D716" s="833" t="s">
        <v>3872</v>
      </c>
      <c r="E716" s="834" t="s">
        <v>2353</v>
      </c>
      <c r="F716" s="832" t="s">
        <v>2328</v>
      </c>
      <c r="G716" s="832" t="s">
        <v>2421</v>
      </c>
      <c r="H716" s="832" t="s">
        <v>578</v>
      </c>
      <c r="I716" s="832" t="s">
        <v>2422</v>
      </c>
      <c r="J716" s="832" t="s">
        <v>1154</v>
      </c>
      <c r="K716" s="832" t="s">
        <v>2423</v>
      </c>
      <c r="L716" s="835">
        <v>0</v>
      </c>
      <c r="M716" s="835">
        <v>0</v>
      </c>
      <c r="N716" s="832">
        <v>2</v>
      </c>
      <c r="O716" s="836">
        <v>1</v>
      </c>
      <c r="P716" s="835">
        <v>0</v>
      </c>
      <c r="Q716" s="837"/>
      <c r="R716" s="832">
        <v>1</v>
      </c>
      <c r="S716" s="837">
        <v>0.5</v>
      </c>
      <c r="T716" s="836">
        <v>0.5</v>
      </c>
      <c r="U716" s="838">
        <v>0.5</v>
      </c>
    </row>
    <row r="717" spans="1:21" ht="14.4" customHeight="1" x14ac:dyDescent="0.3">
      <c r="A717" s="831">
        <v>50</v>
      </c>
      <c r="B717" s="832" t="s">
        <v>2327</v>
      </c>
      <c r="C717" s="832" t="s">
        <v>2331</v>
      </c>
      <c r="D717" s="833" t="s">
        <v>3872</v>
      </c>
      <c r="E717" s="834" t="s">
        <v>2353</v>
      </c>
      <c r="F717" s="832" t="s">
        <v>2328</v>
      </c>
      <c r="G717" s="832" t="s">
        <v>2424</v>
      </c>
      <c r="H717" s="832" t="s">
        <v>578</v>
      </c>
      <c r="I717" s="832" t="s">
        <v>2522</v>
      </c>
      <c r="J717" s="832" t="s">
        <v>1246</v>
      </c>
      <c r="K717" s="832" t="s">
        <v>2523</v>
      </c>
      <c r="L717" s="835">
        <v>210.38</v>
      </c>
      <c r="M717" s="835">
        <v>420.76</v>
      </c>
      <c r="N717" s="832">
        <v>2</v>
      </c>
      <c r="O717" s="836">
        <v>1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" customHeight="1" x14ac:dyDescent="0.3">
      <c r="A718" s="831">
        <v>50</v>
      </c>
      <c r="B718" s="832" t="s">
        <v>2327</v>
      </c>
      <c r="C718" s="832" t="s">
        <v>2331</v>
      </c>
      <c r="D718" s="833" t="s">
        <v>3872</v>
      </c>
      <c r="E718" s="834" t="s">
        <v>2353</v>
      </c>
      <c r="F718" s="832" t="s">
        <v>2328</v>
      </c>
      <c r="G718" s="832" t="s">
        <v>2424</v>
      </c>
      <c r="H718" s="832" t="s">
        <v>578</v>
      </c>
      <c r="I718" s="832" t="s">
        <v>2425</v>
      </c>
      <c r="J718" s="832" t="s">
        <v>1246</v>
      </c>
      <c r="K718" s="832" t="s">
        <v>2426</v>
      </c>
      <c r="L718" s="835">
        <v>42.08</v>
      </c>
      <c r="M718" s="835">
        <v>126.24</v>
      </c>
      <c r="N718" s="832">
        <v>3</v>
      </c>
      <c r="O718" s="836">
        <v>1.5</v>
      </c>
      <c r="P718" s="835">
        <v>42.08</v>
      </c>
      <c r="Q718" s="837">
        <v>0.33333333333333331</v>
      </c>
      <c r="R718" s="832">
        <v>1</v>
      </c>
      <c r="S718" s="837">
        <v>0.33333333333333331</v>
      </c>
      <c r="T718" s="836">
        <v>0.5</v>
      </c>
      <c r="U718" s="838">
        <v>0.33333333333333331</v>
      </c>
    </row>
    <row r="719" spans="1:21" ht="14.4" customHeight="1" x14ac:dyDescent="0.3">
      <c r="A719" s="831">
        <v>50</v>
      </c>
      <c r="B719" s="832" t="s">
        <v>2327</v>
      </c>
      <c r="C719" s="832" t="s">
        <v>2331</v>
      </c>
      <c r="D719" s="833" t="s">
        <v>3872</v>
      </c>
      <c r="E719" s="834" t="s">
        <v>2353</v>
      </c>
      <c r="F719" s="832" t="s">
        <v>2328</v>
      </c>
      <c r="G719" s="832" t="s">
        <v>2424</v>
      </c>
      <c r="H719" s="832" t="s">
        <v>578</v>
      </c>
      <c r="I719" s="832" t="s">
        <v>3067</v>
      </c>
      <c r="J719" s="832" t="s">
        <v>1246</v>
      </c>
      <c r="K719" s="832" t="s">
        <v>2523</v>
      </c>
      <c r="L719" s="835">
        <v>210.38</v>
      </c>
      <c r="M719" s="835">
        <v>210.38</v>
      </c>
      <c r="N719" s="832">
        <v>1</v>
      </c>
      <c r="O719" s="836">
        <v>1</v>
      </c>
      <c r="P719" s="835"/>
      <c r="Q719" s="837">
        <v>0</v>
      </c>
      <c r="R719" s="832"/>
      <c r="S719" s="837">
        <v>0</v>
      </c>
      <c r="T719" s="836"/>
      <c r="U719" s="838">
        <v>0</v>
      </c>
    </row>
    <row r="720" spans="1:21" ht="14.4" customHeight="1" x14ac:dyDescent="0.3">
      <c r="A720" s="831">
        <v>50</v>
      </c>
      <c r="B720" s="832" t="s">
        <v>2327</v>
      </c>
      <c r="C720" s="832" t="s">
        <v>2331</v>
      </c>
      <c r="D720" s="833" t="s">
        <v>3872</v>
      </c>
      <c r="E720" s="834" t="s">
        <v>2353</v>
      </c>
      <c r="F720" s="832" t="s">
        <v>2328</v>
      </c>
      <c r="G720" s="832" t="s">
        <v>2431</v>
      </c>
      <c r="H720" s="832" t="s">
        <v>578</v>
      </c>
      <c r="I720" s="832" t="s">
        <v>2432</v>
      </c>
      <c r="J720" s="832" t="s">
        <v>1399</v>
      </c>
      <c r="K720" s="832" t="s">
        <v>2433</v>
      </c>
      <c r="L720" s="835">
        <v>186.27</v>
      </c>
      <c r="M720" s="835">
        <v>186.27</v>
      </c>
      <c r="N720" s="832">
        <v>1</v>
      </c>
      <c r="O720" s="836">
        <v>0.5</v>
      </c>
      <c r="P720" s="835"/>
      <c r="Q720" s="837">
        <v>0</v>
      </c>
      <c r="R720" s="832"/>
      <c r="S720" s="837">
        <v>0</v>
      </c>
      <c r="T720" s="836"/>
      <c r="U720" s="838">
        <v>0</v>
      </c>
    </row>
    <row r="721" spans="1:21" ht="14.4" customHeight="1" x14ac:dyDescent="0.3">
      <c r="A721" s="831">
        <v>50</v>
      </c>
      <c r="B721" s="832" t="s">
        <v>2327</v>
      </c>
      <c r="C721" s="832" t="s">
        <v>2331</v>
      </c>
      <c r="D721" s="833" t="s">
        <v>3872</v>
      </c>
      <c r="E721" s="834" t="s">
        <v>2353</v>
      </c>
      <c r="F721" s="832" t="s">
        <v>2328</v>
      </c>
      <c r="G721" s="832" t="s">
        <v>2431</v>
      </c>
      <c r="H721" s="832" t="s">
        <v>578</v>
      </c>
      <c r="I721" s="832" t="s">
        <v>2432</v>
      </c>
      <c r="J721" s="832" t="s">
        <v>1399</v>
      </c>
      <c r="K721" s="832" t="s">
        <v>2433</v>
      </c>
      <c r="L721" s="835">
        <v>219.37</v>
      </c>
      <c r="M721" s="835">
        <v>219.37</v>
      </c>
      <c r="N721" s="832">
        <v>1</v>
      </c>
      <c r="O721" s="836">
        <v>1</v>
      </c>
      <c r="P721" s="835"/>
      <c r="Q721" s="837">
        <v>0</v>
      </c>
      <c r="R721" s="832"/>
      <c r="S721" s="837">
        <v>0</v>
      </c>
      <c r="T721" s="836"/>
      <c r="U721" s="838">
        <v>0</v>
      </c>
    </row>
    <row r="722" spans="1:21" ht="14.4" customHeight="1" x14ac:dyDescent="0.3">
      <c r="A722" s="831">
        <v>50</v>
      </c>
      <c r="B722" s="832" t="s">
        <v>2327</v>
      </c>
      <c r="C722" s="832" t="s">
        <v>2331</v>
      </c>
      <c r="D722" s="833" t="s">
        <v>3872</v>
      </c>
      <c r="E722" s="834" t="s">
        <v>2353</v>
      </c>
      <c r="F722" s="832" t="s">
        <v>2328</v>
      </c>
      <c r="G722" s="832" t="s">
        <v>2434</v>
      </c>
      <c r="H722" s="832" t="s">
        <v>578</v>
      </c>
      <c r="I722" s="832" t="s">
        <v>2978</v>
      </c>
      <c r="J722" s="832" t="s">
        <v>2775</v>
      </c>
      <c r="K722" s="832" t="s">
        <v>2437</v>
      </c>
      <c r="L722" s="835">
        <v>36.909999999999997</v>
      </c>
      <c r="M722" s="835">
        <v>36.909999999999997</v>
      </c>
      <c r="N722" s="832">
        <v>1</v>
      </c>
      <c r="O722" s="836">
        <v>0.5</v>
      </c>
      <c r="P722" s="835"/>
      <c r="Q722" s="837">
        <v>0</v>
      </c>
      <c r="R722" s="832"/>
      <c r="S722" s="837">
        <v>0</v>
      </c>
      <c r="T722" s="836"/>
      <c r="U722" s="838">
        <v>0</v>
      </c>
    </row>
    <row r="723" spans="1:21" ht="14.4" customHeight="1" x14ac:dyDescent="0.3">
      <c r="A723" s="831">
        <v>50</v>
      </c>
      <c r="B723" s="832" t="s">
        <v>2327</v>
      </c>
      <c r="C723" s="832" t="s">
        <v>2331</v>
      </c>
      <c r="D723" s="833" t="s">
        <v>3872</v>
      </c>
      <c r="E723" s="834" t="s">
        <v>2353</v>
      </c>
      <c r="F723" s="832" t="s">
        <v>2328</v>
      </c>
      <c r="G723" s="832" t="s">
        <v>2780</v>
      </c>
      <c r="H723" s="832" t="s">
        <v>578</v>
      </c>
      <c r="I723" s="832" t="s">
        <v>2988</v>
      </c>
      <c r="J723" s="832" t="s">
        <v>837</v>
      </c>
      <c r="K723" s="832" t="s">
        <v>2989</v>
      </c>
      <c r="L723" s="835">
        <v>80.959999999999994</v>
      </c>
      <c r="M723" s="835">
        <v>80.959999999999994</v>
      </c>
      <c r="N723" s="832">
        <v>1</v>
      </c>
      <c r="O723" s="836">
        <v>0.5</v>
      </c>
      <c r="P723" s="835">
        <v>80.959999999999994</v>
      </c>
      <c r="Q723" s="837">
        <v>1</v>
      </c>
      <c r="R723" s="832">
        <v>1</v>
      </c>
      <c r="S723" s="837">
        <v>1</v>
      </c>
      <c r="T723" s="836">
        <v>0.5</v>
      </c>
      <c r="U723" s="838">
        <v>1</v>
      </c>
    </row>
    <row r="724" spans="1:21" ht="14.4" customHeight="1" x14ac:dyDescent="0.3">
      <c r="A724" s="831">
        <v>50</v>
      </c>
      <c r="B724" s="832" t="s">
        <v>2327</v>
      </c>
      <c r="C724" s="832" t="s">
        <v>2331</v>
      </c>
      <c r="D724" s="833" t="s">
        <v>3872</v>
      </c>
      <c r="E724" s="834" t="s">
        <v>2353</v>
      </c>
      <c r="F724" s="832" t="s">
        <v>2328</v>
      </c>
      <c r="G724" s="832" t="s">
        <v>1256</v>
      </c>
      <c r="H724" s="832" t="s">
        <v>607</v>
      </c>
      <c r="I724" s="832" t="s">
        <v>2445</v>
      </c>
      <c r="J724" s="832" t="s">
        <v>1858</v>
      </c>
      <c r="K724" s="832" t="s">
        <v>2446</v>
      </c>
      <c r="L724" s="835">
        <v>120.61</v>
      </c>
      <c r="M724" s="835">
        <v>120.61</v>
      </c>
      <c r="N724" s="832">
        <v>1</v>
      </c>
      <c r="O724" s="836">
        <v>0.5</v>
      </c>
      <c r="P724" s="835"/>
      <c r="Q724" s="837">
        <v>0</v>
      </c>
      <c r="R724" s="832"/>
      <c r="S724" s="837">
        <v>0</v>
      </c>
      <c r="T724" s="836"/>
      <c r="U724" s="838">
        <v>0</v>
      </c>
    </row>
    <row r="725" spans="1:21" ht="14.4" customHeight="1" x14ac:dyDescent="0.3">
      <c r="A725" s="831">
        <v>50</v>
      </c>
      <c r="B725" s="832" t="s">
        <v>2327</v>
      </c>
      <c r="C725" s="832" t="s">
        <v>2331</v>
      </c>
      <c r="D725" s="833" t="s">
        <v>3872</v>
      </c>
      <c r="E725" s="834" t="s">
        <v>2353</v>
      </c>
      <c r="F725" s="832" t="s">
        <v>2328</v>
      </c>
      <c r="G725" s="832" t="s">
        <v>1256</v>
      </c>
      <c r="H725" s="832" t="s">
        <v>607</v>
      </c>
      <c r="I725" s="832" t="s">
        <v>1857</v>
      </c>
      <c r="J725" s="832" t="s">
        <v>1858</v>
      </c>
      <c r="K725" s="832" t="s">
        <v>1859</v>
      </c>
      <c r="L725" s="835">
        <v>184.74</v>
      </c>
      <c r="M725" s="835">
        <v>1293.18</v>
      </c>
      <c r="N725" s="832">
        <v>7</v>
      </c>
      <c r="O725" s="836">
        <v>4</v>
      </c>
      <c r="P725" s="835">
        <v>184.74</v>
      </c>
      <c r="Q725" s="837">
        <v>0.14285714285714285</v>
      </c>
      <c r="R725" s="832">
        <v>1</v>
      </c>
      <c r="S725" s="837">
        <v>0.14285714285714285</v>
      </c>
      <c r="T725" s="836">
        <v>0.5</v>
      </c>
      <c r="U725" s="838">
        <v>0.125</v>
      </c>
    </row>
    <row r="726" spans="1:21" ht="14.4" customHeight="1" x14ac:dyDescent="0.3">
      <c r="A726" s="831">
        <v>50</v>
      </c>
      <c r="B726" s="832" t="s">
        <v>2327</v>
      </c>
      <c r="C726" s="832" t="s">
        <v>2331</v>
      </c>
      <c r="D726" s="833" t="s">
        <v>3872</v>
      </c>
      <c r="E726" s="834" t="s">
        <v>2353</v>
      </c>
      <c r="F726" s="832" t="s">
        <v>2328</v>
      </c>
      <c r="G726" s="832" t="s">
        <v>2447</v>
      </c>
      <c r="H726" s="832" t="s">
        <v>578</v>
      </c>
      <c r="I726" s="832" t="s">
        <v>2448</v>
      </c>
      <c r="J726" s="832" t="s">
        <v>850</v>
      </c>
      <c r="K726" s="832" t="s">
        <v>2449</v>
      </c>
      <c r="L726" s="835">
        <v>55.54</v>
      </c>
      <c r="M726" s="835">
        <v>111.08</v>
      </c>
      <c r="N726" s="832">
        <v>2</v>
      </c>
      <c r="O726" s="836">
        <v>2</v>
      </c>
      <c r="P726" s="835"/>
      <c r="Q726" s="837">
        <v>0</v>
      </c>
      <c r="R726" s="832"/>
      <c r="S726" s="837">
        <v>0</v>
      </c>
      <c r="T726" s="836"/>
      <c r="U726" s="838">
        <v>0</v>
      </c>
    </row>
    <row r="727" spans="1:21" ht="14.4" customHeight="1" x14ac:dyDescent="0.3">
      <c r="A727" s="831">
        <v>50</v>
      </c>
      <c r="B727" s="832" t="s">
        <v>2327</v>
      </c>
      <c r="C727" s="832" t="s">
        <v>2331</v>
      </c>
      <c r="D727" s="833" t="s">
        <v>3872</v>
      </c>
      <c r="E727" s="834" t="s">
        <v>2354</v>
      </c>
      <c r="F727" s="832" t="s">
        <v>2328</v>
      </c>
      <c r="G727" s="832" t="s">
        <v>2813</v>
      </c>
      <c r="H727" s="832" t="s">
        <v>607</v>
      </c>
      <c r="I727" s="832" t="s">
        <v>2178</v>
      </c>
      <c r="J727" s="832" t="s">
        <v>2179</v>
      </c>
      <c r="K727" s="832" t="s">
        <v>2180</v>
      </c>
      <c r="L727" s="835">
        <v>4.7</v>
      </c>
      <c r="M727" s="835">
        <v>4.7</v>
      </c>
      <c r="N727" s="832">
        <v>1</v>
      </c>
      <c r="O727" s="836">
        <v>0.5</v>
      </c>
      <c r="P727" s="835"/>
      <c r="Q727" s="837">
        <v>0</v>
      </c>
      <c r="R727" s="832"/>
      <c r="S727" s="837">
        <v>0</v>
      </c>
      <c r="T727" s="836"/>
      <c r="U727" s="838">
        <v>0</v>
      </c>
    </row>
    <row r="728" spans="1:21" ht="14.4" customHeight="1" x14ac:dyDescent="0.3">
      <c r="A728" s="831">
        <v>50</v>
      </c>
      <c r="B728" s="832" t="s">
        <v>2327</v>
      </c>
      <c r="C728" s="832" t="s">
        <v>2331</v>
      </c>
      <c r="D728" s="833" t="s">
        <v>3872</v>
      </c>
      <c r="E728" s="834" t="s">
        <v>2354</v>
      </c>
      <c r="F728" s="832" t="s">
        <v>2328</v>
      </c>
      <c r="G728" s="832" t="s">
        <v>2363</v>
      </c>
      <c r="H728" s="832" t="s">
        <v>607</v>
      </c>
      <c r="I728" s="832" t="s">
        <v>1896</v>
      </c>
      <c r="J728" s="832" t="s">
        <v>746</v>
      </c>
      <c r="K728" s="832" t="s">
        <v>1897</v>
      </c>
      <c r="L728" s="835">
        <v>72</v>
      </c>
      <c r="M728" s="835">
        <v>216</v>
      </c>
      <c r="N728" s="832">
        <v>3</v>
      </c>
      <c r="O728" s="836">
        <v>2.5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50</v>
      </c>
      <c r="B729" s="832" t="s">
        <v>2327</v>
      </c>
      <c r="C729" s="832" t="s">
        <v>2331</v>
      </c>
      <c r="D729" s="833" t="s">
        <v>3872</v>
      </c>
      <c r="E729" s="834" t="s">
        <v>2354</v>
      </c>
      <c r="F729" s="832" t="s">
        <v>2328</v>
      </c>
      <c r="G729" s="832" t="s">
        <v>2363</v>
      </c>
      <c r="H729" s="832" t="s">
        <v>607</v>
      </c>
      <c r="I729" s="832" t="s">
        <v>1898</v>
      </c>
      <c r="J729" s="832" t="s">
        <v>746</v>
      </c>
      <c r="K729" s="832" t="s">
        <v>1899</v>
      </c>
      <c r="L729" s="835">
        <v>144.01</v>
      </c>
      <c r="M729" s="835">
        <v>432.03</v>
      </c>
      <c r="N729" s="832">
        <v>3</v>
      </c>
      <c r="O729" s="836">
        <v>1</v>
      </c>
      <c r="P729" s="835">
        <v>432.03</v>
      </c>
      <c r="Q729" s="837">
        <v>1</v>
      </c>
      <c r="R729" s="832">
        <v>3</v>
      </c>
      <c r="S729" s="837">
        <v>1</v>
      </c>
      <c r="T729" s="836">
        <v>1</v>
      </c>
      <c r="U729" s="838">
        <v>1</v>
      </c>
    </row>
    <row r="730" spans="1:21" ht="14.4" customHeight="1" x14ac:dyDescent="0.3">
      <c r="A730" s="831">
        <v>50</v>
      </c>
      <c r="B730" s="832" t="s">
        <v>2327</v>
      </c>
      <c r="C730" s="832" t="s">
        <v>2331</v>
      </c>
      <c r="D730" s="833" t="s">
        <v>3872</v>
      </c>
      <c r="E730" s="834" t="s">
        <v>2354</v>
      </c>
      <c r="F730" s="832" t="s">
        <v>2328</v>
      </c>
      <c r="G730" s="832" t="s">
        <v>2366</v>
      </c>
      <c r="H730" s="832" t="s">
        <v>607</v>
      </c>
      <c r="I730" s="832" t="s">
        <v>2063</v>
      </c>
      <c r="J730" s="832" t="s">
        <v>1310</v>
      </c>
      <c r="K730" s="832" t="s">
        <v>2064</v>
      </c>
      <c r="L730" s="835">
        <v>154.36000000000001</v>
      </c>
      <c r="M730" s="835">
        <v>308.72000000000003</v>
      </c>
      <c r="N730" s="832">
        <v>2</v>
      </c>
      <c r="O730" s="836">
        <v>1.5</v>
      </c>
      <c r="P730" s="835">
        <v>154.36000000000001</v>
      </c>
      <c r="Q730" s="837">
        <v>0.5</v>
      </c>
      <c r="R730" s="832">
        <v>1</v>
      </c>
      <c r="S730" s="837">
        <v>0.5</v>
      </c>
      <c r="T730" s="836">
        <v>0.5</v>
      </c>
      <c r="U730" s="838">
        <v>0.33333333333333331</v>
      </c>
    </row>
    <row r="731" spans="1:21" ht="14.4" customHeight="1" x14ac:dyDescent="0.3">
      <c r="A731" s="831">
        <v>50</v>
      </c>
      <c r="B731" s="832" t="s">
        <v>2327</v>
      </c>
      <c r="C731" s="832" t="s">
        <v>2331</v>
      </c>
      <c r="D731" s="833" t="s">
        <v>3872</v>
      </c>
      <c r="E731" s="834" t="s">
        <v>2354</v>
      </c>
      <c r="F731" s="832" t="s">
        <v>2328</v>
      </c>
      <c r="G731" s="832" t="s">
        <v>2367</v>
      </c>
      <c r="H731" s="832" t="s">
        <v>607</v>
      </c>
      <c r="I731" s="832" t="s">
        <v>2014</v>
      </c>
      <c r="J731" s="832" t="s">
        <v>2015</v>
      </c>
      <c r="K731" s="832" t="s">
        <v>2016</v>
      </c>
      <c r="L731" s="835">
        <v>278.64</v>
      </c>
      <c r="M731" s="835">
        <v>557.28</v>
      </c>
      <c r="N731" s="832">
        <v>2</v>
      </c>
      <c r="O731" s="836">
        <v>1</v>
      </c>
      <c r="P731" s="835">
        <v>278.64</v>
      </c>
      <c r="Q731" s="837">
        <v>0.5</v>
      </c>
      <c r="R731" s="832">
        <v>1</v>
      </c>
      <c r="S731" s="837">
        <v>0.5</v>
      </c>
      <c r="T731" s="836">
        <v>0.5</v>
      </c>
      <c r="U731" s="838">
        <v>0.5</v>
      </c>
    </row>
    <row r="732" spans="1:21" ht="14.4" customHeight="1" x14ac:dyDescent="0.3">
      <c r="A732" s="831">
        <v>50</v>
      </c>
      <c r="B732" s="832" t="s">
        <v>2327</v>
      </c>
      <c r="C732" s="832" t="s">
        <v>2331</v>
      </c>
      <c r="D732" s="833" t="s">
        <v>3872</v>
      </c>
      <c r="E732" s="834" t="s">
        <v>2354</v>
      </c>
      <c r="F732" s="832" t="s">
        <v>2328</v>
      </c>
      <c r="G732" s="832" t="s">
        <v>2367</v>
      </c>
      <c r="H732" s="832" t="s">
        <v>607</v>
      </c>
      <c r="I732" s="832" t="s">
        <v>2014</v>
      </c>
      <c r="J732" s="832" t="s">
        <v>2015</v>
      </c>
      <c r="K732" s="832" t="s">
        <v>2016</v>
      </c>
      <c r="L732" s="835">
        <v>278.63</v>
      </c>
      <c r="M732" s="835">
        <v>278.63</v>
      </c>
      <c r="N732" s="832">
        <v>1</v>
      </c>
      <c r="O732" s="836">
        <v>0.5</v>
      </c>
      <c r="P732" s="835"/>
      <c r="Q732" s="837">
        <v>0</v>
      </c>
      <c r="R732" s="832"/>
      <c r="S732" s="837">
        <v>0</v>
      </c>
      <c r="T732" s="836"/>
      <c r="U732" s="838">
        <v>0</v>
      </c>
    </row>
    <row r="733" spans="1:21" ht="14.4" customHeight="1" x14ac:dyDescent="0.3">
      <c r="A733" s="831">
        <v>50</v>
      </c>
      <c r="B733" s="832" t="s">
        <v>2327</v>
      </c>
      <c r="C733" s="832" t="s">
        <v>2331</v>
      </c>
      <c r="D733" s="833" t="s">
        <v>3872</v>
      </c>
      <c r="E733" s="834" t="s">
        <v>2354</v>
      </c>
      <c r="F733" s="832" t="s">
        <v>2328</v>
      </c>
      <c r="G733" s="832" t="s">
        <v>2367</v>
      </c>
      <c r="H733" s="832" t="s">
        <v>578</v>
      </c>
      <c r="I733" s="832" t="s">
        <v>2027</v>
      </c>
      <c r="J733" s="832" t="s">
        <v>2015</v>
      </c>
      <c r="K733" s="832" t="s">
        <v>2023</v>
      </c>
      <c r="L733" s="835">
        <v>117.73</v>
      </c>
      <c r="M733" s="835">
        <v>117.73</v>
      </c>
      <c r="N733" s="832">
        <v>1</v>
      </c>
      <c r="O733" s="836">
        <v>1</v>
      </c>
      <c r="P733" s="835"/>
      <c r="Q733" s="837">
        <v>0</v>
      </c>
      <c r="R733" s="832"/>
      <c r="S733" s="837">
        <v>0</v>
      </c>
      <c r="T733" s="836"/>
      <c r="U733" s="838">
        <v>0</v>
      </c>
    </row>
    <row r="734" spans="1:21" ht="14.4" customHeight="1" x14ac:dyDescent="0.3">
      <c r="A734" s="831">
        <v>50</v>
      </c>
      <c r="B734" s="832" t="s">
        <v>2327</v>
      </c>
      <c r="C734" s="832" t="s">
        <v>2331</v>
      </c>
      <c r="D734" s="833" t="s">
        <v>3872</v>
      </c>
      <c r="E734" s="834" t="s">
        <v>2354</v>
      </c>
      <c r="F734" s="832" t="s">
        <v>2328</v>
      </c>
      <c r="G734" s="832" t="s">
        <v>2367</v>
      </c>
      <c r="H734" s="832" t="s">
        <v>578</v>
      </c>
      <c r="I734" s="832" t="s">
        <v>2030</v>
      </c>
      <c r="J734" s="832" t="s">
        <v>2015</v>
      </c>
      <c r="K734" s="832" t="s">
        <v>2031</v>
      </c>
      <c r="L734" s="835">
        <v>181.13</v>
      </c>
      <c r="M734" s="835">
        <v>181.13</v>
      </c>
      <c r="N734" s="832">
        <v>1</v>
      </c>
      <c r="O734" s="836">
        <v>0.5</v>
      </c>
      <c r="P734" s="835"/>
      <c r="Q734" s="837">
        <v>0</v>
      </c>
      <c r="R734" s="832"/>
      <c r="S734" s="837">
        <v>0</v>
      </c>
      <c r="T734" s="836"/>
      <c r="U734" s="838">
        <v>0</v>
      </c>
    </row>
    <row r="735" spans="1:21" ht="14.4" customHeight="1" x14ac:dyDescent="0.3">
      <c r="A735" s="831">
        <v>50</v>
      </c>
      <c r="B735" s="832" t="s">
        <v>2327</v>
      </c>
      <c r="C735" s="832" t="s">
        <v>2331</v>
      </c>
      <c r="D735" s="833" t="s">
        <v>3872</v>
      </c>
      <c r="E735" s="834" t="s">
        <v>2354</v>
      </c>
      <c r="F735" s="832" t="s">
        <v>2328</v>
      </c>
      <c r="G735" s="832" t="s">
        <v>2367</v>
      </c>
      <c r="H735" s="832" t="s">
        <v>578</v>
      </c>
      <c r="I735" s="832" t="s">
        <v>2030</v>
      </c>
      <c r="J735" s="832" t="s">
        <v>2015</v>
      </c>
      <c r="K735" s="832" t="s">
        <v>2031</v>
      </c>
      <c r="L735" s="835">
        <v>143.35</v>
      </c>
      <c r="M735" s="835">
        <v>143.35</v>
      </c>
      <c r="N735" s="832">
        <v>1</v>
      </c>
      <c r="O735" s="836">
        <v>1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2327</v>
      </c>
      <c r="C736" s="832" t="s">
        <v>2331</v>
      </c>
      <c r="D736" s="833" t="s">
        <v>3872</v>
      </c>
      <c r="E736" s="834" t="s">
        <v>2354</v>
      </c>
      <c r="F736" s="832" t="s">
        <v>2328</v>
      </c>
      <c r="G736" s="832" t="s">
        <v>2367</v>
      </c>
      <c r="H736" s="832" t="s">
        <v>607</v>
      </c>
      <c r="I736" s="832" t="s">
        <v>3060</v>
      </c>
      <c r="J736" s="832" t="s">
        <v>2018</v>
      </c>
      <c r="K736" s="832" t="s">
        <v>2031</v>
      </c>
      <c r="L736" s="835">
        <v>143.35</v>
      </c>
      <c r="M736" s="835">
        <v>143.35</v>
      </c>
      <c r="N736" s="832">
        <v>1</v>
      </c>
      <c r="O736" s="836">
        <v>0.5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50</v>
      </c>
      <c r="B737" s="832" t="s">
        <v>2327</v>
      </c>
      <c r="C737" s="832" t="s">
        <v>2331</v>
      </c>
      <c r="D737" s="833" t="s">
        <v>3872</v>
      </c>
      <c r="E737" s="834" t="s">
        <v>2354</v>
      </c>
      <c r="F737" s="832" t="s">
        <v>2328</v>
      </c>
      <c r="G737" s="832" t="s">
        <v>2368</v>
      </c>
      <c r="H737" s="832" t="s">
        <v>578</v>
      </c>
      <c r="I737" s="832" t="s">
        <v>2538</v>
      </c>
      <c r="J737" s="832" t="s">
        <v>1126</v>
      </c>
      <c r="K737" s="832" t="s">
        <v>1969</v>
      </c>
      <c r="L737" s="835">
        <v>105.32</v>
      </c>
      <c r="M737" s="835">
        <v>105.32</v>
      </c>
      <c r="N737" s="832">
        <v>1</v>
      </c>
      <c r="O737" s="836">
        <v>0.5</v>
      </c>
      <c r="P737" s="835"/>
      <c r="Q737" s="837">
        <v>0</v>
      </c>
      <c r="R737" s="832"/>
      <c r="S737" s="837">
        <v>0</v>
      </c>
      <c r="T737" s="836"/>
      <c r="U737" s="838">
        <v>0</v>
      </c>
    </row>
    <row r="738" spans="1:21" ht="14.4" customHeight="1" x14ac:dyDescent="0.3">
      <c r="A738" s="831">
        <v>50</v>
      </c>
      <c r="B738" s="832" t="s">
        <v>2327</v>
      </c>
      <c r="C738" s="832" t="s">
        <v>2331</v>
      </c>
      <c r="D738" s="833" t="s">
        <v>3872</v>
      </c>
      <c r="E738" s="834" t="s">
        <v>2354</v>
      </c>
      <c r="F738" s="832" t="s">
        <v>2328</v>
      </c>
      <c r="G738" s="832" t="s">
        <v>2462</v>
      </c>
      <c r="H738" s="832" t="s">
        <v>578</v>
      </c>
      <c r="I738" s="832" t="s">
        <v>2463</v>
      </c>
      <c r="J738" s="832" t="s">
        <v>2464</v>
      </c>
      <c r="K738" s="832" t="s">
        <v>2465</v>
      </c>
      <c r="L738" s="835">
        <v>23.72</v>
      </c>
      <c r="M738" s="835">
        <v>23.72</v>
      </c>
      <c r="N738" s="832">
        <v>1</v>
      </c>
      <c r="O738" s="836">
        <v>1</v>
      </c>
      <c r="P738" s="835"/>
      <c r="Q738" s="837">
        <v>0</v>
      </c>
      <c r="R738" s="832"/>
      <c r="S738" s="837">
        <v>0</v>
      </c>
      <c r="T738" s="836"/>
      <c r="U738" s="838">
        <v>0</v>
      </c>
    </row>
    <row r="739" spans="1:21" ht="14.4" customHeight="1" x14ac:dyDescent="0.3">
      <c r="A739" s="831">
        <v>50</v>
      </c>
      <c r="B739" s="832" t="s">
        <v>2327</v>
      </c>
      <c r="C739" s="832" t="s">
        <v>2331</v>
      </c>
      <c r="D739" s="833" t="s">
        <v>3872</v>
      </c>
      <c r="E739" s="834" t="s">
        <v>2354</v>
      </c>
      <c r="F739" s="832" t="s">
        <v>2328</v>
      </c>
      <c r="G739" s="832" t="s">
        <v>3050</v>
      </c>
      <c r="H739" s="832" t="s">
        <v>578</v>
      </c>
      <c r="I739" s="832" t="s">
        <v>3068</v>
      </c>
      <c r="J739" s="832" t="s">
        <v>2119</v>
      </c>
      <c r="K739" s="832" t="s">
        <v>3069</v>
      </c>
      <c r="L739" s="835">
        <v>0</v>
      </c>
      <c r="M739" s="835">
        <v>0</v>
      </c>
      <c r="N739" s="832">
        <v>1</v>
      </c>
      <c r="O739" s="836">
        <v>0.5</v>
      </c>
      <c r="P739" s="835">
        <v>0</v>
      </c>
      <c r="Q739" s="837"/>
      <c r="R739" s="832">
        <v>1</v>
      </c>
      <c r="S739" s="837">
        <v>1</v>
      </c>
      <c r="T739" s="836">
        <v>0.5</v>
      </c>
      <c r="U739" s="838">
        <v>1</v>
      </c>
    </row>
    <row r="740" spans="1:21" ht="14.4" customHeight="1" x14ac:dyDescent="0.3">
      <c r="A740" s="831">
        <v>50</v>
      </c>
      <c r="B740" s="832" t="s">
        <v>2327</v>
      </c>
      <c r="C740" s="832" t="s">
        <v>2331</v>
      </c>
      <c r="D740" s="833" t="s">
        <v>3872</v>
      </c>
      <c r="E740" s="834" t="s">
        <v>2354</v>
      </c>
      <c r="F740" s="832" t="s">
        <v>2328</v>
      </c>
      <c r="G740" s="832" t="s">
        <v>2381</v>
      </c>
      <c r="H740" s="832" t="s">
        <v>578</v>
      </c>
      <c r="I740" s="832" t="s">
        <v>2851</v>
      </c>
      <c r="J740" s="832" t="s">
        <v>871</v>
      </c>
      <c r="K740" s="832" t="s">
        <v>2852</v>
      </c>
      <c r="L740" s="835">
        <v>0</v>
      </c>
      <c r="M740" s="835">
        <v>0</v>
      </c>
      <c r="N740" s="832">
        <v>1</v>
      </c>
      <c r="O740" s="836">
        <v>0.5</v>
      </c>
      <c r="P740" s="835"/>
      <c r="Q740" s="837"/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50</v>
      </c>
      <c r="B741" s="832" t="s">
        <v>2327</v>
      </c>
      <c r="C741" s="832" t="s">
        <v>2331</v>
      </c>
      <c r="D741" s="833" t="s">
        <v>3872</v>
      </c>
      <c r="E741" s="834" t="s">
        <v>2354</v>
      </c>
      <c r="F741" s="832" t="s">
        <v>2328</v>
      </c>
      <c r="G741" s="832" t="s">
        <v>2381</v>
      </c>
      <c r="H741" s="832" t="s">
        <v>578</v>
      </c>
      <c r="I741" s="832" t="s">
        <v>2382</v>
      </c>
      <c r="J741" s="832" t="s">
        <v>871</v>
      </c>
      <c r="K741" s="832" t="s">
        <v>1912</v>
      </c>
      <c r="L741" s="835">
        <v>42.51</v>
      </c>
      <c r="M741" s="835">
        <v>340.08</v>
      </c>
      <c r="N741" s="832">
        <v>8</v>
      </c>
      <c r="O741" s="836">
        <v>3.5</v>
      </c>
      <c r="P741" s="835">
        <v>170.04</v>
      </c>
      <c r="Q741" s="837">
        <v>0.5</v>
      </c>
      <c r="R741" s="832">
        <v>4</v>
      </c>
      <c r="S741" s="837">
        <v>0.5</v>
      </c>
      <c r="T741" s="836">
        <v>1</v>
      </c>
      <c r="U741" s="838">
        <v>0.2857142857142857</v>
      </c>
    </row>
    <row r="742" spans="1:21" ht="14.4" customHeight="1" x14ac:dyDescent="0.3">
      <c r="A742" s="831">
        <v>50</v>
      </c>
      <c r="B742" s="832" t="s">
        <v>2327</v>
      </c>
      <c r="C742" s="832" t="s">
        <v>2331</v>
      </c>
      <c r="D742" s="833" t="s">
        <v>3872</v>
      </c>
      <c r="E742" s="834" t="s">
        <v>2354</v>
      </c>
      <c r="F742" s="832" t="s">
        <v>2328</v>
      </c>
      <c r="G742" s="832" t="s">
        <v>2542</v>
      </c>
      <c r="H742" s="832" t="s">
        <v>578</v>
      </c>
      <c r="I742" s="832" t="s">
        <v>3070</v>
      </c>
      <c r="J742" s="832" t="s">
        <v>1906</v>
      </c>
      <c r="K742" s="832" t="s">
        <v>3071</v>
      </c>
      <c r="L742" s="835">
        <v>0</v>
      </c>
      <c r="M742" s="835">
        <v>0</v>
      </c>
      <c r="N742" s="832">
        <v>2</v>
      </c>
      <c r="O742" s="836">
        <v>0.5</v>
      </c>
      <c r="P742" s="835">
        <v>0</v>
      </c>
      <c r="Q742" s="837"/>
      <c r="R742" s="832">
        <v>2</v>
      </c>
      <c r="S742" s="837">
        <v>1</v>
      </c>
      <c r="T742" s="836">
        <v>0.5</v>
      </c>
      <c r="U742" s="838">
        <v>1</v>
      </c>
    </row>
    <row r="743" spans="1:21" ht="14.4" customHeight="1" x14ac:dyDescent="0.3">
      <c r="A743" s="831">
        <v>50</v>
      </c>
      <c r="B743" s="832" t="s">
        <v>2327</v>
      </c>
      <c r="C743" s="832" t="s">
        <v>2331</v>
      </c>
      <c r="D743" s="833" t="s">
        <v>3872</v>
      </c>
      <c r="E743" s="834" t="s">
        <v>2354</v>
      </c>
      <c r="F743" s="832" t="s">
        <v>2328</v>
      </c>
      <c r="G743" s="832" t="s">
        <v>2545</v>
      </c>
      <c r="H743" s="832" t="s">
        <v>578</v>
      </c>
      <c r="I743" s="832" t="s">
        <v>3072</v>
      </c>
      <c r="J743" s="832" t="s">
        <v>3073</v>
      </c>
      <c r="K743" s="832" t="s">
        <v>3074</v>
      </c>
      <c r="L743" s="835">
        <v>5.71</v>
      </c>
      <c r="M743" s="835">
        <v>5.71</v>
      </c>
      <c r="N743" s="832">
        <v>1</v>
      </c>
      <c r="O743" s="836">
        <v>1</v>
      </c>
      <c r="P743" s="835"/>
      <c r="Q743" s="837">
        <v>0</v>
      </c>
      <c r="R743" s="832"/>
      <c r="S743" s="837">
        <v>0</v>
      </c>
      <c r="T743" s="836"/>
      <c r="U743" s="838">
        <v>0</v>
      </c>
    </row>
    <row r="744" spans="1:21" ht="14.4" customHeight="1" x14ac:dyDescent="0.3">
      <c r="A744" s="831">
        <v>50</v>
      </c>
      <c r="B744" s="832" t="s">
        <v>2327</v>
      </c>
      <c r="C744" s="832" t="s">
        <v>2331</v>
      </c>
      <c r="D744" s="833" t="s">
        <v>3872</v>
      </c>
      <c r="E744" s="834" t="s">
        <v>2354</v>
      </c>
      <c r="F744" s="832" t="s">
        <v>2328</v>
      </c>
      <c r="G744" s="832" t="s">
        <v>2383</v>
      </c>
      <c r="H744" s="832" t="s">
        <v>607</v>
      </c>
      <c r="I744" s="832" t="s">
        <v>1880</v>
      </c>
      <c r="J744" s="832" t="s">
        <v>1881</v>
      </c>
      <c r="K744" s="832" t="s">
        <v>1882</v>
      </c>
      <c r="L744" s="835">
        <v>93.43</v>
      </c>
      <c r="M744" s="835">
        <v>467.15000000000003</v>
      </c>
      <c r="N744" s="832">
        <v>5</v>
      </c>
      <c r="O744" s="836">
        <v>2.5</v>
      </c>
      <c r="P744" s="835">
        <v>93.43</v>
      </c>
      <c r="Q744" s="837">
        <v>0.2</v>
      </c>
      <c r="R744" s="832">
        <v>1</v>
      </c>
      <c r="S744" s="837">
        <v>0.2</v>
      </c>
      <c r="T744" s="836">
        <v>0.5</v>
      </c>
      <c r="U744" s="838">
        <v>0.2</v>
      </c>
    </row>
    <row r="745" spans="1:21" ht="14.4" customHeight="1" x14ac:dyDescent="0.3">
      <c r="A745" s="831">
        <v>50</v>
      </c>
      <c r="B745" s="832" t="s">
        <v>2327</v>
      </c>
      <c r="C745" s="832" t="s">
        <v>2331</v>
      </c>
      <c r="D745" s="833" t="s">
        <v>3872</v>
      </c>
      <c r="E745" s="834" t="s">
        <v>2354</v>
      </c>
      <c r="F745" s="832" t="s">
        <v>2328</v>
      </c>
      <c r="G745" s="832" t="s">
        <v>2489</v>
      </c>
      <c r="H745" s="832" t="s">
        <v>578</v>
      </c>
      <c r="I745" s="832" t="s">
        <v>2490</v>
      </c>
      <c r="J745" s="832" t="s">
        <v>2491</v>
      </c>
      <c r="K745" s="832" t="s">
        <v>2492</v>
      </c>
      <c r="L745" s="835">
        <v>73.989999999999995</v>
      </c>
      <c r="M745" s="835">
        <v>73.989999999999995</v>
      </c>
      <c r="N745" s="832">
        <v>1</v>
      </c>
      <c r="O745" s="836">
        <v>1</v>
      </c>
      <c r="P745" s="835"/>
      <c r="Q745" s="837">
        <v>0</v>
      </c>
      <c r="R745" s="832"/>
      <c r="S745" s="837">
        <v>0</v>
      </c>
      <c r="T745" s="836"/>
      <c r="U745" s="838">
        <v>0</v>
      </c>
    </row>
    <row r="746" spans="1:21" ht="14.4" customHeight="1" x14ac:dyDescent="0.3">
      <c r="A746" s="831">
        <v>50</v>
      </c>
      <c r="B746" s="832" t="s">
        <v>2327</v>
      </c>
      <c r="C746" s="832" t="s">
        <v>2331</v>
      </c>
      <c r="D746" s="833" t="s">
        <v>3872</v>
      </c>
      <c r="E746" s="834" t="s">
        <v>2354</v>
      </c>
      <c r="F746" s="832" t="s">
        <v>2328</v>
      </c>
      <c r="G746" s="832" t="s">
        <v>2390</v>
      </c>
      <c r="H746" s="832" t="s">
        <v>578</v>
      </c>
      <c r="I746" s="832" t="s">
        <v>2391</v>
      </c>
      <c r="J746" s="832" t="s">
        <v>2392</v>
      </c>
      <c r="K746" s="832" t="s">
        <v>2393</v>
      </c>
      <c r="L746" s="835">
        <v>35.18</v>
      </c>
      <c r="M746" s="835">
        <v>70.36</v>
      </c>
      <c r="N746" s="832">
        <v>2</v>
      </c>
      <c r="O746" s="836">
        <v>1</v>
      </c>
      <c r="P746" s="835"/>
      <c r="Q746" s="837">
        <v>0</v>
      </c>
      <c r="R746" s="832"/>
      <c r="S746" s="837">
        <v>0</v>
      </c>
      <c r="T746" s="836"/>
      <c r="U746" s="838">
        <v>0</v>
      </c>
    </row>
    <row r="747" spans="1:21" ht="14.4" customHeight="1" x14ac:dyDescent="0.3">
      <c r="A747" s="831">
        <v>50</v>
      </c>
      <c r="B747" s="832" t="s">
        <v>2327</v>
      </c>
      <c r="C747" s="832" t="s">
        <v>2331</v>
      </c>
      <c r="D747" s="833" t="s">
        <v>3872</v>
      </c>
      <c r="E747" s="834" t="s">
        <v>2354</v>
      </c>
      <c r="F747" s="832" t="s">
        <v>2328</v>
      </c>
      <c r="G747" s="832" t="s">
        <v>2390</v>
      </c>
      <c r="H747" s="832" t="s">
        <v>578</v>
      </c>
      <c r="I747" s="832" t="s">
        <v>2498</v>
      </c>
      <c r="J747" s="832" t="s">
        <v>890</v>
      </c>
      <c r="K747" s="832" t="s">
        <v>2499</v>
      </c>
      <c r="L747" s="835">
        <v>29.31</v>
      </c>
      <c r="M747" s="835">
        <v>29.31</v>
      </c>
      <c r="N747" s="832">
        <v>1</v>
      </c>
      <c r="O747" s="836">
        <v>0.5</v>
      </c>
      <c r="P747" s="835">
        <v>29.31</v>
      </c>
      <c r="Q747" s="837">
        <v>1</v>
      </c>
      <c r="R747" s="832">
        <v>1</v>
      </c>
      <c r="S747" s="837">
        <v>1</v>
      </c>
      <c r="T747" s="836">
        <v>0.5</v>
      </c>
      <c r="U747" s="838">
        <v>1</v>
      </c>
    </row>
    <row r="748" spans="1:21" ht="14.4" customHeight="1" x14ac:dyDescent="0.3">
      <c r="A748" s="831">
        <v>50</v>
      </c>
      <c r="B748" s="832" t="s">
        <v>2327</v>
      </c>
      <c r="C748" s="832" t="s">
        <v>2331</v>
      </c>
      <c r="D748" s="833" t="s">
        <v>3872</v>
      </c>
      <c r="E748" s="834" t="s">
        <v>2354</v>
      </c>
      <c r="F748" s="832" t="s">
        <v>2328</v>
      </c>
      <c r="G748" s="832" t="s">
        <v>2390</v>
      </c>
      <c r="H748" s="832" t="s">
        <v>578</v>
      </c>
      <c r="I748" s="832" t="s">
        <v>2662</v>
      </c>
      <c r="J748" s="832" t="s">
        <v>890</v>
      </c>
      <c r="K748" s="832" t="s">
        <v>2663</v>
      </c>
      <c r="L748" s="835">
        <v>11.73</v>
      </c>
      <c r="M748" s="835">
        <v>11.73</v>
      </c>
      <c r="N748" s="832">
        <v>1</v>
      </c>
      <c r="O748" s="836">
        <v>1</v>
      </c>
      <c r="P748" s="835"/>
      <c r="Q748" s="837">
        <v>0</v>
      </c>
      <c r="R748" s="832"/>
      <c r="S748" s="837">
        <v>0</v>
      </c>
      <c r="T748" s="836"/>
      <c r="U748" s="838">
        <v>0</v>
      </c>
    </row>
    <row r="749" spans="1:21" ht="14.4" customHeight="1" x14ac:dyDescent="0.3">
      <c r="A749" s="831">
        <v>50</v>
      </c>
      <c r="B749" s="832" t="s">
        <v>2327</v>
      </c>
      <c r="C749" s="832" t="s">
        <v>2331</v>
      </c>
      <c r="D749" s="833" t="s">
        <v>3872</v>
      </c>
      <c r="E749" s="834" t="s">
        <v>2354</v>
      </c>
      <c r="F749" s="832" t="s">
        <v>2328</v>
      </c>
      <c r="G749" s="832" t="s">
        <v>2390</v>
      </c>
      <c r="H749" s="832" t="s">
        <v>578</v>
      </c>
      <c r="I749" s="832" t="s">
        <v>2500</v>
      </c>
      <c r="J749" s="832" t="s">
        <v>2392</v>
      </c>
      <c r="K749" s="832" t="s">
        <v>629</v>
      </c>
      <c r="L749" s="835">
        <v>58.62</v>
      </c>
      <c r="M749" s="835">
        <v>117.24</v>
      </c>
      <c r="N749" s="832">
        <v>2</v>
      </c>
      <c r="O749" s="836">
        <v>1</v>
      </c>
      <c r="P749" s="835"/>
      <c r="Q749" s="837">
        <v>0</v>
      </c>
      <c r="R749" s="832"/>
      <c r="S749" s="837">
        <v>0</v>
      </c>
      <c r="T749" s="836"/>
      <c r="U749" s="838">
        <v>0</v>
      </c>
    </row>
    <row r="750" spans="1:21" ht="14.4" customHeight="1" x14ac:dyDescent="0.3">
      <c r="A750" s="831">
        <v>50</v>
      </c>
      <c r="B750" s="832" t="s">
        <v>2327</v>
      </c>
      <c r="C750" s="832" t="s">
        <v>2331</v>
      </c>
      <c r="D750" s="833" t="s">
        <v>3872</v>
      </c>
      <c r="E750" s="834" t="s">
        <v>2354</v>
      </c>
      <c r="F750" s="832" t="s">
        <v>2328</v>
      </c>
      <c r="G750" s="832" t="s">
        <v>2401</v>
      </c>
      <c r="H750" s="832" t="s">
        <v>607</v>
      </c>
      <c r="I750" s="832" t="s">
        <v>2506</v>
      </c>
      <c r="J750" s="832" t="s">
        <v>1924</v>
      </c>
      <c r="K750" s="832" t="s">
        <v>2507</v>
      </c>
      <c r="L750" s="835">
        <v>10.65</v>
      </c>
      <c r="M750" s="835">
        <v>31.950000000000003</v>
      </c>
      <c r="N750" s="832">
        <v>3</v>
      </c>
      <c r="O750" s="836">
        <v>1.5</v>
      </c>
      <c r="P750" s="835">
        <v>10.65</v>
      </c>
      <c r="Q750" s="837">
        <v>0.33333333333333331</v>
      </c>
      <c r="R750" s="832">
        <v>1</v>
      </c>
      <c r="S750" s="837">
        <v>0.33333333333333331</v>
      </c>
      <c r="T750" s="836">
        <v>0.5</v>
      </c>
      <c r="U750" s="838">
        <v>0.33333333333333331</v>
      </c>
    </row>
    <row r="751" spans="1:21" ht="14.4" customHeight="1" x14ac:dyDescent="0.3">
      <c r="A751" s="831">
        <v>50</v>
      </c>
      <c r="B751" s="832" t="s">
        <v>2327</v>
      </c>
      <c r="C751" s="832" t="s">
        <v>2331</v>
      </c>
      <c r="D751" s="833" t="s">
        <v>3872</v>
      </c>
      <c r="E751" s="834" t="s">
        <v>2354</v>
      </c>
      <c r="F751" s="832" t="s">
        <v>2328</v>
      </c>
      <c r="G751" s="832" t="s">
        <v>2401</v>
      </c>
      <c r="H751" s="832" t="s">
        <v>607</v>
      </c>
      <c r="I751" s="832" t="s">
        <v>1926</v>
      </c>
      <c r="J751" s="832" t="s">
        <v>1924</v>
      </c>
      <c r="K751" s="832" t="s">
        <v>1927</v>
      </c>
      <c r="L751" s="835">
        <v>35.11</v>
      </c>
      <c r="M751" s="835">
        <v>35.11</v>
      </c>
      <c r="N751" s="832">
        <v>1</v>
      </c>
      <c r="O751" s="836">
        <v>0.5</v>
      </c>
      <c r="P751" s="835"/>
      <c r="Q751" s="837">
        <v>0</v>
      </c>
      <c r="R751" s="832"/>
      <c r="S751" s="837">
        <v>0</v>
      </c>
      <c r="T751" s="836"/>
      <c r="U751" s="838">
        <v>0</v>
      </c>
    </row>
    <row r="752" spans="1:21" ht="14.4" customHeight="1" x14ac:dyDescent="0.3">
      <c r="A752" s="831">
        <v>50</v>
      </c>
      <c r="B752" s="832" t="s">
        <v>2327</v>
      </c>
      <c r="C752" s="832" t="s">
        <v>2331</v>
      </c>
      <c r="D752" s="833" t="s">
        <v>3872</v>
      </c>
      <c r="E752" s="834" t="s">
        <v>2354</v>
      </c>
      <c r="F752" s="832" t="s">
        <v>2328</v>
      </c>
      <c r="G752" s="832" t="s">
        <v>2401</v>
      </c>
      <c r="H752" s="832" t="s">
        <v>607</v>
      </c>
      <c r="I752" s="832" t="s">
        <v>2402</v>
      </c>
      <c r="J752" s="832" t="s">
        <v>1924</v>
      </c>
      <c r="K752" s="832" t="s">
        <v>2403</v>
      </c>
      <c r="L752" s="835">
        <v>17.559999999999999</v>
      </c>
      <c r="M752" s="835">
        <v>17.559999999999999</v>
      </c>
      <c r="N752" s="832">
        <v>1</v>
      </c>
      <c r="O752" s="836">
        <v>0.5</v>
      </c>
      <c r="P752" s="835"/>
      <c r="Q752" s="837">
        <v>0</v>
      </c>
      <c r="R752" s="832"/>
      <c r="S752" s="837">
        <v>0</v>
      </c>
      <c r="T752" s="836"/>
      <c r="U752" s="838">
        <v>0</v>
      </c>
    </row>
    <row r="753" spans="1:21" ht="14.4" customHeight="1" x14ac:dyDescent="0.3">
      <c r="A753" s="831">
        <v>50</v>
      </c>
      <c r="B753" s="832" t="s">
        <v>2327</v>
      </c>
      <c r="C753" s="832" t="s">
        <v>2331</v>
      </c>
      <c r="D753" s="833" t="s">
        <v>3872</v>
      </c>
      <c r="E753" s="834" t="s">
        <v>2354</v>
      </c>
      <c r="F753" s="832" t="s">
        <v>2328</v>
      </c>
      <c r="G753" s="832" t="s">
        <v>2404</v>
      </c>
      <c r="H753" s="832" t="s">
        <v>607</v>
      </c>
      <c r="I753" s="832" t="s">
        <v>2509</v>
      </c>
      <c r="J753" s="832" t="s">
        <v>863</v>
      </c>
      <c r="K753" s="832" t="s">
        <v>1876</v>
      </c>
      <c r="L753" s="835">
        <v>490.89</v>
      </c>
      <c r="M753" s="835">
        <v>490.89</v>
      </c>
      <c r="N753" s="832">
        <v>1</v>
      </c>
      <c r="O753" s="836">
        <v>1</v>
      </c>
      <c r="P753" s="835"/>
      <c r="Q753" s="837">
        <v>0</v>
      </c>
      <c r="R753" s="832"/>
      <c r="S753" s="837">
        <v>0</v>
      </c>
      <c r="T753" s="836"/>
      <c r="U753" s="838">
        <v>0</v>
      </c>
    </row>
    <row r="754" spans="1:21" ht="14.4" customHeight="1" x14ac:dyDescent="0.3">
      <c r="A754" s="831">
        <v>50</v>
      </c>
      <c r="B754" s="832" t="s">
        <v>2327</v>
      </c>
      <c r="C754" s="832" t="s">
        <v>2331</v>
      </c>
      <c r="D754" s="833" t="s">
        <v>3872</v>
      </c>
      <c r="E754" s="834" t="s">
        <v>2354</v>
      </c>
      <c r="F754" s="832" t="s">
        <v>2328</v>
      </c>
      <c r="G754" s="832" t="s">
        <v>2404</v>
      </c>
      <c r="H754" s="832" t="s">
        <v>607</v>
      </c>
      <c r="I754" s="832" t="s">
        <v>2405</v>
      </c>
      <c r="J754" s="832" t="s">
        <v>863</v>
      </c>
      <c r="K754" s="832" t="s">
        <v>1872</v>
      </c>
      <c r="L754" s="835">
        <v>736.33</v>
      </c>
      <c r="M754" s="835">
        <v>2208.9900000000002</v>
      </c>
      <c r="N754" s="832">
        <v>3</v>
      </c>
      <c r="O754" s="836">
        <v>2.5</v>
      </c>
      <c r="P754" s="835"/>
      <c r="Q754" s="837">
        <v>0</v>
      </c>
      <c r="R754" s="832"/>
      <c r="S754" s="837">
        <v>0</v>
      </c>
      <c r="T754" s="836"/>
      <c r="U754" s="838">
        <v>0</v>
      </c>
    </row>
    <row r="755" spans="1:21" ht="14.4" customHeight="1" x14ac:dyDescent="0.3">
      <c r="A755" s="831">
        <v>50</v>
      </c>
      <c r="B755" s="832" t="s">
        <v>2327</v>
      </c>
      <c r="C755" s="832" t="s">
        <v>2331</v>
      </c>
      <c r="D755" s="833" t="s">
        <v>3872</v>
      </c>
      <c r="E755" s="834" t="s">
        <v>2354</v>
      </c>
      <c r="F755" s="832" t="s">
        <v>2328</v>
      </c>
      <c r="G755" s="832" t="s">
        <v>2550</v>
      </c>
      <c r="H755" s="832" t="s">
        <v>578</v>
      </c>
      <c r="I755" s="832" t="s">
        <v>2720</v>
      </c>
      <c r="J755" s="832" t="s">
        <v>1051</v>
      </c>
      <c r="K755" s="832" t="s">
        <v>2721</v>
      </c>
      <c r="L755" s="835">
        <v>32.76</v>
      </c>
      <c r="M755" s="835">
        <v>32.76</v>
      </c>
      <c r="N755" s="832">
        <v>1</v>
      </c>
      <c r="O755" s="836">
        <v>0.5</v>
      </c>
      <c r="P755" s="835"/>
      <c r="Q755" s="837">
        <v>0</v>
      </c>
      <c r="R755" s="832"/>
      <c r="S755" s="837">
        <v>0</v>
      </c>
      <c r="T755" s="836"/>
      <c r="U755" s="838">
        <v>0</v>
      </c>
    </row>
    <row r="756" spans="1:21" ht="14.4" customHeight="1" x14ac:dyDescent="0.3">
      <c r="A756" s="831">
        <v>50</v>
      </c>
      <c r="B756" s="832" t="s">
        <v>2327</v>
      </c>
      <c r="C756" s="832" t="s">
        <v>2331</v>
      </c>
      <c r="D756" s="833" t="s">
        <v>3872</v>
      </c>
      <c r="E756" s="834" t="s">
        <v>2354</v>
      </c>
      <c r="F756" s="832" t="s">
        <v>2328</v>
      </c>
      <c r="G756" s="832" t="s">
        <v>2511</v>
      </c>
      <c r="H756" s="832" t="s">
        <v>607</v>
      </c>
      <c r="I756" s="832" t="s">
        <v>2728</v>
      </c>
      <c r="J756" s="832" t="s">
        <v>1814</v>
      </c>
      <c r="K756" s="832" t="s">
        <v>1815</v>
      </c>
      <c r="L756" s="835">
        <v>28.81</v>
      </c>
      <c r="M756" s="835">
        <v>28.81</v>
      </c>
      <c r="N756" s="832">
        <v>1</v>
      </c>
      <c r="O756" s="836">
        <v>1</v>
      </c>
      <c r="P756" s="835">
        <v>28.81</v>
      </c>
      <c r="Q756" s="837">
        <v>1</v>
      </c>
      <c r="R756" s="832">
        <v>1</v>
      </c>
      <c r="S756" s="837">
        <v>1</v>
      </c>
      <c r="T756" s="836">
        <v>1</v>
      </c>
      <c r="U756" s="838">
        <v>1</v>
      </c>
    </row>
    <row r="757" spans="1:21" ht="14.4" customHeight="1" x14ac:dyDescent="0.3">
      <c r="A757" s="831">
        <v>50</v>
      </c>
      <c r="B757" s="832" t="s">
        <v>2327</v>
      </c>
      <c r="C757" s="832" t="s">
        <v>2331</v>
      </c>
      <c r="D757" s="833" t="s">
        <v>3872</v>
      </c>
      <c r="E757" s="834" t="s">
        <v>2354</v>
      </c>
      <c r="F757" s="832" t="s">
        <v>2328</v>
      </c>
      <c r="G757" s="832" t="s">
        <v>2511</v>
      </c>
      <c r="H757" s="832" t="s">
        <v>607</v>
      </c>
      <c r="I757" s="832" t="s">
        <v>2512</v>
      </c>
      <c r="J757" s="832" t="s">
        <v>1814</v>
      </c>
      <c r="K757" s="832" t="s">
        <v>2513</v>
      </c>
      <c r="L757" s="835">
        <v>34.56</v>
      </c>
      <c r="M757" s="835">
        <v>34.56</v>
      </c>
      <c r="N757" s="832">
        <v>1</v>
      </c>
      <c r="O757" s="836">
        <v>0.5</v>
      </c>
      <c r="P757" s="835">
        <v>34.56</v>
      </c>
      <c r="Q757" s="837">
        <v>1</v>
      </c>
      <c r="R757" s="832">
        <v>1</v>
      </c>
      <c r="S757" s="837">
        <v>1</v>
      </c>
      <c r="T757" s="836">
        <v>0.5</v>
      </c>
      <c r="U757" s="838">
        <v>1</v>
      </c>
    </row>
    <row r="758" spans="1:21" ht="14.4" customHeight="1" x14ac:dyDescent="0.3">
      <c r="A758" s="831">
        <v>50</v>
      </c>
      <c r="B758" s="832" t="s">
        <v>2327</v>
      </c>
      <c r="C758" s="832" t="s">
        <v>2331</v>
      </c>
      <c r="D758" s="833" t="s">
        <v>3872</v>
      </c>
      <c r="E758" s="834" t="s">
        <v>2354</v>
      </c>
      <c r="F758" s="832" t="s">
        <v>2328</v>
      </c>
      <c r="G758" s="832" t="s">
        <v>2408</v>
      </c>
      <c r="H758" s="832" t="s">
        <v>607</v>
      </c>
      <c r="I758" s="832" t="s">
        <v>1967</v>
      </c>
      <c r="J758" s="832" t="s">
        <v>1096</v>
      </c>
      <c r="K758" s="832" t="s">
        <v>1941</v>
      </c>
      <c r="L758" s="835">
        <v>47.7</v>
      </c>
      <c r="M758" s="835">
        <v>47.7</v>
      </c>
      <c r="N758" s="832">
        <v>1</v>
      </c>
      <c r="O758" s="836">
        <v>0.5</v>
      </c>
      <c r="P758" s="835"/>
      <c r="Q758" s="837">
        <v>0</v>
      </c>
      <c r="R758" s="832"/>
      <c r="S758" s="837">
        <v>0</v>
      </c>
      <c r="T758" s="836"/>
      <c r="U758" s="838">
        <v>0</v>
      </c>
    </row>
    <row r="759" spans="1:21" ht="14.4" customHeight="1" x14ac:dyDescent="0.3">
      <c r="A759" s="831">
        <v>50</v>
      </c>
      <c r="B759" s="832" t="s">
        <v>2327</v>
      </c>
      <c r="C759" s="832" t="s">
        <v>2331</v>
      </c>
      <c r="D759" s="833" t="s">
        <v>3872</v>
      </c>
      <c r="E759" s="834" t="s">
        <v>2354</v>
      </c>
      <c r="F759" s="832" t="s">
        <v>2328</v>
      </c>
      <c r="G759" s="832" t="s">
        <v>2408</v>
      </c>
      <c r="H759" s="832" t="s">
        <v>607</v>
      </c>
      <c r="I759" s="832" t="s">
        <v>2514</v>
      </c>
      <c r="J759" s="832" t="s">
        <v>2515</v>
      </c>
      <c r="K759" s="832" t="s">
        <v>697</v>
      </c>
      <c r="L759" s="835">
        <v>96.53</v>
      </c>
      <c r="M759" s="835">
        <v>96.53</v>
      </c>
      <c r="N759" s="832">
        <v>1</v>
      </c>
      <c r="O759" s="836">
        <v>0.5</v>
      </c>
      <c r="P759" s="835"/>
      <c r="Q759" s="837">
        <v>0</v>
      </c>
      <c r="R759" s="832"/>
      <c r="S759" s="837">
        <v>0</v>
      </c>
      <c r="T759" s="836"/>
      <c r="U759" s="838">
        <v>0</v>
      </c>
    </row>
    <row r="760" spans="1:21" ht="14.4" customHeight="1" x14ac:dyDescent="0.3">
      <c r="A760" s="831">
        <v>50</v>
      </c>
      <c r="B760" s="832" t="s">
        <v>2327</v>
      </c>
      <c r="C760" s="832" t="s">
        <v>2331</v>
      </c>
      <c r="D760" s="833" t="s">
        <v>3872</v>
      </c>
      <c r="E760" s="834" t="s">
        <v>2354</v>
      </c>
      <c r="F760" s="832" t="s">
        <v>2328</v>
      </c>
      <c r="G760" s="832" t="s">
        <v>2556</v>
      </c>
      <c r="H760" s="832" t="s">
        <v>578</v>
      </c>
      <c r="I760" s="832" t="s">
        <v>2740</v>
      </c>
      <c r="J760" s="832" t="s">
        <v>2558</v>
      </c>
      <c r="K760" s="832" t="s">
        <v>2741</v>
      </c>
      <c r="L760" s="835">
        <v>28.81</v>
      </c>
      <c r="M760" s="835">
        <v>28.81</v>
      </c>
      <c r="N760" s="832">
        <v>1</v>
      </c>
      <c r="O760" s="836">
        <v>0.5</v>
      </c>
      <c r="P760" s="835"/>
      <c r="Q760" s="837">
        <v>0</v>
      </c>
      <c r="R760" s="832"/>
      <c r="S760" s="837">
        <v>0</v>
      </c>
      <c r="T760" s="836"/>
      <c r="U760" s="838">
        <v>0</v>
      </c>
    </row>
    <row r="761" spans="1:21" ht="14.4" customHeight="1" x14ac:dyDescent="0.3">
      <c r="A761" s="831">
        <v>50</v>
      </c>
      <c r="B761" s="832" t="s">
        <v>2327</v>
      </c>
      <c r="C761" s="832" t="s">
        <v>2331</v>
      </c>
      <c r="D761" s="833" t="s">
        <v>3872</v>
      </c>
      <c r="E761" s="834" t="s">
        <v>2354</v>
      </c>
      <c r="F761" s="832" t="s">
        <v>2328</v>
      </c>
      <c r="G761" s="832" t="s">
        <v>2410</v>
      </c>
      <c r="H761" s="832" t="s">
        <v>607</v>
      </c>
      <c r="I761" s="832" t="s">
        <v>1975</v>
      </c>
      <c r="J761" s="832" t="s">
        <v>1972</v>
      </c>
      <c r="K761" s="832" t="s">
        <v>1976</v>
      </c>
      <c r="L761" s="835">
        <v>15.9</v>
      </c>
      <c r="M761" s="835">
        <v>15.9</v>
      </c>
      <c r="N761" s="832">
        <v>1</v>
      </c>
      <c r="O761" s="836">
        <v>0.5</v>
      </c>
      <c r="P761" s="835"/>
      <c r="Q761" s="837">
        <v>0</v>
      </c>
      <c r="R761" s="832"/>
      <c r="S761" s="837">
        <v>0</v>
      </c>
      <c r="T761" s="836"/>
      <c r="U761" s="838">
        <v>0</v>
      </c>
    </row>
    <row r="762" spans="1:21" ht="14.4" customHeight="1" x14ac:dyDescent="0.3">
      <c r="A762" s="831">
        <v>50</v>
      </c>
      <c r="B762" s="832" t="s">
        <v>2327</v>
      </c>
      <c r="C762" s="832" t="s">
        <v>2331</v>
      </c>
      <c r="D762" s="833" t="s">
        <v>3872</v>
      </c>
      <c r="E762" s="834" t="s">
        <v>2354</v>
      </c>
      <c r="F762" s="832" t="s">
        <v>2328</v>
      </c>
      <c r="G762" s="832" t="s">
        <v>2410</v>
      </c>
      <c r="H762" s="832" t="s">
        <v>607</v>
      </c>
      <c r="I762" s="832" t="s">
        <v>1977</v>
      </c>
      <c r="J762" s="832" t="s">
        <v>1972</v>
      </c>
      <c r="K762" s="832" t="s">
        <v>1978</v>
      </c>
      <c r="L762" s="835">
        <v>48.27</v>
      </c>
      <c r="M762" s="835">
        <v>96.54</v>
      </c>
      <c r="N762" s="832">
        <v>2</v>
      </c>
      <c r="O762" s="836">
        <v>1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" customHeight="1" x14ac:dyDescent="0.3">
      <c r="A763" s="831">
        <v>50</v>
      </c>
      <c r="B763" s="832" t="s">
        <v>2327</v>
      </c>
      <c r="C763" s="832" t="s">
        <v>2331</v>
      </c>
      <c r="D763" s="833" t="s">
        <v>3872</v>
      </c>
      <c r="E763" s="834" t="s">
        <v>2354</v>
      </c>
      <c r="F763" s="832" t="s">
        <v>2328</v>
      </c>
      <c r="G763" s="832" t="s">
        <v>2421</v>
      </c>
      <c r="H763" s="832" t="s">
        <v>578</v>
      </c>
      <c r="I763" s="832" t="s">
        <v>2422</v>
      </c>
      <c r="J763" s="832" t="s">
        <v>1154</v>
      </c>
      <c r="K763" s="832" t="s">
        <v>2423</v>
      </c>
      <c r="L763" s="835">
        <v>0</v>
      </c>
      <c r="M763" s="835">
        <v>0</v>
      </c>
      <c r="N763" s="832">
        <v>1</v>
      </c>
      <c r="O763" s="836">
        <v>0.5</v>
      </c>
      <c r="P763" s="835">
        <v>0</v>
      </c>
      <c r="Q763" s="837"/>
      <c r="R763" s="832">
        <v>1</v>
      </c>
      <c r="S763" s="837">
        <v>1</v>
      </c>
      <c r="T763" s="836">
        <v>0.5</v>
      </c>
      <c r="U763" s="838">
        <v>1</v>
      </c>
    </row>
    <row r="764" spans="1:21" ht="14.4" customHeight="1" x14ac:dyDescent="0.3">
      <c r="A764" s="831">
        <v>50</v>
      </c>
      <c r="B764" s="832" t="s">
        <v>2327</v>
      </c>
      <c r="C764" s="832" t="s">
        <v>2331</v>
      </c>
      <c r="D764" s="833" t="s">
        <v>3872</v>
      </c>
      <c r="E764" s="834" t="s">
        <v>2354</v>
      </c>
      <c r="F764" s="832" t="s">
        <v>2328</v>
      </c>
      <c r="G764" s="832" t="s">
        <v>2424</v>
      </c>
      <c r="H764" s="832" t="s">
        <v>578</v>
      </c>
      <c r="I764" s="832" t="s">
        <v>2425</v>
      </c>
      <c r="J764" s="832" t="s">
        <v>1246</v>
      </c>
      <c r="K764" s="832" t="s">
        <v>2426</v>
      </c>
      <c r="L764" s="835">
        <v>42.08</v>
      </c>
      <c r="M764" s="835">
        <v>42.08</v>
      </c>
      <c r="N764" s="832">
        <v>1</v>
      </c>
      <c r="O764" s="836">
        <v>0.5</v>
      </c>
      <c r="P764" s="835"/>
      <c r="Q764" s="837">
        <v>0</v>
      </c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50</v>
      </c>
      <c r="B765" s="832" t="s">
        <v>2327</v>
      </c>
      <c r="C765" s="832" t="s">
        <v>2331</v>
      </c>
      <c r="D765" s="833" t="s">
        <v>3872</v>
      </c>
      <c r="E765" s="834" t="s">
        <v>2354</v>
      </c>
      <c r="F765" s="832" t="s">
        <v>2328</v>
      </c>
      <c r="G765" s="832" t="s">
        <v>2424</v>
      </c>
      <c r="H765" s="832" t="s">
        <v>578</v>
      </c>
      <c r="I765" s="832" t="s">
        <v>3067</v>
      </c>
      <c r="J765" s="832" t="s">
        <v>1246</v>
      </c>
      <c r="K765" s="832" t="s">
        <v>2523</v>
      </c>
      <c r="L765" s="835">
        <v>210.38</v>
      </c>
      <c r="M765" s="835">
        <v>841.52</v>
      </c>
      <c r="N765" s="832">
        <v>4</v>
      </c>
      <c r="O765" s="836">
        <v>2</v>
      </c>
      <c r="P765" s="835">
        <v>420.76</v>
      </c>
      <c r="Q765" s="837">
        <v>0.5</v>
      </c>
      <c r="R765" s="832">
        <v>2</v>
      </c>
      <c r="S765" s="837">
        <v>0.5</v>
      </c>
      <c r="T765" s="836">
        <v>1</v>
      </c>
      <c r="U765" s="838">
        <v>0.5</v>
      </c>
    </row>
    <row r="766" spans="1:21" ht="14.4" customHeight="1" x14ac:dyDescent="0.3">
      <c r="A766" s="831">
        <v>50</v>
      </c>
      <c r="B766" s="832" t="s">
        <v>2327</v>
      </c>
      <c r="C766" s="832" t="s">
        <v>2331</v>
      </c>
      <c r="D766" s="833" t="s">
        <v>3872</v>
      </c>
      <c r="E766" s="834" t="s">
        <v>2354</v>
      </c>
      <c r="F766" s="832" t="s">
        <v>2328</v>
      </c>
      <c r="G766" s="832" t="s">
        <v>2776</v>
      </c>
      <c r="H766" s="832" t="s">
        <v>578</v>
      </c>
      <c r="I766" s="832" t="s">
        <v>3075</v>
      </c>
      <c r="J766" s="832" t="s">
        <v>3042</v>
      </c>
      <c r="K766" s="832" t="s">
        <v>3076</v>
      </c>
      <c r="L766" s="835">
        <v>85.54</v>
      </c>
      <c r="M766" s="835">
        <v>85.54</v>
      </c>
      <c r="N766" s="832">
        <v>1</v>
      </c>
      <c r="O766" s="836">
        <v>0.5</v>
      </c>
      <c r="P766" s="835">
        <v>85.54</v>
      </c>
      <c r="Q766" s="837">
        <v>1</v>
      </c>
      <c r="R766" s="832">
        <v>1</v>
      </c>
      <c r="S766" s="837">
        <v>1</v>
      </c>
      <c r="T766" s="836">
        <v>0.5</v>
      </c>
      <c r="U766" s="838">
        <v>1</v>
      </c>
    </row>
    <row r="767" spans="1:21" ht="14.4" customHeight="1" x14ac:dyDescent="0.3">
      <c r="A767" s="831">
        <v>50</v>
      </c>
      <c r="B767" s="832" t="s">
        <v>2327</v>
      </c>
      <c r="C767" s="832" t="s">
        <v>2331</v>
      </c>
      <c r="D767" s="833" t="s">
        <v>3872</v>
      </c>
      <c r="E767" s="834" t="s">
        <v>2354</v>
      </c>
      <c r="F767" s="832" t="s">
        <v>2328</v>
      </c>
      <c r="G767" s="832" t="s">
        <v>1256</v>
      </c>
      <c r="H767" s="832" t="s">
        <v>607</v>
      </c>
      <c r="I767" s="832" t="s">
        <v>3002</v>
      </c>
      <c r="J767" s="832" t="s">
        <v>1855</v>
      </c>
      <c r="K767" s="832" t="s">
        <v>3003</v>
      </c>
      <c r="L767" s="835">
        <v>0</v>
      </c>
      <c r="M767" s="835">
        <v>0</v>
      </c>
      <c r="N767" s="832">
        <v>1</v>
      </c>
      <c r="O767" s="836">
        <v>0.5</v>
      </c>
      <c r="P767" s="835"/>
      <c r="Q767" s="837"/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50</v>
      </c>
      <c r="B768" s="832" t="s">
        <v>2327</v>
      </c>
      <c r="C768" s="832" t="s">
        <v>2331</v>
      </c>
      <c r="D768" s="833" t="s">
        <v>3872</v>
      </c>
      <c r="E768" s="834" t="s">
        <v>2354</v>
      </c>
      <c r="F768" s="832" t="s">
        <v>2328</v>
      </c>
      <c r="G768" s="832" t="s">
        <v>1256</v>
      </c>
      <c r="H768" s="832" t="s">
        <v>607</v>
      </c>
      <c r="I768" s="832" t="s">
        <v>2529</v>
      </c>
      <c r="J768" s="832" t="s">
        <v>1855</v>
      </c>
      <c r="K768" s="832" t="s">
        <v>2530</v>
      </c>
      <c r="L768" s="835">
        <v>184.74</v>
      </c>
      <c r="M768" s="835">
        <v>184.74</v>
      </c>
      <c r="N768" s="832">
        <v>1</v>
      </c>
      <c r="O768" s="836">
        <v>0.5</v>
      </c>
      <c r="P768" s="835"/>
      <c r="Q768" s="837">
        <v>0</v>
      </c>
      <c r="R768" s="832"/>
      <c r="S768" s="837">
        <v>0</v>
      </c>
      <c r="T768" s="836"/>
      <c r="U768" s="838">
        <v>0</v>
      </c>
    </row>
    <row r="769" spans="1:21" ht="14.4" customHeight="1" x14ac:dyDescent="0.3">
      <c r="A769" s="831">
        <v>50</v>
      </c>
      <c r="B769" s="832" t="s">
        <v>2327</v>
      </c>
      <c r="C769" s="832" t="s">
        <v>2331</v>
      </c>
      <c r="D769" s="833" t="s">
        <v>3872</v>
      </c>
      <c r="E769" s="834" t="s">
        <v>2354</v>
      </c>
      <c r="F769" s="832" t="s">
        <v>2328</v>
      </c>
      <c r="G769" s="832" t="s">
        <v>1256</v>
      </c>
      <c r="H769" s="832" t="s">
        <v>607</v>
      </c>
      <c r="I769" s="832" t="s">
        <v>1857</v>
      </c>
      <c r="J769" s="832" t="s">
        <v>1858</v>
      </c>
      <c r="K769" s="832" t="s">
        <v>1859</v>
      </c>
      <c r="L769" s="835">
        <v>184.74</v>
      </c>
      <c r="M769" s="835">
        <v>184.74</v>
      </c>
      <c r="N769" s="832">
        <v>1</v>
      </c>
      <c r="O769" s="836">
        <v>0.5</v>
      </c>
      <c r="P769" s="835"/>
      <c r="Q769" s="837">
        <v>0</v>
      </c>
      <c r="R769" s="832"/>
      <c r="S769" s="837">
        <v>0</v>
      </c>
      <c r="T769" s="836"/>
      <c r="U769" s="838">
        <v>0</v>
      </c>
    </row>
    <row r="770" spans="1:21" ht="14.4" customHeight="1" x14ac:dyDescent="0.3">
      <c r="A770" s="831">
        <v>50</v>
      </c>
      <c r="B770" s="832" t="s">
        <v>2327</v>
      </c>
      <c r="C770" s="832" t="s">
        <v>2331</v>
      </c>
      <c r="D770" s="833" t="s">
        <v>3872</v>
      </c>
      <c r="E770" s="834" t="s">
        <v>2354</v>
      </c>
      <c r="F770" s="832" t="s">
        <v>2328</v>
      </c>
      <c r="G770" s="832" t="s">
        <v>2799</v>
      </c>
      <c r="H770" s="832" t="s">
        <v>607</v>
      </c>
      <c r="I770" s="832" t="s">
        <v>3077</v>
      </c>
      <c r="J770" s="832" t="s">
        <v>1887</v>
      </c>
      <c r="K770" s="832" t="s">
        <v>3078</v>
      </c>
      <c r="L770" s="835">
        <v>5286.12</v>
      </c>
      <c r="M770" s="835">
        <v>5286.12</v>
      </c>
      <c r="N770" s="832">
        <v>1</v>
      </c>
      <c r="O770" s="836">
        <v>0.5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50</v>
      </c>
      <c r="B771" s="832" t="s">
        <v>2327</v>
      </c>
      <c r="C771" s="832" t="s">
        <v>2331</v>
      </c>
      <c r="D771" s="833" t="s">
        <v>3872</v>
      </c>
      <c r="E771" s="834" t="s">
        <v>2354</v>
      </c>
      <c r="F771" s="832" t="s">
        <v>2328</v>
      </c>
      <c r="G771" s="832" t="s">
        <v>2799</v>
      </c>
      <c r="H771" s="832" t="s">
        <v>578</v>
      </c>
      <c r="I771" s="832" t="s">
        <v>3079</v>
      </c>
      <c r="J771" s="832" t="s">
        <v>1887</v>
      </c>
      <c r="K771" s="832" t="s">
        <v>3080</v>
      </c>
      <c r="L771" s="835">
        <v>0</v>
      </c>
      <c r="M771" s="835">
        <v>0</v>
      </c>
      <c r="N771" s="832">
        <v>1</v>
      </c>
      <c r="O771" s="836">
        <v>0.5</v>
      </c>
      <c r="P771" s="835">
        <v>0</v>
      </c>
      <c r="Q771" s="837"/>
      <c r="R771" s="832">
        <v>1</v>
      </c>
      <c r="S771" s="837">
        <v>1</v>
      </c>
      <c r="T771" s="836">
        <v>0.5</v>
      </c>
      <c r="U771" s="838">
        <v>1</v>
      </c>
    </row>
    <row r="772" spans="1:21" ht="14.4" customHeight="1" x14ac:dyDescent="0.3">
      <c r="A772" s="831">
        <v>50</v>
      </c>
      <c r="B772" s="832" t="s">
        <v>2327</v>
      </c>
      <c r="C772" s="832" t="s">
        <v>2331</v>
      </c>
      <c r="D772" s="833" t="s">
        <v>3872</v>
      </c>
      <c r="E772" s="834" t="s">
        <v>2354</v>
      </c>
      <c r="F772" s="832" t="s">
        <v>2328</v>
      </c>
      <c r="G772" s="832" t="s">
        <v>2573</v>
      </c>
      <c r="H772" s="832" t="s">
        <v>578</v>
      </c>
      <c r="I772" s="832" t="s">
        <v>2574</v>
      </c>
      <c r="J772" s="832" t="s">
        <v>2575</v>
      </c>
      <c r="K772" s="832" t="s">
        <v>2576</v>
      </c>
      <c r="L772" s="835">
        <v>83.38</v>
      </c>
      <c r="M772" s="835">
        <v>83.38</v>
      </c>
      <c r="N772" s="832">
        <v>1</v>
      </c>
      <c r="O772" s="836">
        <v>0.5</v>
      </c>
      <c r="P772" s="835">
        <v>83.38</v>
      </c>
      <c r="Q772" s="837">
        <v>1</v>
      </c>
      <c r="R772" s="832">
        <v>1</v>
      </c>
      <c r="S772" s="837">
        <v>1</v>
      </c>
      <c r="T772" s="836">
        <v>0.5</v>
      </c>
      <c r="U772" s="838">
        <v>1</v>
      </c>
    </row>
    <row r="773" spans="1:21" ht="14.4" customHeight="1" x14ac:dyDescent="0.3">
      <c r="A773" s="831">
        <v>50</v>
      </c>
      <c r="B773" s="832" t="s">
        <v>2327</v>
      </c>
      <c r="C773" s="832" t="s">
        <v>2331</v>
      </c>
      <c r="D773" s="833" t="s">
        <v>3872</v>
      </c>
      <c r="E773" s="834" t="s">
        <v>2355</v>
      </c>
      <c r="F773" s="832" t="s">
        <v>2328</v>
      </c>
      <c r="G773" s="832" t="s">
        <v>2454</v>
      </c>
      <c r="H773" s="832" t="s">
        <v>578</v>
      </c>
      <c r="I773" s="832" t="s">
        <v>2136</v>
      </c>
      <c r="J773" s="832" t="s">
        <v>1033</v>
      </c>
      <c r="K773" s="832" t="s">
        <v>2137</v>
      </c>
      <c r="L773" s="835">
        <v>36.270000000000003</v>
      </c>
      <c r="M773" s="835">
        <v>36.270000000000003</v>
      </c>
      <c r="N773" s="832">
        <v>1</v>
      </c>
      <c r="O773" s="836">
        <v>0.5</v>
      </c>
      <c r="P773" s="835">
        <v>36.270000000000003</v>
      </c>
      <c r="Q773" s="837">
        <v>1</v>
      </c>
      <c r="R773" s="832">
        <v>1</v>
      </c>
      <c r="S773" s="837">
        <v>1</v>
      </c>
      <c r="T773" s="836">
        <v>0.5</v>
      </c>
      <c r="U773" s="838">
        <v>1</v>
      </c>
    </row>
    <row r="774" spans="1:21" ht="14.4" customHeight="1" x14ac:dyDescent="0.3">
      <c r="A774" s="831">
        <v>50</v>
      </c>
      <c r="B774" s="832" t="s">
        <v>2327</v>
      </c>
      <c r="C774" s="832" t="s">
        <v>2331</v>
      </c>
      <c r="D774" s="833" t="s">
        <v>3872</v>
      </c>
      <c r="E774" s="834" t="s">
        <v>2355</v>
      </c>
      <c r="F774" s="832" t="s">
        <v>2328</v>
      </c>
      <c r="G774" s="832" t="s">
        <v>2363</v>
      </c>
      <c r="H774" s="832" t="s">
        <v>607</v>
      </c>
      <c r="I774" s="832" t="s">
        <v>1898</v>
      </c>
      <c r="J774" s="832" t="s">
        <v>746</v>
      </c>
      <c r="K774" s="832" t="s">
        <v>1899</v>
      </c>
      <c r="L774" s="835">
        <v>144.01</v>
      </c>
      <c r="M774" s="835">
        <v>144.01</v>
      </c>
      <c r="N774" s="832">
        <v>1</v>
      </c>
      <c r="O774" s="836">
        <v>0.5</v>
      </c>
      <c r="P774" s="835">
        <v>144.01</v>
      </c>
      <c r="Q774" s="837">
        <v>1</v>
      </c>
      <c r="R774" s="832">
        <v>1</v>
      </c>
      <c r="S774" s="837">
        <v>1</v>
      </c>
      <c r="T774" s="836">
        <v>0.5</v>
      </c>
      <c r="U774" s="838">
        <v>1</v>
      </c>
    </row>
    <row r="775" spans="1:21" ht="14.4" customHeight="1" x14ac:dyDescent="0.3">
      <c r="A775" s="831">
        <v>50</v>
      </c>
      <c r="B775" s="832" t="s">
        <v>2327</v>
      </c>
      <c r="C775" s="832" t="s">
        <v>2331</v>
      </c>
      <c r="D775" s="833" t="s">
        <v>3872</v>
      </c>
      <c r="E775" s="834" t="s">
        <v>2355</v>
      </c>
      <c r="F775" s="832" t="s">
        <v>2328</v>
      </c>
      <c r="G775" s="832" t="s">
        <v>2364</v>
      </c>
      <c r="H775" s="832" t="s">
        <v>578</v>
      </c>
      <c r="I775" s="832" t="s">
        <v>3081</v>
      </c>
      <c r="J775" s="832" t="s">
        <v>656</v>
      </c>
      <c r="K775" s="832" t="s">
        <v>2721</v>
      </c>
      <c r="L775" s="835">
        <v>0</v>
      </c>
      <c r="M775" s="835">
        <v>0</v>
      </c>
      <c r="N775" s="832">
        <v>1</v>
      </c>
      <c r="O775" s="836">
        <v>0.5</v>
      </c>
      <c r="P775" s="835">
        <v>0</v>
      </c>
      <c r="Q775" s="837"/>
      <c r="R775" s="832">
        <v>1</v>
      </c>
      <c r="S775" s="837">
        <v>1</v>
      </c>
      <c r="T775" s="836">
        <v>0.5</v>
      </c>
      <c r="U775" s="838">
        <v>1</v>
      </c>
    </row>
    <row r="776" spans="1:21" ht="14.4" customHeight="1" x14ac:dyDescent="0.3">
      <c r="A776" s="831">
        <v>50</v>
      </c>
      <c r="B776" s="832" t="s">
        <v>2327</v>
      </c>
      <c r="C776" s="832" t="s">
        <v>2331</v>
      </c>
      <c r="D776" s="833" t="s">
        <v>3872</v>
      </c>
      <c r="E776" s="834" t="s">
        <v>2355</v>
      </c>
      <c r="F776" s="832" t="s">
        <v>2328</v>
      </c>
      <c r="G776" s="832" t="s">
        <v>2364</v>
      </c>
      <c r="H776" s="832" t="s">
        <v>607</v>
      </c>
      <c r="I776" s="832" t="s">
        <v>2581</v>
      </c>
      <c r="J776" s="832" t="s">
        <v>622</v>
      </c>
      <c r="K776" s="832" t="s">
        <v>1978</v>
      </c>
      <c r="L776" s="835">
        <v>36.86</v>
      </c>
      <c r="M776" s="835">
        <v>36.86</v>
      </c>
      <c r="N776" s="832">
        <v>1</v>
      </c>
      <c r="O776" s="836">
        <v>0.5</v>
      </c>
      <c r="P776" s="835">
        <v>36.86</v>
      </c>
      <c r="Q776" s="837">
        <v>1</v>
      </c>
      <c r="R776" s="832">
        <v>1</v>
      </c>
      <c r="S776" s="837">
        <v>1</v>
      </c>
      <c r="T776" s="836">
        <v>0.5</v>
      </c>
      <c r="U776" s="838">
        <v>1</v>
      </c>
    </row>
    <row r="777" spans="1:21" ht="14.4" customHeight="1" x14ac:dyDescent="0.3">
      <c r="A777" s="831">
        <v>50</v>
      </c>
      <c r="B777" s="832" t="s">
        <v>2327</v>
      </c>
      <c r="C777" s="832" t="s">
        <v>2331</v>
      </c>
      <c r="D777" s="833" t="s">
        <v>3872</v>
      </c>
      <c r="E777" s="834" t="s">
        <v>2355</v>
      </c>
      <c r="F777" s="832" t="s">
        <v>2328</v>
      </c>
      <c r="G777" s="832" t="s">
        <v>2367</v>
      </c>
      <c r="H777" s="832" t="s">
        <v>578</v>
      </c>
      <c r="I777" s="832" t="s">
        <v>3082</v>
      </c>
      <c r="J777" s="832" t="s">
        <v>3083</v>
      </c>
      <c r="K777" s="832" t="s">
        <v>2031</v>
      </c>
      <c r="L777" s="835">
        <v>143.35</v>
      </c>
      <c r="M777" s="835">
        <v>143.35</v>
      </c>
      <c r="N777" s="832">
        <v>1</v>
      </c>
      <c r="O777" s="836">
        <v>1</v>
      </c>
      <c r="P777" s="835"/>
      <c r="Q777" s="837">
        <v>0</v>
      </c>
      <c r="R777" s="832"/>
      <c r="S777" s="837">
        <v>0</v>
      </c>
      <c r="T777" s="836"/>
      <c r="U777" s="838">
        <v>0</v>
      </c>
    </row>
    <row r="778" spans="1:21" ht="14.4" customHeight="1" x14ac:dyDescent="0.3">
      <c r="A778" s="831">
        <v>50</v>
      </c>
      <c r="B778" s="832" t="s">
        <v>2327</v>
      </c>
      <c r="C778" s="832" t="s">
        <v>2331</v>
      </c>
      <c r="D778" s="833" t="s">
        <v>3872</v>
      </c>
      <c r="E778" s="834" t="s">
        <v>2355</v>
      </c>
      <c r="F778" s="832" t="s">
        <v>2328</v>
      </c>
      <c r="G778" s="832" t="s">
        <v>2470</v>
      </c>
      <c r="H778" s="832" t="s">
        <v>578</v>
      </c>
      <c r="I778" s="832" t="s">
        <v>2471</v>
      </c>
      <c r="J778" s="832" t="s">
        <v>2472</v>
      </c>
      <c r="K778" s="832" t="s">
        <v>2473</v>
      </c>
      <c r="L778" s="835">
        <v>84.39</v>
      </c>
      <c r="M778" s="835">
        <v>84.39</v>
      </c>
      <c r="N778" s="832">
        <v>1</v>
      </c>
      <c r="O778" s="836">
        <v>0.5</v>
      </c>
      <c r="P778" s="835"/>
      <c r="Q778" s="837">
        <v>0</v>
      </c>
      <c r="R778" s="832"/>
      <c r="S778" s="837">
        <v>0</v>
      </c>
      <c r="T778" s="836"/>
      <c r="U778" s="838">
        <v>0</v>
      </c>
    </row>
    <row r="779" spans="1:21" ht="14.4" customHeight="1" x14ac:dyDescent="0.3">
      <c r="A779" s="831">
        <v>50</v>
      </c>
      <c r="B779" s="832" t="s">
        <v>2327</v>
      </c>
      <c r="C779" s="832" t="s">
        <v>2331</v>
      </c>
      <c r="D779" s="833" t="s">
        <v>3872</v>
      </c>
      <c r="E779" s="834" t="s">
        <v>2355</v>
      </c>
      <c r="F779" s="832" t="s">
        <v>2328</v>
      </c>
      <c r="G779" s="832" t="s">
        <v>2390</v>
      </c>
      <c r="H779" s="832" t="s">
        <v>578</v>
      </c>
      <c r="I779" s="832" t="s">
        <v>2662</v>
      </c>
      <c r="J779" s="832" t="s">
        <v>890</v>
      </c>
      <c r="K779" s="832" t="s">
        <v>2663</v>
      </c>
      <c r="L779" s="835">
        <v>11.73</v>
      </c>
      <c r="M779" s="835">
        <v>11.73</v>
      </c>
      <c r="N779" s="832">
        <v>1</v>
      </c>
      <c r="O779" s="836">
        <v>0.5</v>
      </c>
      <c r="P779" s="835">
        <v>11.73</v>
      </c>
      <c r="Q779" s="837">
        <v>1</v>
      </c>
      <c r="R779" s="832">
        <v>1</v>
      </c>
      <c r="S779" s="837">
        <v>1</v>
      </c>
      <c r="T779" s="836">
        <v>0.5</v>
      </c>
      <c r="U779" s="838">
        <v>1</v>
      </c>
    </row>
    <row r="780" spans="1:21" ht="14.4" customHeight="1" x14ac:dyDescent="0.3">
      <c r="A780" s="831">
        <v>50</v>
      </c>
      <c r="B780" s="832" t="s">
        <v>2327</v>
      </c>
      <c r="C780" s="832" t="s">
        <v>2331</v>
      </c>
      <c r="D780" s="833" t="s">
        <v>3872</v>
      </c>
      <c r="E780" s="834" t="s">
        <v>2355</v>
      </c>
      <c r="F780" s="832" t="s">
        <v>2328</v>
      </c>
      <c r="G780" s="832" t="s">
        <v>3084</v>
      </c>
      <c r="H780" s="832" t="s">
        <v>578</v>
      </c>
      <c r="I780" s="832" t="s">
        <v>3085</v>
      </c>
      <c r="J780" s="832" t="s">
        <v>1408</v>
      </c>
      <c r="K780" s="832" t="s">
        <v>3086</v>
      </c>
      <c r="L780" s="835">
        <v>7132.14</v>
      </c>
      <c r="M780" s="835">
        <v>14264.28</v>
      </c>
      <c r="N780" s="832">
        <v>2</v>
      </c>
      <c r="O780" s="836">
        <v>1</v>
      </c>
      <c r="P780" s="835">
        <v>14264.28</v>
      </c>
      <c r="Q780" s="837">
        <v>1</v>
      </c>
      <c r="R780" s="832">
        <v>2</v>
      </c>
      <c r="S780" s="837">
        <v>1</v>
      </c>
      <c r="T780" s="836">
        <v>1</v>
      </c>
      <c r="U780" s="838">
        <v>1</v>
      </c>
    </row>
    <row r="781" spans="1:21" ht="14.4" customHeight="1" x14ac:dyDescent="0.3">
      <c r="A781" s="831">
        <v>50</v>
      </c>
      <c r="B781" s="832" t="s">
        <v>2327</v>
      </c>
      <c r="C781" s="832" t="s">
        <v>2331</v>
      </c>
      <c r="D781" s="833" t="s">
        <v>3872</v>
      </c>
      <c r="E781" s="834" t="s">
        <v>2355</v>
      </c>
      <c r="F781" s="832" t="s">
        <v>2328</v>
      </c>
      <c r="G781" s="832" t="s">
        <v>2401</v>
      </c>
      <c r="H781" s="832" t="s">
        <v>607</v>
      </c>
      <c r="I781" s="832" t="s">
        <v>2506</v>
      </c>
      <c r="J781" s="832" t="s">
        <v>1924</v>
      </c>
      <c r="K781" s="832" t="s">
        <v>2507</v>
      </c>
      <c r="L781" s="835">
        <v>10.65</v>
      </c>
      <c r="M781" s="835">
        <v>10.65</v>
      </c>
      <c r="N781" s="832">
        <v>1</v>
      </c>
      <c r="O781" s="836">
        <v>0.5</v>
      </c>
      <c r="P781" s="835">
        <v>10.65</v>
      </c>
      <c r="Q781" s="837">
        <v>1</v>
      </c>
      <c r="R781" s="832">
        <v>1</v>
      </c>
      <c r="S781" s="837">
        <v>1</v>
      </c>
      <c r="T781" s="836">
        <v>0.5</v>
      </c>
      <c r="U781" s="838">
        <v>1</v>
      </c>
    </row>
    <row r="782" spans="1:21" ht="14.4" customHeight="1" x14ac:dyDescent="0.3">
      <c r="A782" s="831">
        <v>50</v>
      </c>
      <c r="B782" s="832" t="s">
        <v>2327</v>
      </c>
      <c r="C782" s="832" t="s">
        <v>2331</v>
      </c>
      <c r="D782" s="833" t="s">
        <v>3872</v>
      </c>
      <c r="E782" s="834" t="s">
        <v>2355</v>
      </c>
      <c r="F782" s="832" t="s">
        <v>2328</v>
      </c>
      <c r="G782" s="832" t="s">
        <v>2511</v>
      </c>
      <c r="H782" s="832" t="s">
        <v>607</v>
      </c>
      <c r="I782" s="832" t="s">
        <v>2729</v>
      </c>
      <c r="J782" s="832" t="s">
        <v>1814</v>
      </c>
      <c r="K782" s="832" t="s">
        <v>1819</v>
      </c>
      <c r="L782" s="835">
        <v>32.25</v>
      </c>
      <c r="M782" s="835">
        <v>32.25</v>
      </c>
      <c r="N782" s="832">
        <v>1</v>
      </c>
      <c r="O782" s="836">
        <v>0.5</v>
      </c>
      <c r="P782" s="835">
        <v>32.25</v>
      </c>
      <c r="Q782" s="837">
        <v>1</v>
      </c>
      <c r="R782" s="832">
        <v>1</v>
      </c>
      <c r="S782" s="837">
        <v>1</v>
      </c>
      <c r="T782" s="836">
        <v>0.5</v>
      </c>
      <c r="U782" s="838">
        <v>1</v>
      </c>
    </row>
    <row r="783" spans="1:21" ht="14.4" customHeight="1" x14ac:dyDescent="0.3">
      <c r="A783" s="831">
        <v>50</v>
      </c>
      <c r="B783" s="832" t="s">
        <v>2327</v>
      </c>
      <c r="C783" s="832" t="s">
        <v>2331</v>
      </c>
      <c r="D783" s="833" t="s">
        <v>3872</v>
      </c>
      <c r="E783" s="834" t="s">
        <v>2355</v>
      </c>
      <c r="F783" s="832" t="s">
        <v>2328</v>
      </c>
      <c r="G783" s="832" t="s">
        <v>2730</v>
      </c>
      <c r="H783" s="832" t="s">
        <v>607</v>
      </c>
      <c r="I783" s="832" t="s">
        <v>2951</v>
      </c>
      <c r="J783" s="832" t="s">
        <v>1989</v>
      </c>
      <c r="K783" s="832" t="s">
        <v>2952</v>
      </c>
      <c r="L783" s="835">
        <v>234.91</v>
      </c>
      <c r="M783" s="835">
        <v>234.91</v>
      </c>
      <c r="N783" s="832">
        <v>1</v>
      </c>
      <c r="O783" s="836">
        <v>0.5</v>
      </c>
      <c r="P783" s="835"/>
      <c r="Q783" s="837">
        <v>0</v>
      </c>
      <c r="R783" s="832"/>
      <c r="S783" s="837">
        <v>0</v>
      </c>
      <c r="T783" s="836"/>
      <c r="U783" s="838">
        <v>0</v>
      </c>
    </row>
    <row r="784" spans="1:21" ht="14.4" customHeight="1" x14ac:dyDescent="0.3">
      <c r="A784" s="831">
        <v>50</v>
      </c>
      <c r="B784" s="832" t="s">
        <v>2327</v>
      </c>
      <c r="C784" s="832" t="s">
        <v>2331</v>
      </c>
      <c r="D784" s="833" t="s">
        <v>3872</v>
      </c>
      <c r="E784" s="834" t="s">
        <v>2355</v>
      </c>
      <c r="F784" s="832" t="s">
        <v>2328</v>
      </c>
      <c r="G784" s="832" t="s">
        <v>2747</v>
      </c>
      <c r="H784" s="832" t="s">
        <v>578</v>
      </c>
      <c r="I784" s="832" t="s">
        <v>3087</v>
      </c>
      <c r="J784" s="832" t="s">
        <v>2749</v>
      </c>
      <c r="K784" s="832" t="s">
        <v>1936</v>
      </c>
      <c r="L784" s="835">
        <v>0</v>
      </c>
      <c r="M784" s="835">
        <v>0</v>
      </c>
      <c r="N784" s="832">
        <v>1</v>
      </c>
      <c r="O784" s="836">
        <v>0.5</v>
      </c>
      <c r="P784" s="835">
        <v>0</v>
      </c>
      <c r="Q784" s="837"/>
      <c r="R784" s="832">
        <v>1</v>
      </c>
      <c r="S784" s="837">
        <v>1</v>
      </c>
      <c r="T784" s="836">
        <v>0.5</v>
      </c>
      <c r="U784" s="838">
        <v>1</v>
      </c>
    </row>
    <row r="785" spans="1:21" ht="14.4" customHeight="1" x14ac:dyDescent="0.3">
      <c r="A785" s="831">
        <v>50</v>
      </c>
      <c r="B785" s="832" t="s">
        <v>2327</v>
      </c>
      <c r="C785" s="832" t="s">
        <v>2331</v>
      </c>
      <c r="D785" s="833" t="s">
        <v>3872</v>
      </c>
      <c r="E785" s="834" t="s">
        <v>2355</v>
      </c>
      <c r="F785" s="832" t="s">
        <v>2328</v>
      </c>
      <c r="G785" s="832" t="s">
        <v>2421</v>
      </c>
      <c r="H785" s="832" t="s">
        <v>578</v>
      </c>
      <c r="I785" s="832" t="s">
        <v>2422</v>
      </c>
      <c r="J785" s="832" t="s">
        <v>1154</v>
      </c>
      <c r="K785" s="832" t="s">
        <v>2423</v>
      </c>
      <c r="L785" s="835">
        <v>0</v>
      </c>
      <c r="M785" s="835">
        <v>0</v>
      </c>
      <c r="N785" s="832">
        <v>1</v>
      </c>
      <c r="O785" s="836">
        <v>0.5</v>
      </c>
      <c r="P785" s="835">
        <v>0</v>
      </c>
      <c r="Q785" s="837"/>
      <c r="R785" s="832">
        <v>1</v>
      </c>
      <c r="S785" s="837">
        <v>1</v>
      </c>
      <c r="T785" s="836">
        <v>0.5</v>
      </c>
      <c r="U785" s="838">
        <v>1</v>
      </c>
    </row>
    <row r="786" spans="1:21" ht="14.4" customHeight="1" x14ac:dyDescent="0.3">
      <c r="A786" s="831">
        <v>50</v>
      </c>
      <c r="B786" s="832" t="s">
        <v>2327</v>
      </c>
      <c r="C786" s="832" t="s">
        <v>2331</v>
      </c>
      <c r="D786" s="833" t="s">
        <v>3872</v>
      </c>
      <c r="E786" s="834" t="s">
        <v>2355</v>
      </c>
      <c r="F786" s="832" t="s">
        <v>2328</v>
      </c>
      <c r="G786" s="832" t="s">
        <v>2972</v>
      </c>
      <c r="H786" s="832" t="s">
        <v>578</v>
      </c>
      <c r="I786" s="832" t="s">
        <v>3088</v>
      </c>
      <c r="J786" s="832" t="s">
        <v>3089</v>
      </c>
      <c r="K786" s="832" t="s">
        <v>2023</v>
      </c>
      <c r="L786" s="835">
        <v>46.6</v>
      </c>
      <c r="M786" s="835">
        <v>46.6</v>
      </c>
      <c r="N786" s="832">
        <v>1</v>
      </c>
      <c r="O786" s="836">
        <v>0.5</v>
      </c>
      <c r="P786" s="835">
        <v>46.6</v>
      </c>
      <c r="Q786" s="837">
        <v>1</v>
      </c>
      <c r="R786" s="832">
        <v>1</v>
      </c>
      <c r="S786" s="837">
        <v>1</v>
      </c>
      <c r="T786" s="836">
        <v>0.5</v>
      </c>
      <c r="U786" s="838">
        <v>1</v>
      </c>
    </row>
    <row r="787" spans="1:21" ht="14.4" customHeight="1" x14ac:dyDescent="0.3">
      <c r="A787" s="831">
        <v>50</v>
      </c>
      <c r="B787" s="832" t="s">
        <v>2327</v>
      </c>
      <c r="C787" s="832" t="s">
        <v>2331</v>
      </c>
      <c r="D787" s="833" t="s">
        <v>3872</v>
      </c>
      <c r="E787" s="834" t="s">
        <v>2355</v>
      </c>
      <c r="F787" s="832" t="s">
        <v>2328</v>
      </c>
      <c r="G787" s="832" t="s">
        <v>2431</v>
      </c>
      <c r="H787" s="832" t="s">
        <v>578</v>
      </c>
      <c r="I787" s="832" t="s">
        <v>2432</v>
      </c>
      <c r="J787" s="832" t="s">
        <v>1399</v>
      </c>
      <c r="K787" s="832" t="s">
        <v>2433</v>
      </c>
      <c r="L787" s="835">
        <v>219.37</v>
      </c>
      <c r="M787" s="835">
        <v>438.74</v>
      </c>
      <c r="N787" s="832">
        <v>2</v>
      </c>
      <c r="O787" s="836">
        <v>1</v>
      </c>
      <c r="P787" s="835">
        <v>438.74</v>
      </c>
      <c r="Q787" s="837">
        <v>1</v>
      </c>
      <c r="R787" s="832">
        <v>2</v>
      </c>
      <c r="S787" s="837">
        <v>1</v>
      </c>
      <c r="T787" s="836">
        <v>1</v>
      </c>
      <c r="U787" s="838">
        <v>1</v>
      </c>
    </row>
    <row r="788" spans="1:21" ht="14.4" customHeight="1" x14ac:dyDescent="0.3">
      <c r="A788" s="831">
        <v>50</v>
      </c>
      <c r="B788" s="832" t="s">
        <v>2327</v>
      </c>
      <c r="C788" s="832" t="s">
        <v>2331</v>
      </c>
      <c r="D788" s="833" t="s">
        <v>3872</v>
      </c>
      <c r="E788" s="834" t="s">
        <v>2355</v>
      </c>
      <c r="F788" s="832" t="s">
        <v>2328</v>
      </c>
      <c r="G788" s="832" t="s">
        <v>3044</v>
      </c>
      <c r="H788" s="832" t="s">
        <v>578</v>
      </c>
      <c r="I788" s="832" t="s">
        <v>3090</v>
      </c>
      <c r="J788" s="832" t="s">
        <v>3091</v>
      </c>
      <c r="K788" s="832" t="s">
        <v>3092</v>
      </c>
      <c r="L788" s="835">
        <v>0</v>
      </c>
      <c r="M788" s="835">
        <v>0</v>
      </c>
      <c r="N788" s="832">
        <v>1</v>
      </c>
      <c r="O788" s="836">
        <v>0.5</v>
      </c>
      <c r="P788" s="835">
        <v>0</v>
      </c>
      <c r="Q788" s="837"/>
      <c r="R788" s="832">
        <v>1</v>
      </c>
      <c r="S788" s="837">
        <v>1</v>
      </c>
      <c r="T788" s="836">
        <v>0.5</v>
      </c>
      <c r="U788" s="838">
        <v>1</v>
      </c>
    </row>
    <row r="789" spans="1:21" ht="14.4" customHeight="1" x14ac:dyDescent="0.3">
      <c r="A789" s="831">
        <v>50</v>
      </c>
      <c r="B789" s="832" t="s">
        <v>2327</v>
      </c>
      <c r="C789" s="832" t="s">
        <v>2331</v>
      </c>
      <c r="D789" s="833" t="s">
        <v>3872</v>
      </c>
      <c r="E789" s="834" t="s">
        <v>2355</v>
      </c>
      <c r="F789" s="832" t="s">
        <v>2328</v>
      </c>
      <c r="G789" s="832" t="s">
        <v>1256</v>
      </c>
      <c r="H789" s="832" t="s">
        <v>607</v>
      </c>
      <c r="I789" s="832" t="s">
        <v>2445</v>
      </c>
      <c r="J789" s="832" t="s">
        <v>1858</v>
      </c>
      <c r="K789" s="832" t="s">
        <v>2446</v>
      </c>
      <c r="L789" s="835">
        <v>120.61</v>
      </c>
      <c r="M789" s="835">
        <v>120.61</v>
      </c>
      <c r="N789" s="832">
        <v>1</v>
      </c>
      <c r="O789" s="836">
        <v>0.5</v>
      </c>
      <c r="P789" s="835">
        <v>120.61</v>
      </c>
      <c r="Q789" s="837">
        <v>1</v>
      </c>
      <c r="R789" s="832">
        <v>1</v>
      </c>
      <c r="S789" s="837">
        <v>1</v>
      </c>
      <c r="T789" s="836">
        <v>0.5</v>
      </c>
      <c r="U789" s="838">
        <v>1</v>
      </c>
    </row>
    <row r="790" spans="1:21" ht="14.4" customHeight="1" x14ac:dyDescent="0.3">
      <c r="A790" s="831">
        <v>50</v>
      </c>
      <c r="B790" s="832" t="s">
        <v>2327</v>
      </c>
      <c r="C790" s="832" t="s">
        <v>2331</v>
      </c>
      <c r="D790" s="833" t="s">
        <v>3872</v>
      </c>
      <c r="E790" s="834" t="s">
        <v>2342</v>
      </c>
      <c r="F790" s="832" t="s">
        <v>2328</v>
      </c>
      <c r="G790" s="832" t="s">
        <v>2363</v>
      </c>
      <c r="H790" s="832" t="s">
        <v>607</v>
      </c>
      <c r="I790" s="832" t="s">
        <v>1898</v>
      </c>
      <c r="J790" s="832" t="s">
        <v>746</v>
      </c>
      <c r="K790" s="832" t="s">
        <v>1899</v>
      </c>
      <c r="L790" s="835">
        <v>144.01</v>
      </c>
      <c r="M790" s="835">
        <v>144.01</v>
      </c>
      <c r="N790" s="832">
        <v>1</v>
      </c>
      <c r="O790" s="836">
        <v>0.5</v>
      </c>
      <c r="P790" s="835"/>
      <c r="Q790" s="837">
        <v>0</v>
      </c>
      <c r="R790" s="832"/>
      <c r="S790" s="837">
        <v>0</v>
      </c>
      <c r="T790" s="836"/>
      <c r="U790" s="838">
        <v>0</v>
      </c>
    </row>
    <row r="791" spans="1:21" ht="14.4" customHeight="1" x14ac:dyDescent="0.3">
      <c r="A791" s="831">
        <v>50</v>
      </c>
      <c r="B791" s="832" t="s">
        <v>2327</v>
      </c>
      <c r="C791" s="832" t="s">
        <v>2331</v>
      </c>
      <c r="D791" s="833" t="s">
        <v>3872</v>
      </c>
      <c r="E791" s="834" t="s">
        <v>2342</v>
      </c>
      <c r="F791" s="832" t="s">
        <v>2328</v>
      </c>
      <c r="G791" s="832" t="s">
        <v>2367</v>
      </c>
      <c r="H791" s="832" t="s">
        <v>607</v>
      </c>
      <c r="I791" s="832" t="s">
        <v>2014</v>
      </c>
      <c r="J791" s="832" t="s">
        <v>2015</v>
      </c>
      <c r="K791" s="832" t="s">
        <v>2016</v>
      </c>
      <c r="L791" s="835">
        <v>220.53</v>
      </c>
      <c r="M791" s="835">
        <v>220.53</v>
      </c>
      <c r="N791" s="832">
        <v>1</v>
      </c>
      <c r="O791" s="836">
        <v>0.5</v>
      </c>
      <c r="P791" s="835">
        <v>220.53</v>
      </c>
      <c r="Q791" s="837">
        <v>1</v>
      </c>
      <c r="R791" s="832">
        <v>1</v>
      </c>
      <c r="S791" s="837">
        <v>1</v>
      </c>
      <c r="T791" s="836">
        <v>0.5</v>
      </c>
      <c r="U791" s="838">
        <v>1</v>
      </c>
    </row>
    <row r="792" spans="1:21" ht="14.4" customHeight="1" x14ac:dyDescent="0.3">
      <c r="A792" s="831">
        <v>50</v>
      </c>
      <c r="B792" s="832" t="s">
        <v>2327</v>
      </c>
      <c r="C792" s="832" t="s">
        <v>2331</v>
      </c>
      <c r="D792" s="833" t="s">
        <v>3872</v>
      </c>
      <c r="E792" s="834" t="s">
        <v>2342</v>
      </c>
      <c r="F792" s="832" t="s">
        <v>2328</v>
      </c>
      <c r="G792" s="832" t="s">
        <v>2367</v>
      </c>
      <c r="H792" s="832" t="s">
        <v>607</v>
      </c>
      <c r="I792" s="832" t="s">
        <v>2017</v>
      </c>
      <c r="J792" s="832" t="s">
        <v>2018</v>
      </c>
      <c r="K792" s="832" t="s">
        <v>2019</v>
      </c>
      <c r="L792" s="835">
        <v>430.05</v>
      </c>
      <c r="M792" s="835">
        <v>430.05</v>
      </c>
      <c r="N792" s="832">
        <v>1</v>
      </c>
      <c r="O792" s="836">
        <v>0.5</v>
      </c>
      <c r="P792" s="835">
        <v>430.05</v>
      </c>
      <c r="Q792" s="837">
        <v>1</v>
      </c>
      <c r="R792" s="832">
        <v>1</v>
      </c>
      <c r="S792" s="837">
        <v>1</v>
      </c>
      <c r="T792" s="836">
        <v>0.5</v>
      </c>
      <c r="U792" s="838">
        <v>1</v>
      </c>
    </row>
    <row r="793" spans="1:21" ht="14.4" customHeight="1" x14ac:dyDescent="0.3">
      <c r="A793" s="831">
        <v>50</v>
      </c>
      <c r="B793" s="832" t="s">
        <v>2327</v>
      </c>
      <c r="C793" s="832" t="s">
        <v>2331</v>
      </c>
      <c r="D793" s="833" t="s">
        <v>3872</v>
      </c>
      <c r="E793" s="834" t="s">
        <v>2342</v>
      </c>
      <c r="F793" s="832" t="s">
        <v>2328</v>
      </c>
      <c r="G793" s="832" t="s">
        <v>2367</v>
      </c>
      <c r="H793" s="832" t="s">
        <v>578</v>
      </c>
      <c r="I793" s="832" t="s">
        <v>2030</v>
      </c>
      <c r="J793" s="832" t="s">
        <v>2015</v>
      </c>
      <c r="K793" s="832" t="s">
        <v>2031</v>
      </c>
      <c r="L793" s="835">
        <v>143.35</v>
      </c>
      <c r="M793" s="835">
        <v>143.35</v>
      </c>
      <c r="N793" s="832">
        <v>1</v>
      </c>
      <c r="O793" s="836">
        <v>0.5</v>
      </c>
      <c r="P793" s="835">
        <v>143.35</v>
      </c>
      <c r="Q793" s="837">
        <v>1</v>
      </c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50</v>
      </c>
      <c r="B794" s="832" t="s">
        <v>2327</v>
      </c>
      <c r="C794" s="832" t="s">
        <v>2331</v>
      </c>
      <c r="D794" s="833" t="s">
        <v>3872</v>
      </c>
      <c r="E794" s="834" t="s">
        <v>2342</v>
      </c>
      <c r="F794" s="832" t="s">
        <v>2328</v>
      </c>
      <c r="G794" s="832" t="s">
        <v>2368</v>
      </c>
      <c r="H794" s="832" t="s">
        <v>578</v>
      </c>
      <c r="I794" s="832" t="s">
        <v>1946</v>
      </c>
      <c r="J794" s="832" t="s">
        <v>1126</v>
      </c>
      <c r="K794" s="832" t="s">
        <v>1941</v>
      </c>
      <c r="L794" s="835">
        <v>35.11</v>
      </c>
      <c r="M794" s="835">
        <v>35.11</v>
      </c>
      <c r="N794" s="832">
        <v>1</v>
      </c>
      <c r="O794" s="836">
        <v>1</v>
      </c>
      <c r="P794" s="835">
        <v>35.11</v>
      </c>
      <c r="Q794" s="837">
        <v>1</v>
      </c>
      <c r="R794" s="832">
        <v>1</v>
      </c>
      <c r="S794" s="837">
        <v>1</v>
      </c>
      <c r="T794" s="836">
        <v>1</v>
      </c>
      <c r="U794" s="838">
        <v>1</v>
      </c>
    </row>
    <row r="795" spans="1:21" ht="14.4" customHeight="1" x14ac:dyDescent="0.3">
      <c r="A795" s="831">
        <v>50</v>
      </c>
      <c r="B795" s="832" t="s">
        <v>2327</v>
      </c>
      <c r="C795" s="832" t="s">
        <v>2331</v>
      </c>
      <c r="D795" s="833" t="s">
        <v>3872</v>
      </c>
      <c r="E795" s="834" t="s">
        <v>2342</v>
      </c>
      <c r="F795" s="832" t="s">
        <v>2328</v>
      </c>
      <c r="G795" s="832" t="s">
        <v>2368</v>
      </c>
      <c r="H795" s="832" t="s">
        <v>607</v>
      </c>
      <c r="I795" s="832" t="s">
        <v>1940</v>
      </c>
      <c r="J795" s="832" t="s">
        <v>696</v>
      </c>
      <c r="K795" s="832" t="s">
        <v>1941</v>
      </c>
      <c r="L795" s="835">
        <v>35.11</v>
      </c>
      <c r="M795" s="835">
        <v>35.11</v>
      </c>
      <c r="N795" s="832">
        <v>1</v>
      </c>
      <c r="O795" s="836">
        <v>1</v>
      </c>
      <c r="P795" s="835"/>
      <c r="Q795" s="837">
        <v>0</v>
      </c>
      <c r="R795" s="832"/>
      <c r="S795" s="837">
        <v>0</v>
      </c>
      <c r="T795" s="836"/>
      <c r="U795" s="838">
        <v>0</v>
      </c>
    </row>
    <row r="796" spans="1:21" ht="14.4" customHeight="1" x14ac:dyDescent="0.3">
      <c r="A796" s="831">
        <v>50</v>
      </c>
      <c r="B796" s="832" t="s">
        <v>2327</v>
      </c>
      <c r="C796" s="832" t="s">
        <v>2331</v>
      </c>
      <c r="D796" s="833" t="s">
        <v>3872</v>
      </c>
      <c r="E796" s="834" t="s">
        <v>2342</v>
      </c>
      <c r="F796" s="832" t="s">
        <v>2328</v>
      </c>
      <c r="G796" s="832" t="s">
        <v>2381</v>
      </c>
      <c r="H796" s="832" t="s">
        <v>578</v>
      </c>
      <c r="I796" s="832" t="s">
        <v>2382</v>
      </c>
      <c r="J796" s="832" t="s">
        <v>871</v>
      </c>
      <c r="K796" s="832" t="s">
        <v>1912</v>
      </c>
      <c r="L796" s="835">
        <v>42.51</v>
      </c>
      <c r="M796" s="835">
        <v>42.51</v>
      </c>
      <c r="N796" s="832">
        <v>1</v>
      </c>
      <c r="O796" s="836">
        <v>0.5</v>
      </c>
      <c r="P796" s="835">
        <v>42.51</v>
      </c>
      <c r="Q796" s="837">
        <v>1</v>
      </c>
      <c r="R796" s="832">
        <v>1</v>
      </c>
      <c r="S796" s="837">
        <v>1</v>
      </c>
      <c r="T796" s="836">
        <v>0.5</v>
      </c>
      <c r="U796" s="838">
        <v>1</v>
      </c>
    </row>
    <row r="797" spans="1:21" ht="14.4" customHeight="1" x14ac:dyDescent="0.3">
      <c r="A797" s="831">
        <v>50</v>
      </c>
      <c r="B797" s="832" t="s">
        <v>2327</v>
      </c>
      <c r="C797" s="832" t="s">
        <v>2331</v>
      </c>
      <c r="D797" s="833" t="s">
        <v>3872</v>
      </c>
      <c r="E797" s="834" t="s">
        <v>2342</v>
      </c>
      <c r="F797" s="832" t="s">
        <v>2328</v>
      </c>
      <c r="G797" s="832" t="s">
        <v>2383</v>
      </c>
      <c r="H797" s="832" t="s">
        <v>607</v>
      </c>
      <c r="I797" s="832" t="s">
        <v>1883</v>
      </c>
      <c r="J797" s="832" t="s">
        <v>1881</v>
      </c>
      <c r="K797" s="832" t="s">
        <v>1884</v>
      </c>
      <c r="L797" s="835">
        <v>186.87</v>
      </c>
      <c r="M797" s="835">
        <v>186.87</v>
      </c>
      <c r="N797" s="832">
        <v>1</v>
      </c>
      <c r="O797" s="836">
        <v>0.5</v>
      </c>
      <c r="P797" s="835">
        <v>186.87</v>
      </c>
      <c r="Q797" s="837">
        <v>1</v>
      </c>
      <c r="R797" s="832">
        <v>1</v>
      </c>
      <c r="S797" s="837">
        <v>1</v>
      </c>
      <c r="T797" s="836">
        <v>0.5</v>
      </c>
      <c r="U797" s="838">
        <v>1</v>
      </c>
    </row>
    <row r="798" spans="1:21" ht="14.4" customHeight="1" x14ac:dyDescent="0.3">
      <c r="A798" s="831">
        <v>50</v>
      </c>
      <c r="B798" s="832" t="s">
        <v>2327</v>
      </c>
      <c r="C798" s="832" t="s">
        <v>2331</v>
      </c>
      <c r="D798" s="833" t="s">
        <v>3872</v>
      </c>
      <c r="E798" s="834" t="s">
        <v>2342</v>
      </c>
      <c r="F798" s="832" t="s">
        <v>2328</v>
      </c>
      <c r="G798" s="832" t="s">
        <v>2390</v>
      </c>
      <c r="H798" s="832" t="s">
        <v>578</v>
      </c>
      <c r="I798" s="832" t="s">
        <v>2500</v>
      </c>
      <c r="J798" s="832" t="s">
        <v>2392</v>
      </c>
      <c r="K798" s="832" t="s">
        <v>629</v>
      </c>
      <c r="L798" s="835">
        <v>58.62</v>
      </c>
      <c r="M798" s="835">
        <v>58.62</v>
      </c>
      <c r="N798" s="832">
        <v>1</v>
      </c>
      <c r="O798" s="836">
        <v>0.5</v>
      </c>
      <c r="P798" s="835">
        <v>58.62</v>
      </c>
      <c r="Q798" s="837">
        <v>1</v>
      </c>
      <c r="R798" s="832">
        <v>1</v>
      </c>
      <c r="S798" s="837">
        <v>1</v>
      </c>
      <c r="T798" s="836">
        <v>0.5</v>
      </c>
      <c r="U798" s="838">
        <v>1</v>
      </c>
    </row>
    <row r="799" spans="1:21" ht="14.4" customHeight="1" x14ac:dyDescent="0.3">
      <c r="A799" s="831">
        <v>50</v>
      </c>
      <c r="B799" s="832" t="s">
        <v>2327</v>
      </c>
      <c r="C799" s="832" t="s">
        <v>2331</v>
      </c>
      <c r="D799" s="833" t="s">
        <v>3872</v>
      </c>
      <c r="E799" s="834" t="s">
        <v>2342</v>
      </c>
      <c r="F799" s="832" t="s">
        <v>2328</v>
      </c>
      <c r="G799" s="832" t="s">
        <v>2401</v>
      </c>
      <c r="H799" s="832" t="s">
        <v>607</v>
      </c>
      <c r="I799" s="832" t="s">
        <v>2548</v>
      </c>
      <c r="J799" s="832" t="s">
        <v>1924</v>
      </c>
      <c r="K799" s="832" t="s">
        <v>2549</v>
      </c>
      <c r="L799" s="835">
        <v>117.03</v>
      </c>
      <c r="M799" s="835">
        <v>117.03</v>
      </c>
      <c r="N799" s="832">
        <v>1</v>
      </c>
      <c r="O799" s="836">
        <v>0.5</v>
      </c>
      <c r="P799" s="835">
        <v>117.03</v>
      </c>
      <c r="Q799" s="837">
        <v>1</v>
      </c>
      <c r="R799" s="832">
        <v>1</v>
      </c>
      <c r="S799" s="837">
        <v>1</v>
      </c>
      <c r="T799" s="836">
        <v>0.5</v>
      </c>
      <c r="U799" s="838">
        <v>1</v>
      </c>
    </row>
    <row r="800" spans="1:21" ht="14.4" customHeight="1" x14ac:dyDescent="0.3">
      <c r="A800" s="831">
        <v>50</v>
      </c>
      <c r="B800" s="832" t="s">
        <v>2327</v>
      </c>
      <c r="C800" s="832" t="s">
        <v>2331</v>
      </c>
      <c r="D800" s="833" t="s">
        <v>3872</v>
      </c>
      <c r="E800" s="834" t="s">
        <v>2342</v>
      </c>
      <c r="F800" s="832" t="s">
        <v>2328</v>
      </c>
      <c r="G800" s="832" t="s">
        <v>2511</v>
      </c>
      <c r="H800" s="832" t="s">
        <v>607</v>
      </c>
      <c r="I800" s="832" t="s">
        <v>2728</v>
      </c>
      <c r="J800" s="832" t="s">
        <v>1814</v>
      </c>
      <c r="K800" s="832" t="s">
        <v>1815</v>
      </c>
      <c r="L800" s="835">
        <v>16.12</v>
      </c>
      <c r="M800" s="835">
        <v>16.12</v>
      </c>
      <c r="N800" s="832">
        <v>1</v>
      </c>
      <c r="O800" s="836">
        <v>0.5</v>
      </c>
      <c r="P800" s="835">
        <v>16.12</v>
      </c>
      <c r="Q800" s="837">
        <v>1</v>
      </c>
      <c r="R800" s="832">
        <v>1</v>
      </c>
      <c r="S800" s="837">
        <v>1</v>
      </c>
      <c r="T800" s="836">
        <v>0.5</v>
      </c>
      <c r="U800" s="838">
        <v>1</v>
      </c>
    </row>
    <row r="801" spans="1:21" ht="14.4" customHeight="1" x14ac:dyDescent="0.3">
      <c r="A801" s="831">
        <v>50</v>
      </c>
      <c r="B801" s="832" t="s">
        <v>2327</v>
      </c>
      <c r="C801" s="832" t="s">
        <v>2331</v>
      </c>
      <c r="D801" s="833" t="s">
        <v>3872</v>
      </c>
      <c r="E801" s="834" t="s">
        <v>2342</v>
      </c>
      <c r="F801" s="832" t="s">
        <v>2328</v>
      </c>
      <c r="G801" s="832" t="s">
        <v>2410</v>
      </c>
      <c r="H801" s="832" t="s">
        <v>607</v>
      </c>
      <c r="I801" s="832" t="s">
        <v>1971</v>
      </c>
      <c r="J801" s="832" t="s">
        <v>1972</v>
      </c>
      <c r="K801" s="832" t="s">
        <v>1955</v>
      </c>
      <c r="L801" s="835">
        <v>95.39</v>
      </c>
      <c r="M801" s="835">
        <v>95.39</v>
      </c>
      <c r="N801" s="832">
        <v>1</v>
      </c>
      <c r="O801" s="836">
        <v>0.5</v>
      </c>
      <c r="P801" s="835">
        <v>95.39</v>
      </c>
      <c r="Q801" s="837">
        <v>1</v>
      </c>
      <c r="R801" s="832">
        <v>1</v>
      </c>
      <c r="S801" s="837">
        <v>1</v>
      </c>
      <c r="T801" s="836">
        <v>0.5</v>
      </c>
      <c r="U801" s="838">
        <v>1</v>
      </c>
    </row>
    <row r="802" spans="1:21" ht="14.4" customHeight="1" x14ac:dyDescent="0.3">
      <c r="A802" s="831">
        <v>50</v>
      </c>
      <c r="B802" s="832" t="s">
        <v>2327</v>
      </c>
      <c r="C802" s="832" t="s">
        <v>2331</v>
      </c>
      <c r="D802" s="833" t="s">
        <v>3872</v>
      </c>
      <c r="E802" s="834" t="s">
        <v>2342</v>
      </c>
      <c r="F802" s="832" t="s">
        <v>2328</v>
      </c>
      <c r="G802" s="832" t="s">
        <v>2424</v>
      </c>
      <c r="H802" s="832" t="s">
        <v>578</v>
      </c>
      <c r="I802" s="832" t="s">
        <v>2522</v>
      </c>
      <c r="J802" s="832" t="s">
        <v>1246</v>
      </c>
      <c r="K802" s="832" t="s">
        <v>2523</v>
      </c>
      <c r="L802" s="835">
        <v>210.38</v>
      </c>
      <c r="M802" s="835">
        <v>210.38</v>
      </c>
      <c r="N802" s="832">
        <v>1</v>
      </c>
      <c r="O802" s="836">
        <v>0.5</v>
      </c>
      <c r="P802" s="835">
        <v>210.38</v>
      </c>
      <c r="Q802" s="837">
        <v>1</v>
      </c>
      <c r="R802" s="832">
        <v>1</v>
      </c>
      <c r="S802" s="837">
        <v>1</v>
      </c>
      <c r="T802" s="836">
        <v>0.5</v>
      </c>
      <c r="U802" s="838">
        <v>1</v>
      </c>
    </row>
    <row r="803" spans="1:21" ht="14.4" customHeight="1" x14ac:dyDescent="0.3">
      <c r="A803" s="831">
        <v>50</v>
      </c>
      <c r="B803" s="832" t="s">
        <v>2327</v>
      </c>
      <c r="C803" s="832" t="s">
        <v>2331</v>
      </c>
      <c r="D803" s="833" t="s">
        <v>3872</v>
      </c>
      <c r="E803" s="834" t="s">
        <v>2342</v>
      </c>
      <c r="F803" s="832" t="s">
        <v>2328</v>
      </c>
      <c r="G803" s="832" t="s">
        <v>1256</v>
      </c>
      <c r="H803" s="832" t="s">
        <v>607</v>
      </c>
      <c r="I803" s="832" t="s">
        <v>1857</v>
      </c>
      <c r="J803" s="832" t="s">
        <v>1858</v>
      </c>
      <c r="K803" s="832" t="s">
        <v>1859</v>
      </c>
      <c r="L803" s="835">
        <v>184.74</v>
      </c>
      <c r="M803" s="835">
        <v>184.74</v>
      </c>
      <c r="N803" s="832">
        <v>1</v>
      </c>
      <c r="O803" s="836">
        <v>0.5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" customHeight="1" x14ac:dyDescent="0.3">
      <c r="A804" s="831">
        <v>50</v>
      </c>
      <c r="B804" s="832" t="s">
        <v>2327</v>
      </c>
      <c r="C804" s="832" t="s">
        <v>2331</v>
      </c>
      <c r="D804" s="833" t="s">
        <v>3872</v>
      </c>
      <c r="E804" s="834" t="s">
        <v>2338</v>
      </c>
      <c r="F804" s="832" t="s">
        <v>2328</v>
      </c>
      <c r="G804" s="832" t="s">
        <v>2363</v>
      </c>
      <c r="H804" s="832" t="s">
        <v>607</v>
      </c>
      <c r="I804" s="832" t="s">
        <v>1896</v>
      </c>
      <c r="J804" s="832" t="s">
        <v>746</v>
      </c>
      <c r="K804" s="832" t="s">
        <v>1897</v>
      </c>
      <c r="L804" s="835">
        <v>72</v>
      </c>
      <c r="M804" s="835">
        <v>72</v>
      </c>
      <c r="N804" s="832">
        <v>1</v>
      </c>
      <c r="O804" s="836">
        <v>0.5</v>
      </c>
      <c r="P804" s="835"/>
      <c r="Q804" s="837">
        <v>0</v>
      </c>
      <c r="R804" s="832"/>
      <c r="S804" s="837">
        <v>0</v>
      </c>
      <c r="T804" s="836"/>
      <c r="U804" s="838">
        <v>0</v>
      </c>
    </row>
    <row r="805" spans="1:21" ht="14.4" customHeight="1" x14ac:dyDescent="0.3">
      <c r="A805" s="831">
        <v>50</v>
      </c>
      <c r="B805" s="832" t="s">
        <v>2327</v>
      </c>
      <c r="C805" s="832" t="s">
        <v>2331</v>
      </c>
      <c r="D805" s="833" t="s">
        <v>3872</v>
      </c>
      <c r="E805" s="834" t="s">
        <v>2338</v>
      </c>
      <c r="F805" s="832" t="s">
        <v>2328</v>
      </c>
      <c r="G805" s="832" t="s">
        <v>2367</v>
      </c>
      <c r="H805" s="832" t="s">
        <v>607</v>
      </c>
      <c r="I805" s="832" t="s">
        <v>2014</v>
      </c>
      <c r="J805" s="832" t="s">
        <v>2015</v>
      </c>
      <c r="K805" s="832" t="s">
        <v>2016</v>
      </c>
      <c r="L805" s="835">
        <v>278.63</v>
      </c>
      <c r="M805" s="835">
        <v>278.63</v>
      </c>
      <c r="N805" s="832">
        <v>1</v>
      </c>
      <c r="O805" s="836">
        <v>0.5</v>
      </c>
      <c r="P805" s="835"/>
      <c r="Q805" s="837">
        <v>0</v>
      </c>
      <c r="R805" s="832"/>
      <c r="S805" s="837">
        <v>0</v>
      </c>
      <c r="T805" s="836"/>
      <c r="U805" s="838">
        <v>0</v>
      </c>
    </row>
    <row r="806" spans="1:21" ht="14.4" customHeight="1" x14ac:dyDescent="0.3">
      <c r="A806" s="831">
        <v>50</v>
      </c>
      <c r="B806" s="832" t="s">
        <v>2327</v>
      </c>
      <c r="C806" s="832" t="s">
        <v>2331</v>
      </c>
      <c r="D806" s="833" t="s">
        <v>3872</v>
      </c>
      <c r="E806" s="834" t="s">
        <v>2338</v>
      </c>
      <c r="F806" s="832" t="s">
        <v>2328</v>
      </c>
      <c r="G806" s="832" t="s">
        <v>2368</v>
      </c>
      <c r="H806" s="832" t="s">
        <v>578</v>
      </c>
      <c r="I806" s="832" t="s">
        <v>1946</v>
      </c>
      <c r="J806" s="832" t="s">
        <v>1126</v>
      </c>
      <c r="K806" s="832" t="s">
        <v>1941</v>
      </c>
      <c r="L806" s="835">
        <v>35.11</v>
      </c>
      <c r="M806" s="835">
        <v>35.11</v>
      </c>
      <c r="N806" s="832">
        <v>1</v>
      </c>
      <c r="O806" s="836">
        <v>1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" customHeight="1" x14ac:dyDescent="0.3">
      <c r="A807" s="831">
        <v>50</v>
      </c>
      <c r="B807" s="832" t="s">
        <v>2327</v>
      </c>
      <c r="C807" s="832" t="s">
        <v>2331</v>
      </c>
      <c r="D807" s="833" t="s">
        <v>3872</v>
      </c>
      <c r="E807" s="834" t="s">
        <v>2338</v>
      </c>
      <c r="F807" s="832" t="s">
        <v>2328</v>
      </c>
      <c r="G807" s="832" t="s">
        <v>2470</v>
      </c>
      <c r="H807" s="832" t="s">
        <v>578</v>
      </c>
      <c r="I807" s="832" t="s">
        <v>2471</v>
      </c>
      <c r="J807" s="832" t="s">
        <v>2472</v>
      </c>
      <c r="K807" s="832" t="s">
        <v>2473</v>
      </c>
      <c r="L807" s="835">
        <v>84.39</v>
      </c>
      <c r="M807" s="835">
        <v>84.39</v>
      </c>
      <c r="N807" s="832">
        <v>1</v>
      </c>
      <c r="O807" s="836">
        <v>1</v>
      </c>
      <c r="P807" s="835"/>
      <c r="Q807" s="837">
        <v>0</v>
      </c>
      <c r="R807" s="832"/>
      <c r="S807" s="837">
        <v>0</v>
      </c>
      <c r="T807" s="836"/>
      <c r="U807" s="838">
        <v>0</v>
      </c>
    </row>
    <row r="808" spans="1:21" ht="14.4" customHeight="1" x14ac:dyDescent="0.3">
      <c r="A808" s="831">
        <v>50</v>
      </c>
      <c r="B808" s="832" t="s">
        <v>2327</v>
      </c>
      <c r="C808" s="832" t="s">
        <v>2331</v>
      </c>
      <c r="D808" s="833" t="s">
        <v>3872</v>
      </c>
      <c r="E808" s="834" t="s">
        <v>2338</v>
      </c>
      <c r="F808" s="832" t="s">
        <v>2328</v>
      </c>
      <c r="G808" s="832" t="s">
        <v>2383</v>
      </c>
      <c r="H808" s="832" t="s">
        <v>607</v>
      </c>
      <c r="I808" s="832" t="s">
        <v>1880</v>
      </c>
      <c r="J808" s="832" t="s">
        <v>1881</v>
      </c>
      <c r="K808" s="832" t="s">
        <v>1882</v>
      </c>
      <c r="L808" s="835">
        <v>93.43</v>
      </c>
      <c r="M808" s="835">
        <v>93.43</v>
      </c>
      <c r="N808" s="832">
        <v>1</v>
      </c>
      <c r="O808" s="836">
        <v>1</v>
      </c>
      <c r="P808" s="835"/>
      <c r="Q808" s="837">
        <v>0</v>
      </c>
      <c r="R808" s="832"/>
      <c r="S808" s="837">
        <v>0</v>
      </c>
      <c r="T808" s="836"/>
      <c r="U808" s="838">
        <v>0</v>
      </c>
    </row>
    <row r="809" spans="1:21" ht="14.4" customHeight="1" x14ac:dyDescent="0.3">
      <c r="A809" s="831">
        <v>50</v>
      </c>
      <c r="B809" s="832" t="s">
        <v>2327</v>
      </c>
      <c r="C809" s="832" t="s">
        <v>2331</v>
      </c>
      <c r="D809" s="833" t="s">
        <v>3872</v>
      </c>
      <c r="E809" s="834" t="s">
        <v>2338</v>
      </c>
      <c r="F809" s="832" t="s">
        <v>2328</v>
      </c>
      <c r="G809" s="832" t="s">
        <v>2383</v>
      </c>
      <c r="H809" s="832" t="s">
        <v>607</v>
      </c>
      <c r="I809" s="832" t="s">
        <v>1883</v>
      </c>
      <c r="J809" s="832" t="s">
        <v>1881</v>
      </c>
      <c r="K809" s="832" t="s">
        <v>1884</v>
      </c>
      <c r="L809" s="835">
        <v>186.87</v>
      </c>
      <c r="M809" s="835">
        <v>186.87</v>
      </c>
      <c r="N809" s="832">
        <v>1</v>
      </c>
      <c r="O809" s="836">
        <v>0.5</v>
      </c>
      <c r="P809" s="835"/>
      <c r="Q809" s="837">
        <v>0</v>
      </c>
      <c r="R809" s="832"/>
      <c r="S809" s="837">
        <v>0</v>
      </c>
      <c r="T809" s="836"/>
      <c r="U809" s="838">
        <v>0</v>
      </c>
    </row>
    <row r="810" spans="1:21" ht="14.4" customHeight="1" x14ac:dyDescent="0.3">
      <c r="A810" s="831">
        <v>50</v>
      </c>
      <c r="B810" s="832" t="s">
        <v>2327</v>
      </c>
      <c r="C810" s="832" t="s">
        <v>2331</v>
      </c>
      <c r="D810" s="833" t="s">
        <v>3872</v>
      </c>
      <c r="E810" s="834" t="s">
        <v>2338</v>
      </c>
      <c r="F810" s="832" t="s">
        <v>2328</v>
      </c>
      <c r="G810" s="832" t="s">
        <v>2390</v>
      </c>
      <c r="H810" s="832" t="s">
        <v>578</v>
      </c>
      <c r="I810" s="832" t="s">
        <v>2391</v>
      </c>
      <c r="J810" s="832" t="s">
        <v>2392</v>
      </c>
      <c r="K810" s="832" t="s">
        <v>2393</v>
      </c>
      <c r="L810" s="835">
        <v>35.18</v>
      </c>
      <c r="M810" s="835">
        <v>35.18</v>
      </c>
      <c r="N810" s="832">
        <v>1</v>
      </c>
      <c r="O810" s="836">
        <v>0.5</v>
      </c>
      <c r="P810" s="835"/>
      <c r="Q810" s="837">
        <v>0</v>
      </c>
      <c r="R810" s="832"/>
      <c r="S810" s="837">
        <v>0</v>
      </c>
      <c r="T810" s="836"/>
      <c r="U810" s="838">
        <v>0</v>
      </c>
    </row>
    <row r="811" spans="1:21" ht="14.4" customHeight="1" x14ac:dyDescent="0.3">
      <c r="A811" s="831">
        <v>50</v>
      </c>
      <c r="B811" s="832" t="s">
        <v>2327</v>
      </c>
      <c r="C811" s="832" t="s">
        <v>2331</v>
      </c>
      <c r="D811" s="833" t="s">
        <v>3872</v>
      </c>
      <c r="E811" s="834" t="s">
        <v>2338</v>
      </c>
      <c r="F811" s="832" t="s">
        <v>2328</v>
      </c>
      <c r="G811" s="832" t="s">
        <v>2390</v>
      </c>
      <c r="H811" s="832" t="s">
        <v>578</v>
      </c>
      <c r="I811" s="832" t="s">
        <v>2394</v>
      </c>
      <c r="J811" s="832" t="s">
        <v>2392</v>
      </c>
      <c r="K811" s="832" t="s">
        <v>2395</v>
      </c>
      <c r="L811" s="835">
        <v>11.73</v>
      </c>
      <c r="M811" s="835">
        <v>11.73</v>
      </c>
      <c r="N811" s="832">
        <v>1</v>
      </c>
      <c r="O811" s="836">
        <v>0.5</v>
      </c>
      <c r="P811" s="835"/>
      <c r="Q811" s="837">
        <v>0</v>
      </c>
      <c r="R811" s="832"/>
      <c r="S811" s="837">
        <v>0</v>
      </c>
      <c r="T811" s="836"/>
      <c r="U811" s="838">
        <v>0</v>
      </c>
    </row>
    <row r="812" spans="1:21" ht="14.4" customHeight="1" x14ac:dyDescent="0.3">
      <c r="A812" s="831">
        <v>50</v>
      </c>
      <c r="B812" s="832" t="s">
        <v>2327</v>
      </c>
      <c r="C812" s="832" t="s">
        <v>2331</v>
      </c>
      <c r="D812" s="833" t="s">
        <v>3872</v>
      </c>
      <c r="E812" s="834" t="s">
        <v>2338</v>
      </c>
      <c r="F812" s="832" t="s">
        <v>2328</v>
      </c>
      <c r="G812" s="832" t="s">
        <v>2682</v>
      </c>
      <c r="H812" s="832" t="s">
        <v>607</v>
      </c>
      <c r="I812" s="832" t="s">
        <v>2058</v>
      </c>
      <c r="J812" s="832" t="s">
        <v>2056</v>
      </c>
      <c r="K812" s="832" t="s">
        <v>2059</v>
      </c>
      <c r="L812" s="835">
        <v>49.08</v>
      </c>
      <c r="M812" s="835">
        <v>49.08</v>
      </c>
      <c r="N812" s="832">
        <v>1</v>
      </c>
      <c r="O812" s="836">
        <v>0.5</v>
      </c>
      <c r="P812" s="835"/>
      <c r="Q812" s="837">
        <v>0</v>
      </c>
      <c r="R812" s="832"/>
      <c r="S812" s="837">
        <v>0</v>
      </c>
      <c r="T812" s="836"/>
      <c r="U812" s="838">
        <v>0</v>
      </c>
    </row>
    <row r="813" spans="1:21" ht="14.4" customHeight="1" x14ac:dyDescent="0.3">
      <c r="A813" s="831">
        <v>50</v>
      </c>
      <c r="B813" s="832" t="s">
        <v>2327</v>
      </c>
      <c r="C813" s="832" t="s">
        <v>2331</v>
      </c>
      <c r="D813" s="833" t="s">
        <v>3872</v>
      </c>
      <c r="E813" s="834" t="s">
        <v>2338</v>
      </c>
      <c r="F813" s="832" t="s">
        <v>2328</v>
      </c>
      <c r="G813" s="832" t="s">
        <v>2401</v>
      </c>
      <c r="H813" s="832" t="s">
        <v>607</v>
      </c>
      <c r="I813" s="832" t="s">
        <v>1923</v>
      </c>
      <c r="J813" s="832" t="s">
        <v>1924</v>
      </c>
      <c r="K813" s="832" t="s">
        <v>1925</v>
      </c>
      <c r="L813" s="835">
        <v>38.04</v>
      </c>
      <c r="M813" s="835">
        <v>38.04</v>
      </c>
      <c r="N813" s="832">
        <v>1</v>
      </c>
      <c r="O813" s="836">
        <v>0.5</v>
      </c>
      <c r="P813" s="835"/>
      <c r="Q813" s="837">
        <v>0</v>
      </c>
      <c r="R813" s="832"/>
      <c r="S813" s="837">
        <v>0</v>
      </c>
      <c r="T813" s="836"/>
      <c r="U813" s="838">
        <v>0</v>
      </c>
    </row>
    <row r="814" spans="1:21" ht="14.4" customHeight="1" x14ac:dyDescent="0.3">
      <c r="A814" s="831">
        <v>50</v>
      </c>
      <c r="B814" s="832" t="s">
        <v>2327</v>
      </c>
      <c r="C814" s="832" t="s">
        <v>2331</v>
      </c>
      <c r="D814" s="833" t="s">
        <v>3872</v>
      </c>
      <c r="E814" s="834" t="s">
        <v>2338</v>
      </c>
      <c r="F814" s="832" t="s">
        <v>2328</v>
      </c>
      <c r="G814" s="832" t="s">
        <v>2410</v>
      </c>
      <c r="H814" s="832" t="s">
        <v>607</v>
      </c>
      <c r="I814" s="832" t="s">
        <v>1975</v>
      </c>
      <c r="J814" s="832" t="s">
        <v>1972</v>
      </c>
      <c r="K814" s="832" t="s">
        <v>1976</v>
      </c>
      <c r="L814" s="835">
        <v>15.9</v>
      </c>
      <c r="M814" s="835">
        <v>15.9</v>
      </c>
      <c r="N814" s="832">
        <v>1</v>
      </c>
      <c r="O814" s="836">
        <v>0.5</v>
      </c>
      <c r="P814" s="835"/>
      <c r="Q814" s="837">
        <v>0</v>
      </c>
      <c r="R814" s="832"/>
      <c r="S814" s="837">
        <v>0</v>
      </c>
      <c r="T814" s="836"/>
      <c r="U814" s="838">
        <v>0</v>
      </c>
    </row>
    <row r="815" spans="1:21" ht="14.4" customHeight="1" x14ac:dyDescent="0.3">
      <c r="A815" s="831">
        <v>50</v>
      </c>
      <c r="B815" s="832" t="s">
        <v>2327</v>
      </c>
      <c r="C815" s="832" t="s">
        <v>2331</v>
      </c>
      <c r="D815" s="833" t="s">
        <v>3872</v>
      </c>
      <c r="E815" s="834" t="s">
        <v>2338</v>
      </c>
      <c r="F815" s="832" t="s">
        <v>2328</v>
      </c>
      <c r="G815" s="832" t="s">
        <v>2421</v>
      </c>
      <c r="H815" s="832" t="s">
        <v>578</v>
      </c>
      <c r="I815" s="832" t="s">
        <v>2422</v>
      </c>
      <c r="J815" s="832" t="s">
        <v>1154</v>
      </c>
      <c r="K815" s="832" t="s">
        <v>2423</v>
      </c>
      <c r="L815" s="835">
        <v>0</v>
      </c>
      <c r="M815" s="835">
        <v>0</v>
      </c>
      <c r="N815" s="832">
        <v>1</v>
      </c>
      <c r="O815" s="836">
        <v>1</v>
      </c>
      <c r="P815" s="835"/>
      <c r="Q815" s="837"/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50</v>
      </c>
      <c r="B816" s="832" t="s">
        <v>2327</v>
      </c>
      <c r="C816" s="832" t="s">
        <v>2333</v>
      </c>
      <c r="D816" s="833" t="s">
        <v>3873</v>
      </c>
      <c r="E816" s="834" t="s">
        <v>2341</v>
      </c>
      <c r="F816" s="832" t="s">
        <v>2328</v>
      </c>
      <c r="G816" s="832" t="s">
        <v>2454</v>
      </c>
      <c r="H816" s="832" t="s">
        <v>578</v>
      </c>
      <c r="I816" s="832" t="s">
        <v>2455</v>
      </c>
      <c r="J816" s="832" t="s">
        <v>2456</v>
      </c>
      <c r="K816" s="832" t="s">
        <v>629</v>
      </c>
      <c r="L816" s="835">
        <v>72.55</v>
      </c>
      <c r="M816" s="835">
        <v>72.55</v>
      </c>
      <c r="N816" s="832">
        <v>1</v>
      </c>
      <c r="O816" s="836">
        <v>0.5</v>
      </c>
      <c r="P816" s="835">
        <v>72.55</v>
      </c>
      <c r="Q816" s="837">
        <v>1</v>
      </c>
      <c r="R816" s="832">
        <v>1</v>
      </c>
      <c r="S816" s="837">
        <v>1</v>
      </c>
      <c r="T816" s="836">
        <v>0.5</v>
      </c>
      <c r="U816" s="838">
        <v>1</v>
      </c>
    </row>
    <row r="817" spans="1:21" ht="14.4" customHeight="1" x14ac:dyDescent="0.3">
      <c r="A817" s="831">
        <v>50</v>
      </c>
      <c r="B817" s="832" t="s">
        <v>2327</v>
      </c>
      <c r="C817" s="832" t="s">
        <v>2333</v>
      </c>
      <c r="D817" s="833" t="s">
        <v>3873</v>
      </c>
      <c r="E817" s="834" t="s">
        <v>2341</v>
      </c>
      <c r="F817" s="832" t="s">
        <v>2328</v>
      </c>
      <c r="G817" s="832" t="s">
        <v>2454</v>
      </c>
      <c r="H817" s="832" t="s">
        <v>578</v>
      </c>
      <c r="I817" s="832" t="s">
        <v>3093</v>
      </c>
      <c r="J817" s="832" t="s">
        <v>1033</v>
      </c>
      <c r="K817" s="832" t="s">
        <v>629</v>
      </c>
      <c r="L817" s="835">
        <v>0</v>
      </c>
      <c r="M817" s="835">
        <v>0</v>
      </c>
      <c r="N817" s="832">
        <v>1</v>
      </c>
      <c r="O817" s="836">
        <v>0.5</v>
      </c>
      <c r="P817" s="835"/>
      <c r="Q817" s="837"/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50</v>
      </c>
      <c r="B818" s="832" t="s">
        <v>2327</v>
      </c>
      <c r="C818" s="832" t="s">
        <v>2333</v>
      </c>
      <c r="D818" s="833" t="s">
        <v>3873</v>
      </c>
      <c r="E818" s="834" t="s">
        <v>2341</v>
      </c>
      <c r="F818" s="832" t="s">
        <v>2328</v>
      </c>
      <c r="G818" s="832" t="s">
        <v>2454</v>
      </c>
      <c r="H818" s="832" t="s">
        <v>578</v>
      </c>
      <c r="I818" s="832" t="s">
        <v>2136</v>
      </c>
      <c r="J818" s="832" t="s">
        <v>1033</v>
      </c>
      <c r="K818" s="832" t="s">
        <v>2137</v>
      </c>
      <c r="L818" s="835">
        <v>36.270000000000003</v>
      </c>
      <c r="M818" s="835">
        <v>72.540000000000006</v>
      </c>
      <c r="N818" s="832">
        <v>2</v>
      </c>
      <c r="O818" s="836">
        <v>0.5</v>
      </c>
      <c r="P818" s="835"/>
      <c r="Q818" s="837">
        <v>0</v>
      </c>
      <c r="R818" s="832"/>
      <c r="S818" s="837">
        <v>0</v>
      </c>
      <c r="T818" s="836"/>
      <c r="U818" s="838">
        <v>0</v>
      </c>
    </row>
    <row r="819" spans="1:21" ht="14.4" customHeight="1" x14ac:dyDescent="0.3">
      <c r="A819" s="831">
        <v>50</v>
      </c>
      <c r="B819" s="832" t="s">
        <v>2327</v>
      </c>
      <c r="C819" s="832" t="s">
        <v>2333</v>
      </c>
      <c r="D819" s="833" t="s">
        <v>3873</v>
      </c>
      <c r="E819" s="834" t="s">
        <v>2341</v>
      </c>
      <c r="F819" s="832" t="s">
        <v>2328</v>
      </c>
      <c r="G819" s="832" t="s">
        <v>2454</v>
      </c>
      <c r="H819" s="832" t="s">
        <v>607</v>
      </c>
      <c r="I819" s="832" t="s">
        <v>2133</v>
      </c>
      <c r="J819" s="832" t="s">
        <v>628</v>
      </c>
      <c r="K819" s="832" t="s">
        <v>629</v>
      </c>
      <c r="L819" s="835">
        <v>85.7</v>
      </c>
      <c r="M819" s="835">
        <v>85.7</v>
      </c>
      <c r="N819" s="832">
        <v>1</v>
      </c>
      <c r="O819" s="836">
        <v>0.5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50</v>
      </c>
      <c r="B820" s="832" t="s">
        <v>2327</v>
      </c>
      <c r="C820" s="832" t="s">
        <v>2333</v>
      </c>
      <c r="D820" s="833" t="s">
        <v>3873</v>
      </c>
      <c r="E820" s="834" t="s">
        <v>2341</v>
      </c>
      <c r="F820" s="832" t="s">
        <v>2328</v>
      </c>
      <c r="G820" s="832" t="s">
        <v>2813</v>
      </c>
      <c r="H820" s="832" t="s">
        <v>578</v>
      </c>
      <c r="I820" s="832" t="s">
        <v>3094</v>
      </c>
      <c r="J820" s="832" t="s">
        <v>3095</v>
      </c>
      <c r="K820" s="832" t="s">
        <v>2180</v>
      </c>
      <c r="L820" s="835">
        <v>4.7</v>
      </c>
      <c r="M820" s="835">
        <v>28.200000000000003</v>
      </c>
      <c r="N820" s="832">
        <v>6</v>
      </c>
      <c r="O820" s="836">
        <v>1</v>
      </c>
      <c r="P820" s="835"/>
      <c r="Q820" s="837">
        <v>0</v>
      </c>
      <c r="R820" s="832"/>
      <c r="S820" s="837">
        <v>0</v>
      </c>
      <c r="T820" s="836"/>
      <c r="U820" s="838">
        <v>0</v>
      </c>
    </row>
    <row r="821" spans="1:21" ht="14.4" customHeight="1" x14ac:dyDescent="0.3">
      <c r="A821" s="831">
        <v>50</v>
      </c>
      <c r="B821" s="832" t="s">
        <v>2327</v>
      </c>
      <c r="C821" s="832" t="s">
        <v>2333</v>
      </c>
      <c r="D821" s="833" t="s">
        <v>3873</v>
      </c>
      <c r="E821" s="834" t="s">
        <v>2341</v>
      </c>
      <c r="F821" s="832" t="s">
        <v>2328</v>
      </c>
      <c r="G821" s="832" t="s">
        <v>2813</v>
      </c>
      <c r="H821" s="832" t="s">
        <v>607</v>
      </c>
      <c r="I821" s="832" t="s">
        <v>2178</v>
      </c>
      <c r="J821" s="832" t="s">
        <v>2179</v>
      </c>
      <c r="K821" s="832" t="s">
        <v>2180</v>
      </c>
      <c r="L821" s="835">
        <v>4.7</v>
      </c>
      <c r="M821" s="835">
        <v>84.6</v>
      </c>
      <c r="N821" s="832">
        <v>18</v>
      </c>
      <c r="O821" s="836">
        <v>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50</v>
      </c>
      <c r="B822" s="832" t="s">
        <v>2327</v>
      </c>
      <c r="C822" s="832" t="s">
        <v>2333</v>
      </c>
      <c r="D822" s="833" t="s">
        <v>3873</v>
      </c>
      <c r="E822" s="834" t="s">
        <v>2341</v>
      </c>
      <c r="F822" s="832" t="s">
        <v>2328</v>
      </c>
      <c r="G822" s="832" t="s">
        <v>2363</v>
      </c>
      <c r="H822" s="832" t="s">
        <v>607</v>
      </c>
      <c r="I822" s="832" t="s">
        <v>1896</v>
      </c>
      <c r="J822" s="832" t="s">
        <v>746</v>
      </c>
      <c r="K822" s="832" t="s">
        <v>1897</v>
      </c>
      <c r="L822" s="835">
        <v>72</v>
      </c>
      <c r="M822" s="835">
        <v>648</v>
      </c>
      <c r="N822" s="832">
        <v>9</v>
      </c>
      <c r="O822" s="836">
        <v>1.5</v>
      </c>
      <c r="P822" s="835"/>
      <c r="Q822" s="837">
        <v>0</v>
      </c>
      <c r="R822" s="832"/>
      <c r="S822" s="837">
        <v>0</v>
      </c>
      <c r="T822" s="836"/>
      <c r="U822" s="838">
        <v>0</v>
      </c>
    </row>
    <row r="823" spans="1:21" ht="14.4" customHeight="1" x14ac:dyDescent="0.3">
      <c r="A823" s="831">
        <v>50</v>
      </c>
      <c r="B823" s="832" t="s">
        <v>2327</v>
      </c>
      <c r="C823" s="832" t="s">
        <v>2333</v>
      </c>
      <c r="D823" s="833" t="s">
        <v>3873</v>
      </c>
      <c r="E823" s="834" t="s">
        <v>2341</v>
      </c>
      <c r="F823" s="832" t="s">
        <v>2328</v>
      </c>
      <c r="G823" s="832" t="s">
        <v>2364</v>
      </c>
      <c r="H823" s="832" t="s">
        <v>607</v>
      </c>
      <c r="I823" s="832" t="s">
        <v>2581</v>
      </c>
      <c r="J823" s="832" t="s">
        <v>622</v>
      </c>
      <c r="K823" s="832" t="s">
        <v>1978</v>
      </c>
      <c r="L823" s="835">
        <v>36.86</v>
      </c>
      <c r="M823" s="835">
        <v>36.86</v>
      </c>
      <c r="N823" s="832">
        <v>1</v>
      </c>
      <c r="O823" s="836">
        <v>1</v>
      </c>
      <c r="P823" s="835"/>
      <c r="Q823" s="837">
        <v>0</v>
      </c>
      <c r="R823" s="832"/>
      <c r="S823" s="837">
        <v>0</v>
      </c>
      <c r="T823" s="836"/>
      <c r="U823" s="838">
        <v>0</v>
      </c>
    </row>
    <row r="824" spans="1:21" ht="14.4" customHeight="1" x14ac:dyDescent="0.3">
      <c r="A824" s="831">
        <v>50</v>
      </c>
      <c r="B824" s="832" t="s">
        <v>2327</v>
      </c>
      <c r="C824" s="832" t="s">
        <v>2333</v>
      </c>
      <c r="D824" s="833" t="s">
        <v>3873</v>
      </c>
      <c r="E824" s="834" t="s">
        <v>2341</v>
      </c>
      <c r="F824" s="832" t="s">
        <v>2328</v>
      </c>
      <c r="G824" s="832" t="s">
        <v>2364</v>
      </c>
      <c r="H824" s="832" t="s">
        <v>607</v>
      </c>
      <c r="I824" s="832" t="s">
        <v>1960</v>
      </c>
      <c r="J824" s="832" t="s">
        <v>619</v>
      </c>
      <c r="K824" s="832" t="s">
        <v>1955</v>
      </c>
      <c r="L824" s="835">
        <v>73.73</v>
      </c>
      <c r="M824" s="835">
        <v>73.73</v>
      </c>
      <c r="N824" s="832">
        <v>1</v>
      </c>
      <c r="O824" s="836">
        <v>0.5</v>
      </c>
      <c r="P824" s="835">
        <v>73.73</v>
      </c>
      <c r="Q824" s="837">
        <v>1</v>
      </c>
      <c r="R824" s="832">
        <v>1</v>
      </c>
      <c r="S824" s="837">
        <v>1</v>
      </c>
      <c r="T824" s="836">
        <v>0.5</v>
      </c>
      <c r="U824" s="838">
        <v>1</v>
      </c>
    </row>
    <row r="825" spans="1:21" ht="14.4" customHeight="1" x14ac:dyDescent="0.3">
      <c r="A825" s="831">
        <v>50</v>
      </c>
      <c r="B825" s="832" t="s">
        <v>2327</v>
      </c>
      <c r="C825" s="832" t="s">
        <v>2333</v>
      </c>
      <c r="D825" s="833" t="s">
        <v>3873</v>
      </c>
      <c r="E825" s="834" t="s">
        <v>2341</v>
      </c>
      <c r="F825" s="832" t="s">
        <v>2328</v>
      </c>
      <c r="G825" s="832" t="s">
        <v>2366</v>
      </c>
      <c r="H825" s="832" t="s">
        <v>607</v>
      </c>
      <c r="I825" s="832" t="s">
        <v>2063</v>
      </c>
      <c r="J825" s="832" t="s">
        <v>1310</v>
      </c>
      <c r="K825" s="832" t="s">
        <v>2064</v>
      </c>
      <c r="L825" s="835">
        <v>154.36000000000001</v>
      </c>
      <c r="M825" s="835">
        <v>463.08000000000004</v>
      </c>
      <c r="N825" s="832">
        <v>3</v>
      </c>
      <c r="O825" s="836">
        <v>2.5</v>
      </c>
      <c r="P825" s="835">
        <v>308.72000000000003</v>
      </c>
      <c r="Q825" s="837">
        <v>0.66666666666666663</v>
      </c>
      <c r="R825" s="832">
        <v>2</v>
      </c>
      <c r="S825" s="837">
        <v>0.66666666666666663</v>
      </c>
      <c r="T825" s="836">
        <v>1.5</v>
      </c>
      <c r="U825" s="838">
        <v>0.6</v>
      </c>
    </row>
    <row r="826" spans="1:21" ht="14.4" customHeight="1" x14ac:dyDescent="0.3">
      <c r="A826" s="831">
        <v>50</v>
      </c>
      <c r="B826" s="832" t="s">
        <v>2327</v>
      </c>
      <c r="C826" s="832" t="s">
        <v>2333</v>
      </c>
      <c r="D826" s="833" t="s">
        <v>3873</v>
      </c>
      <c r="E826" s="834" t="s">
        <v>2341</v>
      </c>
      <c r="F826" s="832" t="s">
        <v>2328</v>
      </c>
      <c r="G826" s="832" t="s">
        <v>2366</v>
      </c>
      <c r="H826" s="832" t="s">
        <v>578</v>
      </c>
      <c r="I826" s="832" t="s">
        <v>2816</v>
      </c>
      <c r="J826" s="832" t="s">
        <v>2534</v>
      </c>
      <c r="K826" s="832" t="s">
        <v>2064</v>
      </c>
      <c r="L826" s="835">
        <v>154.36000000000001</v>
      </c>
      <c r="M826" s="835">
        <v>154.36000000000001</v>
      </c>
      <c r="N826" s="832">
        <v>1</v>
      </c>
      <c r="O826" s="836">
        <v>1</v>
      </c>
      <c r="P826" s="835">
        <v>154.36000000000001</v>
      </c>
      <c r="Q826" s="837">
        <v>1</v>
      </c>
      <c r="R826" s="832">
        <v>1</v>
      </c>
      <c r="S826" s="837">
        <v>1</v>
      </c>
      <c r="T826" s="836">
        <v>1</v>
      </c>
      <c r="U826" s="838">
        <v>1</v>
      </c>
    </row>
    <row r="827" spans="1:21" ht="14.4" customHeight="1" x14ac:dyDescent="0.3">
      <c r="A827" s="831">
        <v>50</v>
      </c>
      <c r="B827" s="832" t="s">
        <v>2327</v>
      </c>
      <c r="C827" s="832" t="s">
        <v>2333</v>
      </c>
      <c r="D827" s="833" t="s">
        <v>3873</v>
      </c>
      <c r="E827" s="834" t="s">
        <v>2341</v>
      </c>
      <c r="F827" s="832" t="s">
        <v>2328</v>
      </c>
      <c r="G827" s="832" t="s">
        <v>2367</v>
      </c>
      <c r="H827" s="832" t="s">
        <v>607</v>
      </c>
      <c r="I827" s="832" t="s">
        <v>2014</v>
      </c>
      <c r="J827" s="832" t="s">
        <v>2015</v>
      </c>
      <c r="K827" s="832" t="s">
        <v>2016</v>
      </c>
      <c r="L827" s="835">
        <v>278.63</v>
      </c>
      <c r="M827" s="835">
        <v>1114.52</v>
      </c>
      <c r="N827" s="832">
        <v>4</v>
      </c>
      <c r="O827" s="836">
        <v>1</v>
      </c>
      <c r="P827" s="835">
        <v>835.89</v>
      </c>
      <c r="Q827" s="837">
        <v>0.75</v>
      </c>
      <c r="R827" s="832">
        <v>3</v>
      </c>
      <c r="S827" s="837">
        <v>0.75</v>
      </c>
      <c r="T827" s="836">
        <v>0.5</v>
      </c>
      <c r="U827" s="838">
        <v>0.5</v>
      </c>
    </row>
    <row r="828" spans="1:21" ht="14.4" customHeight="1" x14ac:dyDescent="0.3">
      <c r="A828" s="831">
        <v>50</v>
      </c>
      <c r="B828" s="832" t="s">
        <v>2327</v>
      </c>
      <c r="C828" s="832" t="s">
        <v>2333</v>
      </c>
      <c r="D828" s="833" t="s">
        <v>3873</v>
      </c>
      <c r="E828" s="834" t="s">
        <v>2341</v>
      </c>
      <c r="F828" s="832" t="s">
        <v>2328</v>
      </c>
      <c r="G828" s="832" t="s">
        <v>2367</v>
      </c>
      <c r="H828" s="832" t="s">
        <v>607</v>
      </c>
      <c r="I828" s="832" t="s">
        <v>2024</v>
      </c>
      <c r="J828" s="832" t="s">
        <v>2018</v>
      </c>
      <c r="K828" s="832" t="s">
        <v>2025</v>
      </c>
      <c r="L828" s="835">
        <v>279.52999999999997</v>
      </c>
      <c r="M828" s="835">
        <v>559.05999999999995</v>
      </c>
      <c r="N828" s="832">
        <v>2</v>
      </c>
      <c r="O828" s="836">
        <v>1</v>
      </c>
      <c r="P828" s="835">
        <v>279.52999999999997</v>
      </c>
      <c r="Q828" s="837">
        <v>0.5</v>
      </c>
      <c r="R828" s="832">
        <v>1</v>
      </c>
      <c r="S828" s="837">
        <v>0.5</v>
      </c>
      <c r="T828" s="836">
        <v>0.5</v>
      </c>
      <c r="U828" s="838">
        <v>0.5</v>
      </c>
    </row>
    <row r="829" spans="1:21" ht="14.4" customHeight="1" x14ac:dyDescent="0.3">
      <c r="A829" s="831">
        <v>50</v>
      </c>
      <c r="B829" s="832" t="s">
        <v>2327</v>
      </c>
      <c r="C829" s="832" t="s">
        <v>2333</v>
      </c>
      <c r="D829" s="833" t="s">
        <v>3873</v>
      </c>
      <c r="E829" s="834" t="s">
        <v>2341</v>
      </c>
      <c r="F829" s="832" t="s">
        <v>2328</v>
      </c>
      <c r="G829" s="832" t="s">
        <v>2367</v>
      </c>
      <c r="H829" s="832" t="s">
        <v>578</v>
      </c>
      <c r="I829" s="832" t="s">
        <v>3096</v>
      </c>
      <c r="J829" s="832" t="s">
        <v>2015</v>
      </c>
      <c r="K829" s="832" t="s">
        <v>1945</v>
      </c>
      <c r="L829" s="835">
        <v>155.30000000000001</v>
      </c>
      <c r="M829" s="835">
        <v>155.30000000000001</v>
      </c>
      <c r="N829" s="832">
        <v>1</v>
      </c>
      <c r="O829" s="836">
        <v>0.5</v>
      </c>
      <c r="P829" s="835">
        <v>155.30000000000001</v>
      </c>
      <c r="Q829" s="837">
        <v>1</v>
      </c>
      <c r="R829" s="832">
        <v>1</v>
      </c>
      <c r="S829" s="837">
        <v>1</v>
      </c>
      <c r="T829" s="836">
        <v>0.5</v>
      </c>
      <c r="U829" s="838">
        <v>1</v>
      </c>
    </row>
    <row r="830" spans="1:21" ht="14.4" customHeight="1" x14ac:dyDescent="0.3">
      <c r="A830" s="831">
        <v>50</v>
      </c>
      <c r="B830" s="832" t="s">
        <v>2327</v>
      </c>
      <c r="C830" s="832" t="s">
        <v>2333</v>
      </c>
      <c r="D830" s="833" t="s">
        <v>3873</v>
      </c>
      <c r="E830" s="834" t="s">
        <v>2341</v>
      </c>
      <c r="F830" s="832" t="s">
        <v>2328</v>
      </c>
      <c r="G830" s="832" t="s">
        <v>2367</v>
      </c>
      <c r="H830" s="832" t="s">
        <v>578</v>
      </c>
      <c r="I830" s="832" t="s">
        <v>2028</v>
      </c>
      <c r="J830" s="832" t="s">
        <v>2015</v>
      </c>
      <c r="K830" s="832" t="s">
        <v>2029</v>
      </c>
      <c r="L830" s="835">
        <v>392.42</v>
      </c>
      <c r="M830" s="835">
        <v>1962.1</v>
      </c>
      <c r="N830" s="832">
        <v>5</v>
      </c>
      <c r="O830" s="836">
        <v>3.5</v>
      </c>
      <c r="P830" s="835">
        <v>1177.26</v>
      </c>
      <c r="Q830" s="837">
        <v>0.6</v>
      </c>
      <c r="R830" s="832">
        <v>3</v>
      </c>
      <c r="S830" s="837">
        <v>0.6</v>
      </c>
      <c r="T830" s="836">
        <v>2.5</v>
      </c>
      <c r="U830" s="838">
        <v>0.7142857142857143</v>
      </c>
    </row>
    <row r="831" spans="1:21" ht="14.4" customHeight="1" x14ac:dyDescent="0.3">
      <c r="A831" s="831">
        <v>50</v>
      </c>
      <c r="B831" s="832" t="s">
        <v>2327</v>
      </c>
      <c r="C831" s="832" t="s">
        <v>2333</v>
      </c>
      <c r="D831" s="833" t="s">
        <v>3873</v>
      </c>
      <c r="E831" s="834" t="s">
        <v>2341</v>
      </c>
      <c r="F831" s="832" t="s">
        <v>2328</v>
      </c>
      <c r="G831" s="832" t="s">
        <v>2367</v>
      </c>
      <c r="H831" s="832" t="s">
        <v>578</v>
      </c>
      <c r="I831" s="832" t="s">
        <v>2028</v>
      </c>
      <c r="J831" s="832" t="s">
        <v>2015</v>
      </c>
      <c r="K831" s="832" t="s">
        <v>2029</v>
      </c>
      <c r="L831" s="835">
        <v>310.58999999999997</v>
      </c>
      <c r="M831" s="835">
        <v>621.17999999999995</v>
      </c>
      <c r="N831" s="832">
        <v>2</v>
      </c>
      <c r="O831" s="836">
        <v>1.5</v>
      </c>
      <c r="P831" s="835">
        <v>310.58999999999997</v>
      </c>
      <c r="Q831" s="837">
        <v>0.5</v>
      </c>
      <c r="R831" s="832">
        <v>1</v>
      </c>
      <c r="S831" s="837">
        <v>0.5</v>
      </c>
      <c r="T831" s="836">
        <v>1</v>
      </c>
      <c r="U831" s="838">
        <v>0.66666666666666663</v>
      </c>
    </row>
    <row r="832" spans="1:21" ht="14.4" customHeight="1" x14ac:dyDescent="0.3">
      <c r="A832" s="831">
        <v>50</v>
      </c>
      <c r="B832" s="832" t="s">
        <v>2327</v>
      </c>
      <c r="C832" s="832" t="s">
        <v>2333</v>
      </c>
      <c r="D832" s="833" t="s">
        <v>3873</v>
      </c>
      <c r="E832" s="834" t="s">
        <v>2341</v>
      </c>
      <c r="F832" s="832" t="s">
        <v>2328</v>
      </c>
      <c r="G832" s="832" t="s">
        <v>2367</v>
      </c>
      <c r="H832" s="832" t="s">
        <v>578</v>
      </c>
      <c r="I832" s="832" t="s">
        <v>2032</v>
      </c>
      <c r="J832" s="832" t="s">
        <v>2015</v>
      </c>
      <c r="K832" s="832" t="s">
        <v>2033</v>
      </c>
      <c r="L832" s="835">
        <v>603.73</v>
      </c>
      <c r="M832" s="835">
        <v>603.73</v>
      </c>
      <c r="N832" s="832">
        <v>1</v>
      </c>
      <c r="O832" s="836">
        <v>0.5</v>
      </c>
      <c r="P832" s="835"/>
      <c r="Q832" s="837">
        <v>0</v>
      </c>
      <c r="R832" s="832"/>
      <c r="S832" s="837">
        <v>0</v>
      </c>
      <c r="T832" s="836"/>
      <c r="U832" s="838">
        <v>0</v>
      </c>
    </row>
    <row r="833" spans="1:21" ht="14.4" customHeight="1" x14ac:dyDescent="0.3">
      <c r="A833" s="831">
        <v>50</v>
      </c>
      <c r="B833" s="832" t="s">
        <v>2327</v>
      </c>
      <c r="C833" s="832" t="s">
        <v>2333</v>
      </c>
      <c r="D833" s="833" t="s">
        <v>3873</v>
      </c>
      <c r="E833" s="834" t="s">
        <v>2341</v>
      </c>
      <c r="F833" s="832" t="s">
        <v>2328</v>
      </c>
      <c r="G833" s="832" t="s">
        <v>2367</v>
      </c>
      <c r="H833" s="832" t="s">
        <v>607</v>
      </c>
      <c r="I833" s="832" t="s">
        <v>3060</v>
      </c>
      <c r="J833" s="832" t="s">
        <v>2018</v>
      </c>
      <c r="K833" s="832" t="s">
        <v>2031</v>
      </c>
      <c r="L833" s="835">
        <v>143.35</v>
      </c>
      <c r="M833" s="835">
        <v>143.35</v>
      </c>
      <c r="N833" s="832">
        <v>1</v>
      </c>
      <c r="O833" s="836">
        <v>0.5</v>
      </c>
      <c r="P833" s="835"/>
      <c r="Q833" s="837">
        <v>0</v>
      </c>
      <c r="R833" s="832"/>
      <c r="S833" s="837">
        <v>0</v>
      </c>
      <c r="T833" s="836"/>
      <c r="U833" s="838">
        <v>0</v>
      </c>
    </row>
    <row r="834" spans="1:21" ht="14.4" customHeight="1" x14ac:dyDescent="0.3">
      <c r="A834" s="831">
        <v>50</v>
      </c>
      <c r="B834" s="832" t="s">
        <v>2327</v>
      </c>
      <c r="C834" s="832" t="s">
        <v>2333</v>
      </c>
      <c r="D834" s="833" t="s">
        <v>3873</v>
      </c>
      <c r="E834" s="834" t="s">
        <v>2341</v>
      </c>
      <c r="F834" s="832" t="s">
        <v>2328</v>
      </c>
      <c r="G834" s="832" t="s">
        <v>3097</v>
      </c>
      <c r="H834" s="832" t="s">
        <v>578</v>
      </c>
      <c r="I834" s="832" t="s">
        <v>3098</v>
      </c>
      <c r="J834" s="832" t="s">
        <v>3099</v>
      </c>
      <c r="K834" s="832" t="s">
        <v>3100</v>
      </c>
      <c r="L834" s="835">
        <v>0</v>
      </c>
      <c r="M834" s="835">
        <v>0</v>
      </c>
      <c r="N834" s="832">
        <v>1</v>
      </c>
      <c r="O834" s="836">
        <v>0.5</v>
      </c>
      <c r="P834" s="835"/>
      <c r="Q834" s="837"/>
      <c r="R834" s="832"/>
      <c r="S834" s="837">
        <v>0</v>
      </c>
      <c r="T834" s="836"/>
      <c r="U834" s="838">
        <v>0</v>
      </c>
    </row>
    <row r="835" spans="1:21" ht="14.4" customHeight="1" x14ac:dyDescent="0.3">
      <c r="A835" s="831">
        <v>50</v>
      </c>
      <c r="B835" s="832" t="s">
        <v>2327</v>
      </c>
      <c r="C835" s="832" t="s">
        <v>2333</v>
      </c>
      <c r="D835" s="833" t="s">
        <v>3873</v>
      </c>
      <c r="E835" s="834" t="s">
        <v>2341</v>
      </c>
      <c r="F835" s="832" t="s">
        <v>2328</v>
      </c>
      <c r="G835" s="832" t="s">
        <v>2590</v>
      </c>
      <c r="H835" s="832" t="s">
        <v>607</v>
      </c>
      <c r="I835" s="832" t="s">
        <v>1937</v>
      </c>
      <c r="J835" s="832" t="s">
        <v>1935</v>
      </c>
      <c r="K835" s="832" t="s">
        <v>1938</v>
      </c>
      <c r="L835" s="835">
        <v>229.38</v>
      </c>
      <c r="M835" s="835">
        <v>688.14</v>
      </c>
      <c r="N835" s="832">
        <v>3</v>
      </c>
      <c r="O835" s="836">
        <v>1.5</v>
      </c>
      <c r="P835" s="835">
        <v>229.38</v>
      </c>
      <c r="Q835" s="837">
        <v>0.33333333333333331</v>
      </c>
      <c r="R835" s="832">
        <v>1</v>
      </c>
      <c r="S835" s="837">
        <v>0.33333333333333331</v>
      </c>
      <c r="T835" s="836">
        <v>0.5</v>
      </c>
      <c r="U835" s="838">
        <v>0.33333333333333331</v>
      </c>
    </row>
    <row r="836" spans="1:21" ht="14.4" customHeight="1" x14ac:dyDescent="0.3">
      <c r="A836" s="831">
        <v>50</v>
      </c>
      <c r="B836" s="832" t="s">
        <v>2327</v>
      </c>
      <c r="C836" s="832" t="s">
        <v>2333</v>
      </c>
      <c r="D836" s="833" t="s">
        <v>3873</v>
      </c>
      <c r="E836" s="834" t="s">
        <v>2341</v>
      </c>
      <c r="F836" s="832" t="s">
        <v>2328</v>
      </c>
      <c r="G836" s="832" t="s">
        <v>2368</v>
      </c>
      <c r="H836" s="832" t="s">
        <v>578</v>
      </c>
      <c r="I836" s="832" t="s">
        <v>2538</v>
      </c>
      <c r="J836" s="832" t="s">
        <v>1126</v>
      </c>
      <c r="K836" s="832" t="s">
        <v>1969</v>
      </c>
      <c r="L836" s="835">
        <v>105.32</v>
      </c>
      <c r="M836" s="835">
        <v>631.91999999999996</v>
      </c>
      <c r="N836" s="832">
        <v>6</v>
      </c>
      <c r="O836" s="836">
        <v>3</v>
      </c>
      <c r="P836" s="835">
        <v>210.64</v>
      </c>
      <c r="Q836" s="837">
        <v>0.33333333333333331</v>
      </c>
      <c r="R836" s="832">
        <v>2</v>
      </c>
      <c r="S836" s="837">
        <v>0.33333333333333331</v>
      </c>
      <c r="T836" s="836">
        <v>1</v>
      </c>
      <c r="U836" s="838">
        <v>0.33333333333333331</v>
      </c>
    </row>
    <row r="837" spans="1:21" ht="14.4" customHeight="1" x14ac:dyDescent="0.3">
      <c r="A837" s="831">
        <v>50</v>
      </c>
      <c r="B837" s="832" t="s">
        <v>2327</v>
      </c>
      <c r="C837" s="832" t="s">
        <v>2333</v>
      </c>
      <c r="D837" s="833" t="s">
        <v>3873</v>
      </c>
      <c r="E837" s="834" t="s">
        <v>2341</v>
      </c>
      <c r="F837" s="832" t="s">
        <v>2328</v>
      </c>
      <c r="G837" s="832" t="s">
        <v>2368</v>
      </c>
      <c r="H837" s="832" t="s">
        <v>578</v>
      </c>
      <c r="I837" s="832" t="s">
        <v>2539</v>
      </c>
      <c r="J837" s="832" t="s">
        <v>1124</v>
      </c>
      <c r="K837" s="832" t="s">
        <v>2021</v>
      </c>
      <c r="L837" s="835">
        <v>210.66</v>
      </c>
      <c r="M837" s="835">
        <v>210.66</v>
      </c>
      <c r="N837" s="832">
        <v>1</v>
      </c>
      <c r="O837" s="836">
        <v>0.5</v>
      </c>
      <c r="P837" s="835">
        <v>210.66</v>
      </c>
      <c r="Q837" s="837">
        <v>1</v>
      </c>
      <c r="R837" s="832">
        <v>1</v>
      </c>
      <c r="S837" s="837">
        <v>1</v>
      </c>
      <c r="T837" s="836">
        <v>0.5</v>
      </c>
      <c r="U837" s="838">
        <v>1</v>
      </c>
    </row>
    <row r="838" spans="1:21" ht="14.4" customHeight="1" x14ac:dyDescent="0.3">
      <c r="A838" s="831">
        <v>50</v>
      </c>
      <c r="B838" s="832" t="s">
        <v>2327</v>
      </c>
      <c r="C838" s="832" t="s">
        <v>2333</v>
      </c>
      <c r="D838" s="833" t="s">
        <v>3873</v>
      </c>
      <c r="E838" s="834" t="s">
        <v>2341</v>
      </c>
      <c r="F838" s="832" t="s">
        <v>2328</v>
      </c>
      <c r="G838" s="832" t="s">
        <v>2368</v>
      </c>
      <c r="H838" s="832" t="s">
        <v>578</v>
      </c>
      <c r="I838" s="832" t="s">
        <v>2369</v>
      </c>
      <c r="J838" s="832" t="s">
        <v>2370</v>
      </c>
      <c r="K838" s="832" t="s">
        <v>2371</v>
      </c>
      <c r="L838" s="835">
        <v>16.38</v>
      </c>
      <c r="M838" s="835">
        <v>16.38</v>
      </c>
      <c r="N838" s="832">
        <v>1</v>
      </c>
      <c r="O838" s="836">
        <v>0.5</v>
      </c>
      <c r="P838" s="835">
        <v>16.38</v>
      </c>
      <c r="Q838" s="837">
        <v>1</v>
      </c>
      <c r="R838" s="832">
        <v>1</v>
      </c>
      <c r="S838" s="837">
        <v>1</v>
      </c>
      <c r="T838" s="836">
        <v>0.5</v>
      </c>
      <c r="U838" s="838">
        <v>1</v>
      </c>
    </row>
    <row r="839" spans="1:21" ht="14.4" customHeight="1" x14ac:dyDescent="0.3">
      <c r="A839" s="831">
        <v>50</v>
      </c>
      <c r="B839" s="832" t="s">
        <v>2327</v>
      </c>
      <c r="C839" s="832" t="s">
        <v>2333</v>
      </c>
      <c r="D839" s="833" t="s">
        <v>3873</v>
      </c>
      <c r="E839" s="834" t="s">
        <v>2341</v>
      </c>
      <c r="F839" s="832" t="s">
        <v>2328</v>
      </c>
      <c r="G839" s="832" t="s">
        <v>2368</v>
      </c>
      <c r="H839" s="832" t="s">
        <v>578</v>
      </c>
      <c r="I839" s="832" t="s">
        <v>1946</v>
      </c>
      <c r="J839" s="832" t="s">
        <v>1126</v>
      </c>
      <c r="K839" s="832" t="s">
        <v>1941</v>
      </c>
      <c r="L839" s="835">
        <v>35.11</v>
      </c>
      <c r="M839" s="835">
        <v>210.66</v>
      </c>
      <c r="N839" s="832">
        <v>6</v>
      </c>
      <c r="O839" s="836">
        <v>1</v>
      </c>
      <c r="P839" s="835">
        <v>105.33</v>
      </c>
      <c r="Q839" s="837">
        <v>0.5</v>
      </c>
      <c r="R839" s="832">
        <v>3</v>
      </c>
      <c r="S839" s="837">
        <v>0.5</v>
      </c>
      <c r="T839" s="836">
        <v>0.5</v>
      </c>
      <c r="U839" s="838">
        <v>0.5</v>
      </c>
    </row>
    <row r="840" spans="1:21" ht="14.4" customHeight="1" x14ac:dyDescent="0.3">
      <c r="A840" s="831">
        <v>50</v>
      </c>
      <c r="B840" s="832" t="s">
        <v>2327</v>
      </c>
      <c r="C840" s="832" t="s">
        <v>2333</v>
      </c>
      <c r="D840" s="833" t="s">
        <v>3873</v>
      </c>
      <c r="E840" s="834" t="s">
        <v>2341</v>
      </c>
      <c r="F840" s="832" t="s">
        <v>2328</v>
      </c>
      <c r="G840" s="832" t="s">
        <v>2368</v>
      </c>
      <c r="H840" s="832" t="s">
        <v>578</v>
      </c>
      <c r="I840" s="832" t="s">
        <v>1947</v>
      </c>
      <c r="J840" s="832" t="s">
        <v>1124</v>
      </c>
      <c r="K840" s="832" t="s">
        <v>697</v>
      </c>
      <c r="L840" s="835">
        <v>70.23</v>
      </c>
      <c r="M840" s="835">
        <v>70.23</v>
      </c>
      <c r="N840" s="832">
        <v>1</v>
      </c>
      <c r="O840" s="836">
        <v>1</v>
      </c>
      <c r="P840" s="835">
        <v>70.23</v>
      </c>
      <c r="Q840" s="837">
        <v>1</v>
      </c>
      <c r="R840" s="832">
        <v>1</v>
      </c>
      <c r="S840" s="837">
        <v>1</v>
      </c>
      <c r="T840" s="836">
        <v>1</v>
      </c>
      <c r="U840" s="838">
        <v>1</v>
      </c>
    </row>
    <row r="841" spans="1:21" ht="14.4" customHeight="1" x14ac:dyDescent="0.3">
      <c r="A841" s="831">
        <v>50</v>
      </c>
      <c r="B841" s="832" t="s">
        <v>2327</v>
      </c>
      <c r="C841" s="832" t="s">
        <v>2333</v>
      </c>
      <c r="D841" s="833" t="s">
        <v>3873</v>
      </c>
      <c r="E841" s="834" t="s">
        <v>2341</v>
      </c>
      <c r="F841" s="832" t="s">
        <v>2328</v>
      </c>
      <c r="G841" s="832" t="s">
        <v>2368</v>
      </c>
      <c r="H841" s="832" t="s">
        <v>607</v>
      </c>
      <c r="I841" s="832" t="s">
        <v>1944</v>
      </c>
      <c r="J841" s="832" t="s">
        <v>696</v>
      </c>
      <c r="K841" s="832" t="s">
        <v>1945</v>
      </c>
      <c r="L841" s="835">
        <v>234.07</v>
      </c>
      <c r="M841" s="835">
        <v>234.07</v>
      </c>
      <c r="N841" s="832">
        <v>1</v>
      </c>
      <c r="O841" s="836">
        <v>0.5</v>
      </c>
      <c r="P841" s="835">
        <v>234.07</v>
      </c>
      <c r="Q841" s="837">
        <v>1</v>
      </c>
      <c r="R841" s="832">
        <v>1</v>
      </c>
      <c r="S841" s="837">
        <v>1</v>
      </c>
      <c r="T841" s="836">
        <v>0.5</v>
      </c>
      <c r="U841" s="838">
        <v>1</v>
      </c>
    </row>
    <row r="842" spans="1:21" ht="14.4" customHeight="1" x14ac:dyDescent="0.3">
      <c r="A842" s="831">
        <v>50</v>
      </c>
      <c r="B842" s="832" t="s">
        <v>2327</v>
      </c>
      <c r="C842" s="832" t="s">
        <v>2333</v>
      </c>
      <c r="D842" s="833" t="s">
        <v>3873</v>
      </c>
      <c r="E842" s="834" t="s">
        <v>2341</v>
      </c>
      <c r="F842" s="832" t="s">
        <v>2328</v>
      </c>
      <c r="G842" s="832" t="s">
        <v>2368</v>
      </c>
      <c r="H842" s="832" t="s">
        <v>607</v>
      </c>
      <c r="I842" s="832" t="s">
        <v>1942</v>
      </c>
      <c r="J842" s="832" t="s">
        <v>696</v>
      </c>
      <c r="K842" s="832" t="s">
        <v>643</v>
      </c>
      <c r="L842" s="835">
        <v>117.03</v>
      </c>
      <c r="M842" s="835">
        <v>819.21</v>
      </c>
      <c r="N842" s="832">
        <v>7</v>
      </c>
      <c r="O842" s="836">
        <v>3.5</v>
      </c>
      <c r="P842" s="835">
        <v>468.12</v>
      </c>
      <c r="Q842" s="837">
        <v>0.5714285714285714</v>
      </c>
      <c r="R842" s="832">
        <v>4</v>
      </c>
      <c r="S842" s="837">
        <v>0.5714285714285714</v>
      </c>
      <c r="T842" s="836">
        <v>2</v>
      </c>
      <c r="U842" s="838">
        <v>0.5714285714285714</v>
      </c>
    </row>
    <row r="843" spans="1:21" ht="14.4" customHeight="1" x14ac:dyDescent="0.3">
      <c r="A843" s="831">
        <v>50</v>
      </c>
      <c r="B843" s="832" t="s">
        <v>2327</v>
      </c>
      <c r="C843" s="832" t="s">
        <v>2333</v>
      </c>
      <c r="D843" s="833" t="s">
        <v>3873</v>
      </c>
      <c r="E843" s="834" t="s">
        <v>2341</v>
      </c>
      <c r="F843" s="832" t="s">
        <v>2328</v>
      </c>
      <c r="G843" s="832" t="s">
        <v>2368</v>
      </c>
      <c r="H843" s="832" t="s">
        <v>607</v>
      </c>
      <c r="I843" s="832" t="s">
        <v>2461</v>
      </c>
      <c r="J843" s="832" t="s">
        <v>696</v>
      </c>
      <c r="K843" s="832" t="s">
        <v>2124</v>
      </c>
      <c r="L843" s="835">
        <v>17.559999999999999</v>
      </c>
      <c r="M843" s="835">
        <v>52.679999999999993</v>
      </c>
      <c r="N843" s="832">
        <v>3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" customHeight="1" x14ac:dyDescent="0.3">
      <c r="A844" s="831">
        <v>50</v>
      </c>
      <c r="B844" s="832" t="s">
        <v>2327</v>
      </c>
      <c r="C844" s="832" t="s">
        <v>2333</v>
      </c>
      <c r="D844" s="833" t="s">
        <v>3873</v>
      </c>
      <c r="E844" s="834" t="s">
        <v>2341</v>
      </c>
      <c r="F844" s="832" t="s">
        <v>2328</v>
      </c>
      <c r="G844" s="832" t="s">
        <v>3101</v>
      </c>
      <c r="H844" s="832" t="s">
        <v>607</v>
      </c>
      <c r="I844" s="832" t="s">
        <v>3102</v>
      </c>
      <c r="J844" s="832" t="s">
        <v>3103</v>
      </c>
      <c r="K844" s="832" t="s">
        <v>3104</v>
      </c>
      <c r="L844" s="835">
        <v>57.83</v>
      </c>
      <c r="M844" s="835">
        <v>173.49</v>
      </c>
      <c r="N844" s="832">
        <v>3</v>
      </c>
      <c r="O844" s="836">
        <v>0.5</v>
      </c>
      <c r="P844" s="835"/>
      <c r="Q844" s="837">
        <v>0</v>
      </c>
      <c r="R844" s="832"/>
      <c r="S844" s="837">
        <v>0</v>
      </c>
      <c r="T844" s="836"/>
      <c r="U844" s="838">
        <v>0</v>
      </c>
    </row>
    <row r="845" spans="1:21" ht="14.4" customHeight="1" x14ac:dyDescent="0.3">
      <c r="A845" s="831">
        <v>50</v>
      </c>
      <c r="B845" s="832" t="s">
        <v>2327</v>
      </c>
      <c r="C845" s="832" t="s">
        <v>2333</v>
      </c>
      <c r="D845" s="833" t="s">
        <v>3873</v>
      </c>
      <c r="E845" s="834" t="s">
        <v>2341</v>
      </c>
      <c r="F845" s="832" t="s">
        <v>2328</v>
      </c>
      <c r="G845" s="832" t="s">
        <v>3105</v>
      </c>
      <c r="H845" s="832" t="s">
        <v>578</v>
      </c>
      <c r="I845" s="832" t="s">
        <v>3106</v>
      </c>
      <c r="J845" s="832" t="s">
        <v>987</v>
      </c>
      <c r="K845" s="832" t="s">
        <v>1852</v>
      </c>
      <c r="L845" s="835">
        <v>0</v>
      </c>
      <c r="M845" s="835">
        <v>0</v>
      </c>
      <c r="N845" s="832">
        <v>2</v>
      </c>
      <c r="O845" s="836">
        <v>1</v>
      </c>
      <c r="P845" s="835">
        <v>0</v>
      </c>
      <c r="Q845" s="837"/>
      <c r="R845" s="832">
        <v>2</v>
      </c>
      <c r="S845" s="837">
        <v>1</v>
      </c>
      <c r="T845" s="836">
        <v>1</v>
      </c>
      <c r="U845" s="838">
        <v>1</v>
      </c>
    </row>
    <row r="846" spans="1:21" ht="14.4" customHeight="1" x14ac:dyDescent="0.3">
      <c r="A846" s="831">
        <v>50</v>
      </c>
      <c r="B846" s="832" t="s">
        <v>2327</v>
      </c>
      <c r="C846" s="832" t="s">
        <v>2333</v>
      </c>
      <c r="D846" s="833" t="s">
        <v>3873</v>
      </c>
      <c r="E846" s="834" t="s">
        <v>2341</v>
      </c>
      <c r="F846" s="832" t="s">
        <v>2328</v>
      </c>
      <c r="G846" s="832" t="s">
        <v>3107</v>
      </c>
      <c r="H846" s="832" t="s">
        <v>578</v>
      </c>
      <c r="I846" s="832" t="s">
        <v>3108</v>
      </c>
      <c r="J846" s="832" t="s">
        <v>3109</v>
      </c>
      <c r="K846" s="832" t="s">
        <v>3110</v>
      </c>
      <c r="L846" s="835">
        <v>35.11</v>
      </c>
      <c r="M846" s="835">
        <v>35.11</v>
      </c>
      <c r="N846" s="832">
        <v>1</v>
      </c>
      <c r="O846" s="836">
        <v>0.5</v>
      </c>
      <c r="P846" s="835"/>
      <c r="Q846" s="837">
        <v>0</v>
      </c>
      <c r="R846" s="832"/>
      <c r="S846" s="837">
        <v>0</v>
      </c>
      <c r="T846" s="836"/>
      <c r="U846" s="838">
        <v>0</v>
      </c>
    </row>
    <row r="847" spans="1:21" ht="14.4" customHeight="1" x14ac:dyDescent="0.3">
      <c r="A847" s="831">
        <v>50</v>
      </c>
      <c r="B847" s="832" t="s">
        <v>2327</v>
      </c>
      <c r="C847" s="832" t="s">
        <v>2333</v>
      </c>
      <c r="D847" s="833" t="s">
        <v>3873</v>
      </c>
      <c r="E847" s="834" t="s">
        <v>2341</v>
      </c>
      <c r="F847" s="832" t="s">
        <v>2328</v>
      </c>
      <c r="G847" s="832" t="s">
        <v>2596</v>
      </c>
      <c r="H847" s="832" t="s">
        <v>578</v>
      </c>
      <c r="I847" s="832" t="s">
        <v>2839</v>
      </c>
      <c r="J847" s="832" t="s">
        <v>2598</v>
      </c>
      <c r="K847" s="832" t="s">
        <v>2840</v>
      </c>
      <c r="L847" s="835">
        <v>1887.9</v>
      </c>
      <c r="M847" s="835">
        <v>28318.500000000004</v>
      </c>
      <c r="N847" s="832">
        <v>15</v>
      </c>
      <c r="O847" s="836">
        <v>4</v>
      </c>
      <c r="P847" s="835">
        <v>16991.100000000002</v>
      </c>
      <c r="Q847" s="837">
        <v>0.6</v>
      </c>
      <c r="R847" s="832">
        <v>9</v>
      </c>
      <c r="S847" s="837">
        <v>0.6</v>
      </c>
      <c r="T847" s="836">
        <v>3</v>
      </c>
      <c r="U847" s="838">
        <v>0.75</v>
      </c>
    </row>
    <row r="848" spans="1:21" ht="14.4" customHeight="1" x14ac:dyDescent="0.3">
      <c r="A848" s="831">
        <v>50</v>
      </c>
      <c r="B848" s="832" t="s">
        <v>2327</v>
      </c>
      <c r="C848" s="832" t="s">
        <v>2333</v>
      </c>
      <c r="D848" s="833" t="s">
        <v>3873</v>
      </c>
      <c r="E848" s="834" t="s">
        <v>2341</v>
      </c>
      <c r="F848" s="832" t="s">
        <v>2328</v>
      </c>
      <c r="G848" s="832" t="s">
        <v>2596</v>
      </c>
      <c r="H848" s="832" t="s">
        <v>578</v>
      </c>
      <c r="I848" s="832" t="s">
        <v>2600</v>
      </c>
      <c r="J848" s="832" t="s">
        <v>2598</v>
      </c>
      <c r="K848" s="832" t="s">
        <v>2601</v>
      </c>
      <c r="L848" s="835">
        <v>1544.99</v>
      </c>
      <c r="M848" s="835">
        <v>13904.91</v>
      </c>
      <c r="N848" s="832">
        <v>9</v>
      </c>
      <c r="O848" s="836">
        <v>3</v>
      </c>
      <c r="P848" s="835"/>
      <c r="Q848" s="837">
        <v>0</v>
      </c>
      <c r="R848" s="832"/>
      <c r="S848" s="837">
        <v>0</v>
      </c>
      <c r="T848" s="836"/>
      <c r="U848" s="838">
        <v>0</v>
      </c>
    </row>
    <row r="849" spans="1:21" ht="14.4" customHeight="1" x14ac:dyDescent="0.3">
      <c r="A849" s="831">
        <v>50</v>
      </c>
      <c r="B849" s="832" t="s">
        <v>2327</v>
      </c>
      <c r="C849" s="832" t="s">
        <v>2333</v>
      </c>
      <c r="D849" s="833" t="s">
        <v>3873</v>
      </c>
      <c r="E849" s="834" t="s">
        <v>2341</v>
      </c>
      <c r="F849" s="832" t="s">
        <v>2328</v>
      </c>
      <c r="G849" s="832" t="s">
        <v>3111</v>
      </c>
      <c r="H849" s="832" t="s">
        <v>578</v>
      </c>
      <c r="I849" s="832" t="s">
        <v>3112</v>
      </c>
      <c r="J849" s="832" t="s">
        <v>3113</v>
      </c>
      <c r="K849" s="832" t="s">
        <v>3114</v>
      </c>
      <c r="L849" s="835">
        <v>0</v>
      </c>
      <c r="M849" s="835">
        <v>0</v>
      </c>
      <c r="N849" s="832">
        <v>2</v>
      </c>
      <c r="O849" s="836">
        <v>1</v>
      </c>
      <c r="P849" s="835"/>
      <c r="Q849" s="837"/>
      <c r="R849" s="832"/>
      <c r="S849" s="837">
        <v>0</v>
      </c>
      <c r="T849" s="836"/>
      <c r="U849" s="838">
        <v>0</v>
      </c>
    </row>
    <row r="850" spans="1:21" ht="14.4" customHeight="1" x14ac:dyDescent="0.3">
      <c r="A850" s="831">
        <v>50</v>
      </c>
      <c r="B850" s="832" t="s">
        <v>2327</v>
      </c>
      <c r="C850" s="832" t="s">
        <v>2333</v>
      </c>
      <c r="D850" s="833" t="s">
        <v>3873</v>
      </c>
      <c r="E850" s="834" t="s">
        <v>2341</v>
      </c>
      <c r="F850" s="832" t="s">
        <v>2328</v>
      </c>
      <c r="G850" s="832" t="s">
        <v>2462</v>
      </c>
      <c r="H850" s="832" t="s">
        <v>578</v>
      </c>
      <c r="I850" s="832" t="s">
        <v>2463</v>
      </c>
      <c r="J850" s="832" t="s">
        <v>2464</v>
      </c>
      <c r="K850" s="832" t="s">
        <v>2465</v>
      </c>
      <c r="L850" s="835">
        <v>23.72</v>
      </c>
      <c r="M850" s="835">
        <v>142.32</v>
      </c>
      <c r="N850" s="832">
        <v>6</v>
      </c>
      <c r="O850" s="836">
        <v>1</v>
      </c>
      <c r="P850" s="835"/>
      <c r="Q850" s="837">
        <v>0</v>
      </c>
      <c r="R850" s="832"/>
      <c r="S850" s="837">
        <v>0</v>
      </c>
      <c r="T850" s="836"/>
      <c r="U850" s="838">
        <v>0</v>
      </c>
    </row>
    <row r="851" spans="1:21" ht="14.4" customHeight="1" x14ac:dyDescent="0.3">
      <c r="A851" s="831">
        <v>50</v>
      </c>
      <c r="B851" s="832" t="s">
        <v>2327</v>
      </c>
      <c r="C851" s="832" t="s">
        <v>2333</v>
      </c>
      <c r="D851" s="833" t="s">
        <v>3873</v>
      </c>
      <c r="E851" s="834" t="s">
        <v>2341</v>
      </c>
      <c r="F851" s="832" t="s">
        <v>2328</v>
      </c>
      <c r="G851" s="832" t="s">
        <v>2604</v>
      </c>
      <c r="H851" s="832" t="s">
        <v>578</v>
      </c>
      <c r="I851" s="832" t="s">
        <v>3115</v>
      </c>
      <c r="J851" s="832" t="s">
        <v>771</v>
      </c>
      <c r="K851" s="832" t="s">
        <v>2606</v>
      </c>
      <c r="L851" s="835">
        <v>64.56</v>
      </c>
      <c r="M851" s="835">
        <v>129.12</v>
      </c>
      <c r="N851" s="832">
        <v>2</v>
      </c>
      <c r="O851" s="836">
        <v>2</v>
      </c>
      <c r="P851" s="835">
        <v>64.56</v>
      </c>
      <c r="Q851" s="837">
        <v>0.5</v>
      </c>
      <c r="R851" s="832">
        <v>1</v>
      </c>
      <c r="S851" s="837">
        <v>0.5</v>
      </c>
      <c r="T851" s="836">
        <v>1</v>
      </c>
      <c r="U851" s="838">
        <v>0.5</v>
      </c>
    </row>
    <row r="852" spans="1:21" ht="14.4" customHeight="1" x14ac:dyDescent="0.3">
      <c r="A852" s="831">
        <v>50</v>
      </c>
      <c r="B852" s="832" t="s">
        <v>2327</v>
      </c>
      <c r="C852" s="832" t="s">
        <v>2333</v>
      </c>
      <c r="D852" s="833" t="s">
        <v>3873</v>
      </c>
      <c r="E852" s="834" t="s">
        <v>2341</v>
      </c>
      <c r="F852" s="832" t="s">
        <v>2328</v>
      </c>
      <c r="G852" s="832" t="s">
        <v>3116</v>
      </c>
      <c r="H852" s="832" t="s">
        <v>578</v>
      </c>
      <c r="I852" s="832" t="s">
        <v>3117</v>
      </c>
      <c r="J852" s="832" t="s">
        <v>3118</v>
      </c>
      <c r="K852" s="832" t="s">
        <v>3119</v>
      </c>
      <c r="L852" s="835">
        <v>56.6</v>
      </c>
      <c r="M852" s="835">
        <v>169.8</v>
      </c>
      <c r="N852" s="832">
        <v>3</v>
      </c>
      <c r="O852" s="836">
        <v>0.5</v>
      </c>
      <c r="P852" s="835">
        <v>169.8</v>
      </c>
      <c r="Q852" s="837">
        <v>1</v>
      </c>
      <c r="R852" s="832">
        <v>3</v>
      </c>
      <c r="S852" s="837">
        <v>1</v>
      </c>
      <c r="T852" s="836">
        <v>0.5</v>
      </c>
      <c r="U852" s="838">
        <v>1</v>
      </c>
    </row>
    <row r="853" spans="1:21" ht="14.4" customHeight="1" x14ac:dyDescent="0.3">
      <c r="A853" s="831">
        <v>50</v>
      </c>
      <c r="B853" s="832" t="s">
        <v>2327</v>
      </c>
      <c r="C853" s="832" t="s">
        <v>2333</v>
      </c>
      <c r="D853" s="833" t="s">
        <v>3873</v>
      </c>
      <c r="E853" s="834" t="s">
        <v>2341</v>
      </c>
      <c r="F853" s="832" t="s">
        <v>2328</v>
      </c>
      <c r="G853" s="832" t="s">
        <v>2841</v>
      </c>
      <c r="H853" s="832" t="s">
        <v>578</v>
      </c>
      <c r="I853" s="832" t="s">
        <v>3120</v>
      </c>
      <c r="J853" s="832" t="s">
        <v>760</v>
      </c>
      <c r="K853" s="832" t="s">
        <v>3121</v>
      </c>
      <c r="L853" s="835">
        <v>182.22</v>
      </c>
      <c r="M853" s="835">
        <v>546.66</v>
      </c>
      <c r="N853" s="832">
        <v>3</v>
      </c>
      <c r="O853" s="836">
        <v>3</v>
      </c>
      <c r="P853" s="835">
        <v>546.66</v>
      </c>
      <c r="Q853" s="837">
        <v>1</v>
      </c>
      <c r="R853" s="832">
        <v>3</v>
      </c>
      <c r="S853" s="837">
        <v>1</v>
      </c>
      <c r="T853" s="836">
        <v>3</v>
      </c>
      <c r="U853" s="838">
        <v>1</v>
      </c>
    </row>
    <row r="854" spans="1:21" ht="14.4" customHeight="1" x14ac:dyDescent="0.3">
      <c r="A854" s="831">
        <v>50</v>
      </c>
      <c r="B854" s="832" t="s">
        <v>2327</v>
      </c>
      <c r="C854" s="832" t="s">
        <v>2333</v>
      </c>
      <c r="D854" s="833" t="s">
        <v>3873</v>
      </c>
      <c r="E854" s="834" t="s">
        <v>2341</v>
      </c>
      <c r="F854" s="832" t="s">
        <v>2328</v>
      </c>
      <c r="G854" s="832" t="s">
        <v>3122</v>
      </c>
      <c r="H854" s="832" t="s">
        <v>578</v>
      </c>
      <c r="I854" s="832" t="s">
        <v>3123</v>
      </c>
      <c r="J854" s="832" t="s">
        <v>715</v>
      </c>
      <c r="K854" s="832" t="s">
        <v>3124</v>
      </c>
      <c r="L854" s="835">
        <v>0</v>
      </c>
      <c r="M854" s="835">
        <v>0</v>
      </c>
      <c r="N854" s="832">
        <v>2</v>
      </c>
      <c r="O854" s="836">
        <v>1.5</v>
      </c>
      <c r="P854" s="835"/>
      <c r="Q854" s="837"/>
      <c r="R854" s="832"/>
      <c r="S854" s="837">
        <v>0</v>
      </c>
      <c r="T854" s="836"/>
      <c r="U854" s="838">
        <v>0</v>
      </c>
    </row>
    <row r="855" spans="1:21" ht="14.4" customHeight="1" x14ac:dyDescent="0.3">
      <c r="A855" s="831">
        <v>50</v>
      </c>
      <c r="B855" s="832" t="s">
        <v>2327</v>
      </c>
      <c r="C855" s="832" t="s">
        <v>2333</v>
      </c>
      <c r="D855" s="833" t="s">
        <v>3873</v>
      </c>
      <c r="E855" s="834" t="s">
        <v>2341</v>
      </c>
      <c r="F855" s="832" t="s">
        <v>2328</v>
      </c>
      <c r="G855" s="832" t="s">
        <v>2378</v>
      </c>
      <c r="H855" s="832" t="s">
        <v>578</v>
      </c>
      <c r="I855" s="832" t="s">
        <v>2611</v>
      </c>
      <c r="J855" s="832" t="s">
        <v>824</v>
      </c>
      <c r="K855" s="832" t="s">
        <v>2612</v>
      </c>
      <c r="L855" s="835">
        <v>477.5</v>
      </c>
      <c r="M855" s="835">
        <v>477.5</v>
      </c>
      <c r="N855" s="832">
        <v>1</v>
      </c>
      <c r="O855" s="836">
        <v>1</v>
      </c>
      <c r="P855" s="835">
        <v>477.5</v>
      </c>
      <c r="Q855" s="837">
        <v>1</v>
      </c>
      <c r="R855" s="832">
        <v>1</v>
      </c>
      <c r="S855" s="837">
        <v>1</v>
      </c>
      <c r="T855" s="836">
        <v>1</v>
      </c>
      <c r="U855" s="838">
        <v>1</v>
      </c>
    </row>
    <row r="856" spans="1:21" ht="14.4" customHeight="1" x14ac:dyDescent="0.3">
      <c r="A856" s="831">
        <v>50</v>
      </c>
      <c r="B856" s="832" t="s">
        <v>2327</v>
      </c>
      <c r="C856" s="832" t="s">
        <v>2333</v>
      </c>
      <c r="D856" s="833" t="s">
        <v>3873</v>
      </c>
      <c r="E856" s="834" t="s">
        <v>2341</v>
      </c>
      <c r="F856" s="832" t="s">
        <v>2328</v>
      </c>
      <c r="G856" s="832" t="s">
        <v>2381</v>
      </c>
      <c r="H856" s="832" t="s">
        <v>607</v>
      </c>
      <c r="I856" s="832" t="s">
        <v>1911</v>
      </c>
      <c r="J856" s="832" t="s">
        <v>875</v>
      </c>
      <c r="K856" s="832" t="s">
        <v>1912</v>
      </c>
      <c r="L856" s="835">
        <v>42.51</v>
      </c>
      <c r="M856" s="835">
        <v>42.51</v>
      </c>
      <c r="N856" s="832">
        <v>1</v>
      </c>
      <c r="O856" s="836">
        <v>0.5</v>
      </c>
      <c r="P856" s="835">
        <v>42.51</v>
      </c>
      <c r="Q856" s="837">
        <v>1</v>
      </c>
      <c r="R856" s="832">
        <v>1</v>
      </c>
      <c r="S856" s="837">
        <v>1</v>
      </c>
      <c r="T856" s="836">
        <v>0.5</v>
      </c>
      <c r="U856" s="838">
        <v>1</v>
      </c>
    </row>
    <row r="857" spans="1:21" ht="14.4" customHeight="1" x14ac:dyDescent="0.3">
      <c r="A857" s="831">
        <v>50</v>
      </c>
      <c r="B857" s="832" t="s">
        <v>2327</v>
      </c>
      <c r="C857" s="832" t="s">
        <v>2333</v>
      </c>
      <c r="D857" s="833" t="s">
        <v>3873</v>
      </c>
      <c r="E857" s="834" t="s">
        <v>2341</v>
      </c>
      <c r="F857" s="832" t="s">
        <v>2328</v>
      </c>
      <c r="G857" s="832" t="s">
        <v>2381</v>
      </c>
      <c r="H857" s="832" t="s">
        <v>607</v>
      </c>
      <c r="I857" s="832" t="s">
        <v>1913</v>
      </c>
      <c r="J857" s="832" t="s">
        <v>875</v>
      </c>
      <c r="K857" s="832" t="s">
        <v>1914</v>
      </c>
      <c r="L857" s="835">
        <v>85.02</v>
      </c>
      <c r="M857" s="835">
        <v>170.04</v>
      </c>
      <c r="N857" s="832">
        <v>2</v>
      </c>
      <c r="O857" s="836">
        <v>1.5</v>
      </c>
      <c r="P857" s="835"/>
      <c r="Q857" s="837">
        <v>0</v>
      </c>
      <c r="R857" s="832"/>
      <c r="S857" s="837">
        <v>0</v>
      </c>
      <c r="T857" s="836"/>
      <c r="U857" s="838">
        <v>0</v>
      </c>
    </row>
    <row r="858" spans="1:21" ht="14.4" customHeight="1" x14ac:dyDescent="0.3">
      <c r="A858" s="831">
        <v>50</v>
      </c>
      <c r="B858" s="832" t="s">
        <v>2327</v>
      </c>
      <c r="C858" s="832" t="s">
        <v>2333</v>
      </c>
      <c r="D858" s="833" t="s">
        <v>3873</v>
      </c>
      <c r="E858" s="834" t="s">
        <v>2341</v>
      </c>
      <c r="F858" s="832" t="s">
        <v>2328</v>
      </c>
      <c r="G858" s="832" t="s">
        <v>2381</v>
      </c>
      <c r="H858" s="832" t="s">
        <v>607</v>
      </c>
      <c r="I858" s="832" t="s">
        <v>3125</v>
      </c>
      <c r="J858" s="832" t="s">
        <v>873</v>
      </c>
      <c r="K858" s="832" t="s">
        <v>3126</v>
      </c>
      <c r="L858" s="835">
        <v>196.56</v>
      </c>
      <c r="M858" s="835">
        <v>196.56</v>
      </c>
      <c r="N858" s="832">
        <v>1</v>
      </c>
      <c r="O858" s="836">
        <v>0.5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50</v>
      </c>
      <c r="B859" s="832" t="s">
        <v>2327</v>
      </c>
      <c r="C859" s="832" t="s">
        <v>2333</v>
      </c>
      <c r="D859" s="833" t="s">
        <v>3873</v>
      </c>
      <c r="E859" s="834" t="s">
        <v>2341</v>
      </c>
      <c r="F859" s="832" t="s">
        <v>2328</v>
      </c>
      <c r="G859" s="832" t="s">
        <v>2381</v>
      </c>
      <c r="H859" s="832" t="s">
        <v>578</v>
      </c>
      <c r="I859" s="832" t="s">
        <v>2382</v>
      </c>
      <c r="J859" s="832" t="s">
        <v>871</v>
      </c>
      <c r="K859" s="832" t="s">
        <v>1912</v>
      </c>
      <c r="L859" s="835">
        <v>42.51</v>
      </c>
      <c r="M859" s="835">
        <v>297.57</v>
      </c>
      <c r="N859" s="832">
        <v>7</v>
      </c>
      <c r="O859" s="836">
        <v>2</v>
      </c>
      <c r="P859" s="835"/>
      <c r="Q859" s="837">
        <v>0</v>
      </c>
      <c r="R859" s="832"/>
      <c r="S859" s="837">
        <v>0</v>
      </c>
      <c r="T859" s="836"/>
      <c r="U859" s="838">
        <v>0</v>
      </c>
    </row>
    <row r="860" spans="1:21" ht="14.4" customHeight="1" x14ac:dyDescent="0.3">
      <c r="A860" s="831">
        <v>50</v>
      </c>
      <c r="B860" s="832" t="s">
        <v>2327</v>
      </c>
      <c r="C860" s="832" t="s">
        <v>2333</v>
      </c>
      <c r="D860" s="833" t="s">
        <v>3873</v>
      </c>
      <c r="E860" s="834" t="s">
        <v>2341</v>
      </c>
      <c r="F860" s="832" t="s">
        <v>2328</v>
      </c>
      <c r="G860" s="832" t="s">
        <v>2863</v>
      </c>
      <c r="H860" s="832" t="s">
        <v>578</v>
      </c>
      <c r="I860" s="832" t="s">
        <v>2864</v>
      </c>
      <c r="J860" s="832" t="s">
        <v>1011</v>
      </c>
      <c r="K860" s="832" t="s">
        <v>2865</v>
      </c>
      <c r="L860" s="835">
        <v>107.27</v>
      </c>
      <c r="M860" s="835">
        <v>1287.24</v>
      </c>
      <c r="N860" s="832">
        <v>12</v>
      </c>
      <c r="O860" s="836">
        <v>3.5</v>
      </c>
      <c r="P860" s="835"/>
      <c r="Q860" s="837">
        <v>0</v>
      </c>
      <c r="R860" s="832"/>
      <c r="S860" s="837">
        <v>0</v>
      </c>
      <c r="T860" s="836"/>
      <c r="U860" s="838">
        <v>0</v>
      </c>
    </row>
    <row r="861" spans="1:21" ht="14.4" customHeight="1" x14ac:dyDescent="0.3">
      <c r="A861" s="831">
        <v>50</v>
      </c>
      <c r="B861" s="832" t="s">
        <v>2327</v>
      </c>
      <c r="C861" s="832" t="s">
        <v>2333</v>
      </c>
      <c r="D861" s="833" t="s">
        <v>3873</v>
      </c>
      <c r="E861" s="834" t="s">
        <v>2341</v>
      </c>
      <c r="F861" s="832" t="s">
        <v>2328</v>
      </c>
      <c r="G861" s="832" t="s">
        <v>2863</v>
      </c>
      <c r="H861" s="832" t="s">
        <v>578</v>
      </c>
      <c r="I861" s="832" t="s">
        <v>3127</v>
      </c>
      <c r="J861" s="832" t="s">
        <v>1011</v>
      </c>
      <c r="K861" s="832" t="s">
        <v>2865</v>
      </c>
      <c r="L861" s="835">
        <v>107.27</v>
      </c>
      <c r="M861" s="835">
        <v>643.62</v>
      </c>
      <c r="N861" s="832">
        <v>6</v>
      </c>
      <c r="O861" s="836">
        <v>2</v>
      </c>
      <c r="P861" s="835">
        <v>321.81</v>
      </c>
      <c r="Q861" s="837">
        <v>0.5</v>
      </c>
      <c r="R861" s="832">
        <v>3</v>
      </c>
      <c r="S861" s="837">
        <v>0.5</v>
      </c>
      <c r="T861" s="836">
        <v>1</v>
      </c>
      <c r="U861" s="838">
        <v>0.5</v>
      </c>
    </row>
    <row r="862" spans="1:21" ht="14.4" customHeight="1" x14ac:dyDescent="0.3">
      <c r="A862" s="831">
        <v>50</v>
      </c>
      <c r="B862" s="832" t="s">
        <v>2327</v>
      </c>
      <c r="C862" s="832" t="s">
        <v>2333</v>
      </c>
      <c r="D862" s="833" t="s">
        <v>3873</v>
      </c>
      <c r="E862" s="834" t="s">
        <v>2341</v>
      </c>
      <c r="F862" s="832" t="s">
        <v>2328</v>
      </c>
      <c r="G862" s="832" t="s">
        <v>3128</v>
      </c>
      <c r="H862" s="832" t="s">
        <v>578</v>
      </c>
      <c r="I862" s="832" t="s">
        <v>3129</v>
      </c>
      <c r="J862" s="832" t="s">
        <v>3130</v>
      </c>
      <c r="K862" s="832" t="s">
        <v>2426</v>
      </c>
      <c r="L862" s="835">
        <v>32.81</v>
      </c>
      <c r="M862" s="835">
        <v>98.43</v>
      </c>
      <c r="N862" s="832">
        <v>3</v>
      </c>
      <c r="O862" s="836">
        <v>0.5</v>
      </c>
      <c r="P862" s="835"/>
      <c r="Q862" s="837">
        <v>0</v>
      </c>
      <c r="R862" s="832"/>
      <c r="S862" s="837">
        <v>0</v>
      </c>
      <c r="T862" s="836"/>
      <c r="U862" s="838">
        <v>0</v>
      </c>
    </row>
    <row r="863" spans="1:21" ht="14.4" customHeight="1" x14ac:dyDescent="0.3">
      <c r="A863" s="831">
        <v>50</v>
      </c>
      <c r="B863" s="832" t="s">
        <v>2327</v>
      </c>
      <c r="C863" s="832" t="s">
        <v>2333</v>
      </c>
      <c r="D863" s="833" t="s">
        <v>3873</v>
      </c>
      <c r="E863" s="834" t="s">
        <v>2341</v>
      </c>
      <c r="F863" s="832" t="s">
        <v>2328</v>
      </c>
      <c r="G863" s="832" t="s">
        <v>2470</v>
      </c>
      <c r="H863" s="832" t="s">
        <v>578</v>
      </c>
      <c r="I863" s="832" t="s">
        <v>3131</v>
      </c>
      <c r="J863" s="832" t="s">
        <v>653</v>
      </c>
      <c r="K863" s="832" t="s">
        <v>3132</v>
      </c>
      <c r="L863" s="835">
        <v>168.78</v>
      </c>
      <c r="M863" s="835">
        <v>337.56</v>
      </c>
      <c r="N863" s="832">
        <v>2</v>
      </c>
      <c r="O863" s="836">
        <v>1</v>
      </c>
      <c r="P863" s="835"/>
      <c r="Q863" s="837">
        <v>0</v>
      </c>
      <c r="R863" s="832"/>
      <c r="S863" s="837">
        <v>0</v>
      </c>
      <c r="T863" s="836"/>
      <c r="U863" s="838">
        <v>0</v>
      </c>
    </row>
    <row r="864" spans="1:21" ht="14.4" customHeight="1" x14ac:dyDescent="0.3">
      <c r="A864" s="831">
        <v>50</v>
      </c>
      <c r="B864" s="832" t="s">
        <v>2327</v>
      </c>
      <c r="C864" s="832" t="s">
        <v>2333</v>
      </c>
      <c r="D864" s="833" t="s">
        <v>3873</v>
      </c>
      <c r="E864" s="834" t="s">
        <v>2341</v>
      </c>
      <c r="F864" s="832" t="s">
        <v>2328</v>
      </c>
      <c r="G864" s="832" t="s">
        <v>2470</v>
      </c>
      <c r="H864" s="832" t="s">
        <v>578</v>
      </c>
      <c r="I864" s="832" t="s">
        <v>2866</v>
      </c>
      <c r="J864" s="832" t="s">
        <v>2867</v>
      </c>
      <c r="K864" s="832" t="s">
        <v>2868</v>
      </c>
      <c r="L864" s="835">
        <v>84.39</v>
      </c>
      <c r="M864" s="835">
        <v>675.12</v>
      </c>
      <c r="N864" s="832">
        <v>8</v>
      </c>
      <c r="O864" s="836">
        <v>2</v>
      </c>
      <c r="P864" s="835">
        <v>337.56</v>
      </c>
      <c r="Q864" s="837">
        <v>0.5</v>
      </c>
      <c r="R864" s="832">
        <v>4</v>
      </c>
      <c r="S864" s="837">
        <v>0.5</v>
      </c>
      <c r="T864" s="836">
        <v>1</v>
      </c>
      <c r="U864" s="838">
        <v>0.5</v>
      </c>
    </row>
    <row r="865" spans="1:21" ht="14.4" customHeight="1" x14ac:dyDescent="0.3">
      <c r="A865" s="831">
        <v>50</v>
      </c>
      <c r="B865" s="832" t="s">
        <v>2327</v>
      </c>
      <c r="C865" s="832" t="s">
        <v>2333</v>
      </c>
      <c r="D865" s="833" t="s">
        <v>3873</v>
      </c>
      <c r="E865" s="834" t="s">
        <v>2341</v>
      </c>
      <c r="F865" s="832" t="s">
        <v>2328</v>
      </c>
      <c r="G865" s="832" t="s">
        <v>2476</v>
      </c>
      <c r="H865" s="832" t="s">
        <v>578</v>
      </c>
      <c r="I865" s="832" t="s">
        <v>2653</v>
      </c>
      <c r="J865" s="832" t="s">
        <v>1531</v>
      </c>
      <c r="K865" s="832" t="s">
        <v>2654</v>
      </c>
      <c r="L865" s="835">
        <v>75.05</v>
      </c>
      <c r="M865" s="835">
        <v>75.05</v>
      </c>
      <c r="N865" s="832">
        <v>1</v>
      </c>
      <c r="O865" s="836">
        <v>1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50</v>
      </c>
      <c r="B866" s="832" t="s">
        <v>2327</v>
      </c>
      <c r="C866" s="832" t="s">
        <v>2333</v>
      </c>
      <c r="D866" s="833" t="s">
        <v>3873</v>
      </c>
      <c r="E866" s="834" t="s">
        <v>2341</v>
      </c>
      <c r="F866" s="832" t="s">
        <v>2328</v>
      </c>
      <c r="G866" s="832" t="s">
        <v>2655</v>
      </c>
      <c r="H866" s="832" t="s">
        <v>578</v>
      </c>
      <c r="I866" s="832" t="s">
        <v>3133</v>
      </c>
      <c r="J866" s="832" t="s">
        <v>938</v>
      </c>
      <c r="K866" s="832" t="s">
        <v>3134</v>
      </c>
      <c r="L866" s="835">
        <v>164.01</v>
      </c>
      <c r="M866" s="835">
        <v>328.02</v>
      </c>
      <c r="N866" s="832">
        <v>2</v>
      </c>
      <c r="O866" s="836">
        <v>1</v>
      </c>
      <c r="P866" s="835">
        <v>164.01</v>
      </c>
      <c r="Q866" s="837">
        <v>0.5</v>
      </c>
      <c r="R866" s="832">
        <v>1</v>
      </c>
      <c r="S866" s="837">
        <v>0.5</v>
      </c>
      <c r="T866" s="836">
        <v>0.5</v>
      </c>
      <c r="U866" s="838">
        <v>0.5</v>
      </c>
    </row>
    <row r="867" spans="1:21" ht="14.4" customHeight="1" x14ac:dyDescent="0.3">
      <c r="A867" s="831">
        <v>50</v>
      </c>
      <c r="B867" s="832" t="s">
        <v>2327</v>
      </c>
      <c r="C867" s="832" t="s">
        <v>2333</v>
      </c>
      <c r="D867" s="833" t="s">
        <v>3873</v>
      </c>
      <c r="E867" s="834" t="s">
        <v>2341</v>
      </c>
      <c r="F867" s="832" t="s">
        <v>2328</v>
      </c>
      <c r="G867" s="832" t="s">
        <v>2655</v>
      </c>
      <c r="H867" s="832" t="s">
        <v>578</v>
      </c>
      <c r="I867" s="832" t="s">
        <v>2656</v>
      </c>
      <c r="J867" s="832" t="s">
        <v>938</v>
      </c>
      <c r="K867" s="832" t="s">
        <v>2657</v>
      </c>
      <c r="L867" s="835">
        <v>49.2</v>
      </c>
      <c r="M867" s="835">
        <v>49.2</v>
      </c>
      <c r="N867" s="832">
        <v>1</v>
      </c>
      <c r="O867" s="836">
        <v>0.5</v>
      </c>
      <c r="P867" s="835">
        <v>49.2</v>
      </c>
      <c r="Q867" s="837">
        <v>1</v>
      </c>
      <c r="R867" s="832">
        <v>1</v>
      </c>
      <c r="S867" s="837">
        <v>1</v>
      </c>
      <c r="T867" s="836">
        <v>0.5</v>
      </c>
      <c r="U867" s="838">
        <v>1</v>
      </c>
    </row>
    <row r="868" spans="1:21" ht="14.4" customHeight="1" x14ac:dyDescent="0.3">
      <c r="A868" s="831">
        <v>50</v>
      </c>
      <c r="B868" s="832" t="s">
        <v>2327</v>
      </c>
      <c r="C868" s="832" t="s">
        <v>2333</v>
      </c>
      <c r="D868" s="833" t="s">
        <v>3873</v>
      </c>
      <c r="E868" s="834" t="s">
        <v>2341</v>
      </c>
      <c r="F868" s="832" t="s">
        <v>2328</v>
      </c>
      <c r="G868" s="832" t="s">
        <v>2482</v>
      </c>
      <c r="H868" s="832" t="s">
        <v>578</v>
      </c>
      <c r="I868" s="832" t="s">
        <v>3135</v>
      </c>
      <c r="J868" s="832" t="s">
        <v>1040</v>
      </c>
      <c r="K868" s="832" t="s">
        <v>2484</v>
      </c>
      <c r="L868" s="835">
        <v>166.1</v>
      </c>
      <c r="M868" s="835">
        <v>498.29999999999995</v>
      </c>
      <c r="N868" s="832">
        <v>3</v>
      </c>
      <c r="O868" s="836">
        <v>0.5</v>
      </c>
      <c r="P868" s="835"/>
      <c r="Q868" s="837">
        <v>0</v>
      </c>
      <c r="R868" s="832"/>
      <c r="S868" s="837">
        <v>0</v>
      </c>
      <c r="T868" s="836"/>
      <c r="U868" s="838">
        <v>0</v>
      </c>
    </row>
    <row r="869" spans="1:21" ht="14.4" customHeight="1" x14ac:dyDescent="0.3">
      <c r="A869" s="831">
        <v>50</v>
      </c>
      <c r="B869" s="832" t="s">
        <v>2327</v>
      </c>
      <c r="C869" s="832" t="s">
        <v>2333</v>
      </c>
      <c r="D869" s="833" t="s">
        <v>3873</v>
      </c>
      <c r="E869" s="834" t="s">
        <v>2341</v>
      </c>
      <c r="F869" s="832" t="s">
        <v>2328</v>
      </c>
      <c r="G869" s="832" t="s">
        <v>2482</v>
      </c>
      <c r="H869" s="832" t="s">
        <v>578</v>
      </c>
      <c r="I869" s="832" t="s">
        <v>3136</v>
      </c>
      <c r="J869" s="832" t="s">
        <v>3137</v>
      </c>
      <c r="K869" s="832" t="s">
        <v>3138</v>
      </c>
      <c r="L869" s="835">
        <v>129.1</v>
      </c>
      <c r="M869" s="835">
        <v>129.1</v>
      </c>
      <c r="N869" s="832">
        <v>1</v>
      </c>
      <c r="O869" s="836">
        <v>0.5</v>
      </c>
      <c r="P869" s="835"/>
      <c r="Q869" s="837">
        <v>0</v>
      </c>
      <c r="R869" s="832"/>
      <c r="S869" s="837">
        <v>0</v>
      </c>
      <c r="T869" s="836"/>
      <c r="U869" s="838">
        <v>0</v>
      </c>
    </row>
    <row r="870" spans="1:21" ht="14.4" customHeight="1" x14ac:dyDescent="0.3">
      <c r="A870" s="831">
        <v>50</v>
      </c>
      <c r="B870" s="832" t="s">
        <v>2327</v>
      </c>
      <c r="C870" s="832" t="s">
        <v>2333</v>
      </c>
      <c r="D870" s="833" t="s">
        <v>3873</v>
      </c>
      <c r="E870" s="834" t="s">
        <v>2341</v>
      </c>
      <c r="F870" s="832" t="s">
        <v>2328</v>
      </c>
      <c r="G870" s="832" t="s">
        <v>2482</v>
      </c>
      <c r="H870" s="832" t="s">
        <v>578</v>
      </c>
      <c r="I870" s="832" t="s">
        <v>2483</v>
      </c>
      <c r="J870" s="832" t="s">
        <v>1040</v>
      </c>
      <c r="K870" s="832" t="s">
        <v>2484</v>
      </c>
      <c r="L870" s="835">
        <v>166.1</v>
      </c>
      <c r="M870" s="835">
        <v>664.4</v>
      </c>
      <c r="N870" s="832">
        <v>4</v>
      </c>
      <c r="O870" s="836">
        <v>0.5</v>
      </c>
      <c r="P870" s="835"/>
      <c r="Q870" s="837">
        <v>0</v>
      </c>
      <c r="R870" s="832"/>
      <c r="S870" s="837">
        <v>0</v>
      </c>
      <c r="T870" s="836"/>
      <c r="U870" s="838">
        <v>0</v>
      </c>
    </row>
    <row r="871" spans="1:21" ht="14.4" customHeight="1" x14ac:dyDescent="0.3">
      <c r="A871" s="831">
        <v>50</v>
      </c>
      <c r="B871" s="832" t="s">
        <v>2327</v>
      </c>
      <c r="C871" s="832" t="s">
        <v>2333</v>
      </c>
      <c r="D871" s="833" t="s">
        <v>3873</v>
      </c>
      <c r="E871" s="834" t="s">
        <v>2341</v>
      </c>
      <c r="F871" s="832" t="s">
        <v>2328</v>
      </c>
      <c r="G871" s="832" t="s">
        <v>2542</v>
      </c>
      <c r="H871" s="832" t="s">
        <v>607</v>
      </c>
      <c r="I871" s="832" t="s">
        <v>1905</v>
      </c>
      <c r="J871" s="832" t="s">
        <v>1906</v>
      </c>
      <c r="K871" s="832" t="s">
        <v>1907</v>
      </c>
      <c r="L871" s="835">
        <v>839.55</v>
      </c>
      <c r="M871" s="835">
        <v>1679.1</v>
      </c>
      <c r="N871" s="832">
        <v>2</v>
      </c>
      <c r="O871" s="836">
        <v>1</v>
      </c>
      <c r="P871" s="835">
        <v>1679.1</v>
      </c>
      <c r="Q871" s="837">
        <v>1</v>
      </c>
      <c r="R871" s="832">
        <v>2</v>
      </c>
      <c r="S871" s="837">
        <v>1</v>
      </c>
      <c r="T871" s="836">
        <v>1</v>
      </c>
      <c r="U871" s="838">
        <v>1</v>
      </c>
    </row>
    <row r="872" spans="1:21" ht="14.4" customHeight="1" x14ac:dyDescent="0.3">
      <c r="A872" s="831">
        <v>50</v>
      </c>
      <c r="B872" s="832" t="s">
        <v>2327</v>
      </c>
      <c r="C872" s="832" t="s">
        <v>2333</v>
      </c>
      <c r="D872" s="833" t="s">
        <v>3873</v>
      </c>
      <c r="E872" s="834" t="s">
        <v>2341</v>
      </c>
      <c r="F872" s="832" t="s">
        <v>2328</v>
      </c>
      <c r="G872" s="832" t="s">
        <v>2545</v>
      </c>
      <c r="H872" s="832" t="s">
        <v>607</v>
      </c>
      <c r="I872" s="832" t="s">
        <v>1951</v>
      </c>
      <c r="J872" s="832" t="s">
        <v>718</v>
      </c>
      <c r="K872" s="832" t="s">
        <v>1952</v>
      </c>
      <c r="L872" s="835">
        <v>29.27</v>
      </c>
      <c r="M872" s="835">
        <v>58.54</v>
      </c>
      <c r="N872" s="832">
        <v>2</v>
      </c>
      <c r="O872" s="836">
        <v>0.5</v>
      </c>
      <c r="P872" s="835"/>
      <c r="Q872" s="837">
        <v>0</v>
      </c>
      <c r="R872" s="832"/>
      <c r="S872" s="837">
        <v>0</v>
      </c>
      <c r="T872" s="836"/>
      <c r="U872" s="838">
        <v>0</v>
      </c>
    </row>
    <row r="873" spans="1:21" ht="14.4" customHeight="1" x14ac:dyDescent="0.3">
      <c r="A873" s="831">
        <v>50</v>
      </c>
      <c r="B873" s="832" t="s">
        <v>2327</v>
      </c>
      <c r="C873" s="832" t="s">
        <v>2333</v>
      </c>
      <c r="D873" s="833" t="s">
        <v>3873</v>
      </c>
      <c r="E873" s="834" t="s">
        <v>2341</v>
      </c>
      <c r="F873" s="832" t="s">
        <v>2328</v>
      </c>
      <c r="G873" s="832" t="s">
        <v>2545</v>
      </c>
      <c r="H873" s="832" t="s">
        <v>607</v>
      </c>
      <c r="I873" s="832" t="s">
        <v>3139</v>
      </c>
      <c r="J873" s="832" t="s">
        <v>3140</v>
      </c>
      <c r="K873" s="832" t="s">
        <v>2523</v>
      </c>
      <c r="L873" s="835">
        <v>117.03</v>
      </c>
      <c r="M873" s="835">
        <v>117.03</v>
      </c>
      <c r="N873" s="832">
        <v>1</v>
      </c>
      <c r="O873" s="836">
        <v>0.5</v>
      </c>
      <c r="P873" s="835"/>
      <c r="Q873" s="837">
        <v>0</v>
      </c>
      <c r="R873" s="832"/>
      <c r="S873" s="837">
        <v>0</v>
      </c>
      <c r="T873" s="836"/>
      <c r="U873" s="838">
        <v>0</v>
      </c>
    </row>
    <row r="874" spans="1:21" ht="14.4" customHeight="1" x14ac:dyDescent="0.3">
      <c r="A874" s="831">
        <v>50</v>
      </c>
      <c r="B874" s="832" t="s">
        <v>2327</v>
      </c>
      <c r="C874" s="832" t="s">
        <v>2333</v>
      </c>
      <c r="D874" s="833" t="s">
        <v>3873</v>
      </c>
      <c r="E874" s="834" t="s">
        <v>2341</v>
      </c>
      <c r="F874" s="832" t="s">
        <v>2328</v>
      </c>
      <c r="G874" s="832" t="s">
        <v>3051</v>
      </c>
      <c r="H874" s="832" t="s">
        <v>578</v>
      </c>
      <c r="I874" s="832" t="s">
        <v>3141</v>
      </c>
      <c r="J874" s="832" t="s">
        <v>3053</v>
      </c>
      <c r="K874" s="832" t="s">
        <v>3142</v>
      </c>
      <c r="L874" s="835">
        <v>49.38</v>
      </c>
      <c r="M874" s="835">
        <v>148.14000000000001</v>
      </c>
      <c r="N874" s="832">
        <v>3</v>
      </c>
      <c r="O874" s="836">
        <v>2</v>
      </c>
      <c r="P874" s="835"/>
      <c r="Q874" s="837">
        <v>0</v>
      </c>
      <c r="R874" s="832"/>
      <c r="S874" s="837">
        <v>0</v>
      </c>
      <c r="T874" s="836"/>
      <c r="U874" s="838">
        <v>0</v>
      </c>
    </row>
    <row r="875" spans="1:21" ht="14.4" customHeight="1" x14ac:dyDescent="0.3">
      <c r="A875" s="831">
        <v>50</v>
      </c>
      <c r="B875" s="832" t="s">
        <v>2327</v>
      </c>
      <c r="C875" s="832" t="s">
        <v>2333</v>
      </c>
      <c r="D875" s="833" t="s">
        <v>3873</v>
      </c>
      <c r="E875" s="834" t="s">
        <v>2341</v>
      </c>
      <c r="F875" s="832" t="s">
        <v>2328</v>
      </c>
      <c r="G875" s="832" t="s">
        <v>3051</v>
      </c>
      <c r="H875" s="832" t="s">
        <v>578</v>
      </c>
      <c r="I875" s="832" t="s">
        <v>3143</v>
      </c>
      <c r="J875" s="832" t="s">
        <v>1369</v>
      </c>
      <c r="K875" s="832" t="s">
        <v>3144</v>
      </c>
      <c r="L875" s="835">
        <v>98.75</v>
      </c>
      <c r="M875" s="835">
        <v>197.5</v>
      </c>
      <c r="N875" s="832">
        <v>2</v>
      </c>
      <c r="O875" s="836">
        <v>1</v>
      </c>
      <c r="P875" s="835">
        <v>197.5</v>
      </c>
      <c r="Q875" s="837">
        <v>1</v>
      </c>
      <c r="R875" s="832">
        <v>2</v>
      </c>
      <c r="S875" s="837">
        <v>1</v>
      </c>
      <c r="T875" s="836">
        <v>1</v>
      </c>
      <c r="U875" s="838">
        <v>1</v>
      </c>
    </row>
    <row r="876" spans="1:21" ht="14.4" customHeight="1" x14ac:dyDescent="0.3">
      <c r="A876" s="831">
        <v>50</v>
      </c>
      <c r="B876" s="832" t="s">
        <v>2327</v>
      </c>
      <c r="C876" s="832" t="s">
        <v>2333</v>
      </c>
      <c r="D876" s="833" t="s">
        <v>3873</v>
      </c>
      <c r="E876" s="834" t="s">
        <v>2341</v>
      </c>
      <c r="F876" s="832" t="s">
        <v>2328</v>
      </c>
      <c r="G876" s="832" t="s">
        <v>3051</v>
      </c>
      <c r="H876" s="832" t="s">
        <v>578</v>
      </c>
      <c r="I876" s="832" t="s">
        <v>3145</v>
      </c>
      <c r="J876" s="832" t="s">
        <v>3053</v>
      </c>
      <c r="K876" s="832" t="s">
        <v>3054</v>
      </c>
      <c r="L876" s="835">
        <v>98.75</v>
      </c>
      <c r="M876" s="835">
        <v>197.5</v>
      </c>
      <c r="N876" s="832">
        <v>2</v>
      </c>
      <c r="O876" s="836">
        <v>1</v>
      </c>
      <c r="P876" s="835">
        <v>197.5</v>
      </c>
      <c r="Q876" s="837">
        <v>1</v>
      </c>
      <c r="R876" s="832">
        <v>2</v>
      </c>
      <c r="S876" s="837">
        <v>1</v>
      </c>
      <c r="T876" s="836">
        <v>1</v>
      </c>
      <c r="U876" s="838">
        <v>1</v>
      </c>
    </row>
    <row r="877" spans="1:21" ht="14.4" customHeight="1" x14ac:dyDescent="0.3">
      <c r="A877" s="831">
        <v>50</v>
      </c>
      <c r="B877" s="832" t="s">
        <v>2327</v>
      </c>
      <c r="C877" s="832" t="s">
        <v>2333</v>
      </c>
      <c r="D877" s="833" t="s">
        <v>3873</v>
      </c>
      <c r="E877" s="834" t="s">
        <v>2341</v>
      </c>
      <c r="F877" s="832" t="s">
        <v>2328</v>
      </c>
      <c r="G877" s="832" t="s">
        <v>3146</v>
      </c>
      <c r="H877" s="832" t="s">
        <v>578</v>
      </c>
      <c r="I877" s="832" t="s">
        <v>3147</v>
      </c>
      <c r="J877" s="832" t="s">
        <v>3148</v>
      </c>
      <c r="K877" s="832" t="s">
        <v>3149</v>
      </c>
      <c r="L877" s="835">
        <v>0</v>
      </c>
      <c r="M877" s="835">
        <v>0</v>
      </c>
      <c r="N877" s="832">
        <v>1</v>
      </c>
      <c r="O877" s="836">
        <v>1</v>
      </c>
      <c r="P877" s="835"/>
      <c r="Q877" s="837"/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50</v>
      </c>
      <c r="B878" s="832" t="s">
        <v>2327</v>
      </c>
      <c r="C878" s="832" t="s">
        <v>2333</v>
      </c>
      <c r="D878" s="833" t="s">
        <v>3873</v>
      </c>
      <c r="E878" s="834" t="s">
        <v>2341</v>
      </c>
      <c r="F878" s="832" t="s">
        <v>2328</v>
      </c>
      <c r="G878" s="832" t="s">
        <v>2383</v>
      </c>
      <c r="H878" s="832" t="s">
        <v>607</v>
      </c>
      <c r="I878" s="832" t="s">
        <v>1880</v>
      </c>
      <c r="J878" s="832" t="s">
        <v>1881</v>
      </c>
      <c r="K878" s="832" t="s">
        <v>1882</v>
      </c>
      <c r="L878" s="835">
        <v>93.43</v>
      </c>
      <c r="M878" s="835">
        <v>560.58000000000004</v>
      </c>
      <c r="N878" s="832">
        <v>6</v>
      </c>
      <c r="O878" s="836">
        <v>1.5</v>
      </c>
      <c r="P878" s="835">
        <v>280.29000000000002</v>
      </c>
      <c r="Q878" s="837">
        <v>0.5</v>
      </c>
      <c r="R878" s="832">
        <v>3</v>
      </c>
      <c r="S878" s="837">
        <v>0.5</v>
      </c>
      <c r="T878" s="836">
        <v>1</v>
      </c>
      <c r="U878" s="838">
        <v>0.66666666666666663</v>
      </c>
    </row>
    <row r="879" spans="1:21" ht="14.4" customHeight="1" x14ac:dyDescent="0.3">
      <c r="A879" s="831">
        <v>50</v>
      </c>
      <c r="B879" s="832" t="s">
        <v>2327</v>
      </c>
      <c r="C879" s="832" t="s">
        <v>2333</v>
      </c>
      <c r="D879" s="833" t="s">
        <v>3873</v>
      </c>
      <c r="E879" s="834" t="s">
        <v>2341</v>
      </c>
      <c r="F879" s="832" t="s">
        <v>2328</v>
      </c>
      <c r="G879" s="832" t="s">
        <v>2493</v>
      </c>
      <c r="H879" s="832" t="s">
        <v>578</v>
      </c>
      <c r="I879" s="832" t="s">
        <v>2494</v>
      </c>
      <c r="J879" s="832" t="s">
        <v>736</v>
      </c>
      <c r="K879" s="832" t="s">
        <v>2495</v>
      </c>
      <c r="L879" s="835">
        <v>156.19</v>
      </c>
      <c r="M879" s="835">
        <v>3748.5600000000004</v>
      </c>
      <c r="N879" s="832">
        <v>24</v>
      </c>
      <c r="O879" s="836">
        <v>5</v>
      </c>
      <c r="P879" s="835">
        <v>468.57</v>
      </c>
      <c r="Q879" s="837">
        <v>0.12499999999999999</v>
      </c>
      <c r="R879" s="832">
        <v>3</v>
      </c>
      <c r="S879" s="837">
        <v>0.125</v>
      </c>
      <c r="T879" s="836">
        <v>1</v>
      </c>
      <c r="U879" s="838">
        <v>0.2</v>
      </c>
    </row>
    <row r="880" spans="1:21" ht="14.4" customHeight="1" x14ac:dyDescent="0.3">
      <c r="A880" s="831">
        <v>50</v>
      </c>
      <c r="B880" s="832" t="s">
        <v>2327</v>
      </c>
      <c r="C880" s="832" t="s">
        <v>2333</v>
      </c>
      <c r="D880" s="833" t="s">
        <v>3873</v>
      </c>
      <c r="E880" s="834" t="s">
        <v>2341</v>
      </c>
      <c r="F880" s="832" t="s">
        <v>2328</v>
      </c>
      <c r="G880" s="832" t="s">
        <v>2493</v>
      </c>
      <c r="H880" s="832" t="s">
        <v>578</v>
      </c>
      <c r="I880" s="832" t="s">
        <v>2494</v>
      </c>
      <c r="J880" s="832" t="s">
        <v>736</v>
      </c>
      <c r="K880" s="832" t="s">
        <v>2495</v>
      </c>
      <c r="L880" s="835">
        <v>231.16</v>
      </c>
      <c r="M880" s="835">
        <v>1155.8</v>
      </c>
      <c r="N880" s="832">
        <v>5</v>
      </c>
      <c r="O880" s="836">
        <v>1</v>
      </c>
      <c r="P880" s="835"/>
      <c r="Q880" s="837">
        <v>0</v>
      </c>
      <c r="R880" s="832"/>
      <c r="S880" s="837">
        <v>0</v>
      </c>
      <c r="T880" s="836"/>
      <c r="U880" s="838">
        <v>0</v>
      </c>
    </row>
    <row r="881" spans="1:21" ht="14.4" customHeight="1" x14ac:dyDescent="0.3">
      <c r="A881" s="831">
        <v>50</v>
      </c>
      <c r="B881" s="832" t="s">
        <v>2327</v>
      </c>
      <c r="C881" s="832" t="s">
        <v>2333</v>
      </c>
      <c r="D881" s="833" t="s">
        <v>3873</v>
      </c>
      <c r="E881" s="834" t="s">
        <v>2341</v>
      </c>
      <c r="F881" s="832" t="s">
        <v>2328</v>
      </c>
      <c r="G881" s="832" t="s">
        <v>2390</v>
      </c>
      <c r="H881" s="832" t="s">
        <v>578</v>
      </c>
      <c r="I881" s="832" t="s">
        <v>2391</v>
      </c>
      <c r="J881" s="832" t="s">
        <v>2392</v>
      </c>
      <c r="K881" s="832" t="s">
        <v>2393</v>
      </c>
      <c r="L881" s="835">
        <v>35.18</v>
      </c>
      <c r="M881" s="835">
        <v>35.18</v>
      </c>
      <c r="N881" s="832">
        <v>1</v>
      </c>
      <c r="O881" s="836">
        <v>0.5</v>
      </c>
      <c r="P881" s="835">
        <v>35.18</v>
      </c>
      <c r="Q881" s="837">
        <v>1</v>
      </c>
      <c r="R881" s="832">
        <v>1</v>
      </c>
      <c r="S881" s="837">
        <v>1</v>
      </c>
      <c r="T881" s="836">
        <v>0.5</v>
      </c>
      <c r="U881" s="838">
        <v>1</v>
      </c>
    </row>
    <row r="882" spans="1:21" ht="14.4" customHeight="1" x14ac:dyDescent="0.3">
      <c r="A882" s="831">
        <v>50</v>
      </c>
      <c r="B882" s="832" t="s">
        <v>2327</v>
      </c>
      <c r="C882" s="832" t="s">
        <v>2333</v>
      </c>
      <c r="D882" s="833" t="s">
        <v>3873</v>
      </c>
      <c r="E882" s="834" t="s">
        <v>2341</v>
      </c>
      <c r="F882" s="832" t="s">
        <v>2328</v>
      </c>
      <c r="G882" s="832" t="s">
        <v>2390</v>
      </c>
      <c r="H882" s="832" t="s">
        <v>578</v>
      </c>
      <c r="I882" s="832" t="s">
        <v>2498</v>
      </c>
      <c r="J882" s="832" t="s">
        <v>890</v>
      </c>
      <c r="K882" s="832" t="s">
        <v>2499</v>
      </c>
      <c r="L882" s="835">
        <v>29.31</v>
      </c>
      <c r="M882" s="835">
        <v>58.62</v>
      </c>
      <c r="N882" s="832">
        <v>2</v>
      </c>
      <c r="O882" s="836">
        <v>1</v>
      </c>
      <c r="P882" s="835">
        <v>58.62</v>
      </c>
      <c r="Q882" s="837">
        <v>1</v>
      </c>
      <c r="R882" s="832">
        <v>2</v>
      </c>
      <c r="S882" s="837">
        <v>1</v>
      </c>
      <c r="T882" s="836">
        <v>1</v>
      </c>
      <c r="U882" s="838">
        <v>1</v>
      </c>
    </row>
    <row r="883" spans="1:21" ht="14.4" customHeight="1" x14ac:dyDescent="0.3">
      <c r="A883" s="831">
        <v>50</v>
      </c>
      <c r="B883" s="832" t="s">
        <v>2327</v>
      </c>
      <c r="C883" s="832" t="s">
        <v>2333</v>
      </c>
      <c r="D883" s="833" t="s">
        <v>3873</v>
      </c>
      <c r="E883" s="834" t="s">
        <v>2341</v>
      </c>
      <c r="F883" s="832" t="s">
        <v>2328</v>
      </c>
      <c r="G883" s="832" t="s">
        <v>2390</v>
      </c>
      <c r="H883" s="832" t="s">
        <v>578</v>
      </c>
      <c r="I883" s="832" t="s">
        <v>2546</v>
      </c>
      <c r="J883" s="832" t="s">
        <v>890</v>
      </c>
      <c r="K883" s="832" t="s">
        <v>2547</v>
      </c>
      <c r="L883" s="835">
        <v>58.63</v>
      </c>
      <c r="M883" s="835">
        <v>469.04</v>
      </c>
      <c r="N883" s="832">
        <v>8</v>
      </c>
      <c r="O883" s="836">
        <v>7.5</v>
      </c>
      <c r="P883" s="835">
        <v>117.26</v>
      </c>
      <c r="Q883" s="837">
        <v>0.25</v>
      </c>
      <c r="R883" s="832">
        <v>2</v>
      </c>
      <c r="S883" s="837">
        <v>0.25</v>
      </c>
      <c r="T883" s="836">
        <v>1.5</v>
      </c>
      <c r="U883" s="838">
        <v>0.2</v>
      </c>
    </row>
    <row r="884" spans="1:21" ht="14.4" customHeight="1" x14ac:dyDescent="0.3">
      <c r="A884" s="831">
        <v>50</v>
      </c>
      <c r="B884" s="832" t="s">
        <v>2327</v>
      </c>
      <c r="C884" s="832" t="s">
        <v>2333</v>
      </c>
      <c r="D884" s="833" t="s">
        <v>3873</v>
      </c>
      <c r="E884" s="834" t="s">
        <v>2341</v>
      </c>
      <c r="F884" s="832" t="s">
        <v>2328</v>
      </c>
      <c r="G884" s="832" t="s">
        <v>2390</v>
      </c>
      <c r="H884" s="832" t="s">
        <v>578</v>
      </c>
      <c r="I884" s="832" t="s">
        <v>2394</v>
      </c>
      <c r="J884" s="832" t="s">
        <v>2392</v>
      </c>
      <c r="K884" s="832" t="s">
        <v>2395</v>
      </c>
      <c r="L884" s="835">
        <v>11.73</v>
      </c>
      <c r="M884" s="835">
        <v>11.73</v>
      </c>
      <c r="N884" s="832">
        <v>1</v>
      </c>
      <c r="O884" s="836">
        <v>1</v>
      </c>
      <c r="P884" s="835"/>
      <c r="Q884" s="837">
        <v>0</v>
      </c>
      <c r="R884" s="832"/>
      <c r="S884" s="837">
        <v>0</v>
      </c>
      <c r="T884" s="836"/>
      <c r="U884" s="838">
        <v>0</v>
      </c>
    </row>
    <row r="885" spans="1:21" ht="14.4" customHeight="1" x14ac:dyDescent="0.3">
      <c r="A885" s="831">
        <v>50</v>
      </c>
      <c r="B885" s="832" t="s">
        <v>2327</v>
      </c>
      <c r="C885" s="832" t="s">
        <v>2333</v>
      </c>
      <c r="D885" s="833" t="s">
        <v>3873</v>
      </c>
      <c r="E885" s="834" t="s">
        <v>2341</v>
      </c>
      <c r="F885" s="832" t="s">
        <v>2328</v>
      </c>
      <c r="G885" s="832" t="s">
        <v>2390</v>
      </c>
      <c r="H885" s="832" t="s">
        <v>578</v>
      </c>
      <c r="I885" s="832" t="s">
        <v>3150</v>
      </c>
      <c r="J885" s="832" t="s">
        <v>2667</v>
      </c>
      <c r="K885" s="832" t="s">
        <v>3151</v>
      </c>
      <c r="L885" s="835">
        <v>58.62</v>
      </c>
      <c r="M885" s="835">
        <v>58.62</v>
      </c>
      <c r="N885" s="832">
        <v>1</v>
      </c>
      <c r="O885" s="836">
        <v>1</v>
      </c>
      <c r="P885" s="835"/>
      <c r="Q885" s="837">
        <v>0</v>
      </c>
      <c r="R885" s="832"/>
      <c r="S885" s="837">
        <v>0</v>
      </c>
      <c r="T885" s="836"/>
      <c r="U885" s="838">
        <v>0</v>
      </c>
    </row>
    <row r="886" spans="1:21" ht="14.4" customHeight="1" x14ac:dyDescent="0.3">
      <c r="A886" s="831">
        <v>50</v>
      </c>
      <c r="B886" s="832" t="s">
        <v>2327</v>
      </c>
      <c r="C886" s="832" t="s">
        <v>2333</v>
      </c>
      <c r="D886" s="833" t="s">
        <v>3873</v>
      </c>
      <c r="E886" s="834" t="s">
        <v>2341</v>
      </c>
      <c r="F886" s="832" t="s">
        <v>2328</v>
      </c>
      <c r="G886" s="832" t="s">
        <v>2390</v>
      </c>
      <c r="H886" s="832" t="s">
        <v>578</v>
      </c>
      <c r="I886" s="832" t="s">
        <v>2500</v>
      </c>
      <c r="J886" s="832" t="s">
        <v>2392</v>
      </c>
      <c r="K886" s="832" t="s">
        <v>629</v>
      </c>
      <c r="L886" s="835">
        <v>58.62</v>
      </c>
      <c r="M886" s="835">
        <v>879.3</v>
      </c>
      <c r="N886" s="832">
        <v>15</v>
      </c>
      <c r="O886" s="836">
        <v>11.5</v>
      </c>
      <c r="P886" s="835">
        <v>468.96</v>
      </c>
      <c r="Q886" s="837">
        <v>0.53333333333333333</v>
      </c>
      <c r="R886" s="832">
        <v>8</v>
      </c>
      <c r="S886" s="837">
        <v>0.53333333333333333</v>
      </c>
      <c r="T886" s="836">
        <v>5.5</v>
      </c>
      <c r="U886" s="838">
        <v>0.47826086956521741</v>
      </c>
    </row>
    <row r="887" spans="1:21" ht="14.4" customHeight="1" x14ac:dyDescent="0.3">
      <c r="A887" s="831">
        <v>50</v>
      </c>
      <c r="B887" s="832" t="s">
        <v>2327</v>
      </c>
      <c r="C887" s="832" t="s">
        <v>2333</v>
      </c>
      <c r="D887" s="833" t="s">
        <v>3873</v>
      </c>
      <c r="E887" s="834" t="s">
        <v>2341</v>
      </c>
      <c r="F887" s="832" t="s">
        <v>2328</v>
      </c>
      <c r="G887" s="832" t="s">
        <v>2390</v>
      </c>
      <c r="H887" s="832" t="s">
        <v>578</v>
      </c>
      <c r="I887" s="832" t="s">
        <v>3152</v>
      </c>
      <c r="J887" s="832" t="s">
        <v>3153</v>
      </c>
      <c r="K887" s="832" t="s">
        <v>3154</v>
      </c>
      <c r="L887" s="835">
        <v>58.62</v>
      </c>
      <c r="M887" s="835">
        <v>58.62</v>
      </c>
      <c r="N887" s="832">
        <v>1</v>
      </c>
      <c r="O887" s="836">
        <v>0.5</v>
      </c>
      <c r="P887" s="835"/>
      <c r="Q887" s="837">
        <v>0</v>
      </c>
      <c r="R887" s="832"/>
      <c r="S887" s="837">
        <v>0</v>
      </c>
      <c r="T887" s="836"/>
      <c r="U887" s="838">
        <v>0</v>
      </c>
    </row>
    <row r="888" spans="1:21" ht="14.4" customHeight="1" x14ac:dyDescent="0.3">
      <c r="A888" s="831">
        <v>50</v>
      </c>
      <c r="B888" s="832" t="s">
        <v>2327</v>
      </c>
      <c r="C888" s="832" t="s">
        <v>2333</v>
      </c>
      <c r="D888" s="833" t="s">
        <v>3873</v>
      </c>
      <c r="E888" s="834" t="s">
        <v>2341</v>
      </c>
      <c r="F888" s="832" t="s">
        <v>2328</v>
      </c>
      <c r="G888" s="832" t="s">
        <v>2890</v>
      </c>
      <c r="H888" s="832" t="s">
        <v>578</v>
      </c>
      <c r="I888" s="832" t="s">
        <v>2891</v>
      </c>
      <c r="J888" s="832" t="s">
        <v>2892</v>
      </c>
      <c r="K888" s="832" t="s">
        <v>2893</v>
      </c>
      <c r="L888" s="835">
        <v>88.76</v>
      </c>
      <c r="M888" s="835">
        <v>88.76</v>
      </c>
      <c r="N888" s="832">
        <v>1</v>
      </c>
      <c r="O888" s="836">
        <v>0.5</v>
      </c>
      <c r="P888" s="835">
        <v>88.76</v>
      </c>
      <c r="Q888" s="837">
        <v>1</v>
      </c>
      <c r="R888" s="832">
        <v>1</v>
      </c>
      <c r="S888" s="837">
        <v>1</v>
      </c>
      <c r="T888" s="836">
        <v>0.5</v>
      </c>
      <c r="U888" s="838">
        <v>1</v>
      </c>
    </row>
    <row r="889" spans="1:21" ht="14.4" customHeight="1" x14ac:dyDescent="0.3">
      <c r="A889" s="831">
        <v>50</v>
      </c>
      <c r="B889" s="832" t="s">
        <v>2327</v>
      </c>
      <c r="C889" s="832" t="s">
        <v>2333</v>
      </c>
      <c r="D889" s="833" t="s">
        <v>3873</v>
      </c>
      <c r="E889" s="834" t="s">
        <v>2341</v>
      </c>
      <c r="F889" s="832" t="s">
        <v>2328</v>
      </c>
      <c r="G889" s="832" t="s">
        <v>2897</v>
      </c>
      <c r="H889" s="832" t="s">
        <v>607</v>
      </c>
      <c r="I889" s="832" t="s">
        <v>2220</v>
      </c>
      <c r="J889" s="832" t="s">
        <v>2218</v>
      </c>
      <c r="K889" s="832" t="s">
        <v>2221</v>
      </c>
      <c r="L889" s="835">
        <v>207.45</v>
      </c>
      <c r="M889" s="835">
        <v>414.9</v>
      </c>
      <c r="N889" s="832">
        <v>2</v>
      </c>
      <c r="O889" s="836">
        <v>1</v>
      </c>
      <c r="P889" s="835">
        <v>414.9</v>
      </c>
      <c r="Q889" s="837">
        <v>1</v>
      </c>
      <c r="R889" s="832">
        <v>2</v>
      </c>
      <c r="S889" s="837">
        <v>1</v>
      </c>
      <c r="T889" s="836">
        <v>1</v>
      </c>
      <c r="U889" s="838">
        <v>1</v>
      </c>
    </row>
    <row r="890" spans="1:21" ht="14.4" customHeight="1" x14ac:dyDescent="0.3">
      <c r="A890" s="831">
        <v>50</v>
      </c>
      <c r="B890" s="832" t="s">
        <v>2327</v>
      </c>
      <c r="C890" s="832" t="s">
        <v>2333</v>
      </c>
      <c r="D890" s="833" t="s">
        <v>3873</v>
      </c>
      <c r="E890" s="834" t="s">
        <v>2341</v>
      </c>
      <c r="F890" s="832" t="s">
        <v>2328</v>
      </c>
      <c r="G890" s="832" t="s">
        <v>2682</v>
      </c>
      <c r="H890" s="832" t="s">
        <v>607</v>
      </c>
      <c r="I890" s="832" t="s">
        <v>2262</v>
      </c>
      <c r="J890" s="832" t="s">
        <v>2260</v>
      </c>
      <c r="K890" s="832" t="s">
        <v>2263</v>
      </c>
      <c r="L890" s="835">
        <v>79.03</v>
      </c>
      <c r="M890" s="835">
        <v>79.03</v>
      </c>
      <c r="N890" s="832">
        <v>1</v>
      </c>
      <c r="O890" s="836">
        <v>0.5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50</v>
      </c>
      <c r="B891" s="832" t="s">
        <v>2327</v>
      </c>
      <c r="C891" s="832" t="s">
        <v>2333</v>
      </c>
      <c r="D891" s="833" t="s">
        <v>3873</v>
      </c>
      <c r="E891" s="834" t="s">
        <v>2341</v>
      </c>
      <c r="F891" s="832" t="s">
        <v>2328</v>
      </c>
      <c r="G891" s="832" t="s">
        <v>2682</v>
      </c>
      <c r="H891" s="832" t="s">
        <v>607</v>
      </c>
      <c r="I891" s="832" t="s">
        <v>2058</v>
      </c>
      <c r="J891" s="832" t="s">
        <v>2056</v>
      </c>
      <c r="K891" s="832" t="s">
        <v>2059</v>
      </c>
      <c r="L891" s="835">
        <v>49.08</v>
      </c>
      <c r="M891" s="835">
        <v>49.08</v>
      </c>
      <c r="N891" s="832">
        <v>1</v>
      </c>
      <c r="O891" s="836">
        <v>0.5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50</v>
      </c>
      <c r="B892" s="832" t="s">
        <v>2327</v>
      </c>
      <c r="C892" s="832" t="s">
        <v>2333</v>
      </c>
      <c r="D892" s="833" t="s">
        <v>3873</v>
      </c>
      <c r="E892" s="834" t="s">
        <v>2341</v>
      </c>
      <c r="F892" s="832" t="s">
        <v>2328</v>
      </c>
      <c r="G892" s="832" t="s">
        <v>2682</v>
      </c>
      <c r="H892" s="832" t="s">
        <v>607</v>
      </c>
      <c r="I892" s="832" t="s">
        <v>3155</v>
      </c>
      <c r="J892" s="832" t="s">
        <v>2056</v>
      </c>
      <c r="K892" s="832" t="s">
        <v>2902</v>
      </c>
      <c r="L892" s="835">
        <v>126.27</v>
      </c>
      <c r="M892" s="835">
        <v>252.54</v>
      </c>
      <c r="N892" s="832">
        <v>2</v>
      </c>
      <c r="O892" s="836">
        <v>2</v>
      </c>
      <c r="P892" s="835"/>
      <c r="Q892" s="837">
        <v>0</v>
      </c>
      <c r="R892" s="832"/>
      <c r="S892" s="837">
        <v>0</v>
      </c>
      <c r="T892" s="836"/>
      <c r="U892" s="838">
        <v>0</v>
      </c>
    </row>
    <row r="893" spans="1:21" ht="14.4" customHeight="1" x14ac:dyDescent="0.3">
      <c r="A893" s="831">
        <v>50</v>
      </c>
      <c r="B893" s="832" t="s">
        <v>2327</v>
      </c>
      <c r="C893" s="832" t="s">
        <v>2333</v>
      </c>
      <c r="D893" s="833" t="s">
        <v>3873</v>
      </c>
      <c r="E893" s="834" t="s">
        <v>2341</v>
      </c>
      <c r="F893" s="832" t="s">
        <v>2328</v>
      </c>
      <c r="G893" s="832" t="s">
        <v>2501</v>
      </c>
      <c r="H893" s="832" t="s">
        <v>607</v>
      </c>
      <c r="I893" s="832" t="s">
        <v>3156</v>
      </c>
      <c r="J893" s="832" t="s">
        <v>1003</v>
      </c>
      <c r="K893" s="832" t="s">
        <v>3157</v>
      </c>
      <c r="L893" s="835">
        <v>118.65</v>
      </c>
      <c r="M893" s="835">
        <v>118.65</v>
      </c>
      <c r="N893" s="832">
        <v>1</v>
      </c>
      <c r="O893" s="836">
        <v>0.5</v>
      </c>
      <c r="P893" s="835">
        <v>118.65</v>
      </c>
      <c r="Q893" s="837">
        <v>1</v>
      </c>
      <c r="R893" s="832">
        <v>1</v>
      </c>
      <c r="S893" s="837">
        <v>1</v>
      </c>
      <c r="T893" s="836">
        <v>0.5</v>
      </c>
      <c r="U893" s="838">
        <v>1</v>
      </c>
    </row>
    <row r="894" spans="1:21" ht="14.4" customHeight="1" x14ac:dyDescent="0.3">
      <c r="A894" s="831">
        <v>50</v>
      </c>
      <c r="B894" s="832" t="s">
        <v>2327</v>
      </c>
      <c r="C894" s="832" t="s">
        <v>2333</v>
      </c>
      <c r="D894" s="833" t="s">
        <v>3873</v>
      </c>
      <c r="E894" s="834" t="s">
        <v>2341</v>
      </c>
      <c r="F894" s="832" t="s">
        <v>2328</v>
      </c>
      <c r="G894" s="832" t="s">
        <v>2501</v>
      </c>
      <c r="H894" s="832" t="s">
        <v>607</v>
      </c>
      <c r="I894" s="832" t="s">
        <v>3156</v>
      </c>
      <c r="J894" s="832" t="s">
        <v>1003</v>
      </c>
      <c r="K894" s="832" t="s">
        <v>3157</v>
      </c>
      <c r="L894" s="835">
        <v>140.18</v>
      </c>
      <c r="M894" s="835">
        <v>280.36</v>
      </c>
      <c r="N894" s="832">
        <v>2</v>
      </c>
      <c r="O894" s="836">
        <v>0.5</v>
      </c>
      <c r="P894" s="835">
        <v>280.36</v>
      </c>
      <c r="Q894" s="837">
        <v>1</v>
      </c>
      <c r="R894" s="832">
        <v>2</v>
      </c>
      <c r="S894" s="837">
        <v>1</v>
      </c>
      <c r="T894" s="836">
        <v>0.5</v>
      </c>
      <c r="U894" s="838">
        <v>1</v>
      </c>
    </row>
    <row r="895" spans="1:21" ht="14.4" customHeight="1" x14ac:dyDescent="0.3">
      <c r="A895" s="831">
        <v>50</v>
      </c>
      <c r="B895" s="832" t="s">
        <v>2327</v>
      </c>
      <c r="C895" s="832" t="s">
        <v>2333</v>
      </c>
      <c r="D895" s="833" t="s">
        <v>3873</v>
      </c>
      <c r="E895" s="834" t="s">
        <v>2341</v>
      </c>
      <c r="F895" s="832" t="s">
        <v>2328</v>
      </c>
      <c r="G895" s="832" t="s">
        <v>2501</v>
      </c>
      <c r="H895" s="832" t="s">
        <v>578</v>
      </c>
      <c r="I895" s="832" t="s">
        <v>3158</v>
      </c>
      <c r="J895" s="832" t="s">
        <v>3159</v>
      </c>
      <c r="K895" s="832" t="s">
        <v>3160</v>
      </c>
      <c r="L895" s="835">
        <v>280.38</v>
      </c>
      <c r="M895" s="835">
        <v>560.76</v>
      </c>
      <c r="N895" s="832">
        <v>2</v>
      </c>
      <c r="O895" s="836">
        <v>1</v>
      </c>
      <c r="P895" s="835"/>
      <c r="Q895" s="837">
        <v>0</v>
      </c>
      <c r="R895" s="832"/>
      <c r="S895" s="837">
        <v>0</v>
      </c>
      <c r="T895" s="836"/>
      <c r="U895" s="838">
        <v>0</v>
      </c>
    </row>
    <row r="896" spans="1:21" ht="14.4" customHeight="1" x14ac:dyDescent="0.3">
      <c r="A896" s="831">
        <v>50</v>
      </c>
      <c r="B896" s="832" t="s">
        <v>2327</v>
      </c>
      <c r="C896" s="832" t="s">
        <v>2333</v>
      </c>
      <c r="D896" s="833" t="s">
        <v>3873</v>
      </c>
      <c r="E896" s="834" t="s">
        <v>2341</v>
      </c>
      <c r="F896" s="832" t="s">
        <v>2328</v>
      </c>
      <c r="G896" s="832" t="s">
        <v>2401</v>
      </c>
      <c r="H896" s="832" t="s">
        <v>607</v>
      </c>
      <c r="I896" s="832" t="s">
        <v>1923</v>
      </c>
      <c r="J896" s="832" t="s">
        <v>1924</v>
      </c>
      <c r="K896" s="832" t="s">
        <v>1925</v>
      </c>
      <c r="L896" s="835">
        <v>38.04</v>
      </c>
      <c r="M896" s="835">
        <v>38.04</v>
      </c>
      <c r="N896" s="832">
        <v>1</v>
      </c>
      <c r="O896" s="836">
        <v>0.5</v>
      </c>
      <c r="P896" s="835">
        <v>38.04</v>
      </c>
      <c r="Q896" s="837">
        <v>1</v>
      </c>
      <c r="R896" s="832">
        <v>1</v>
      </c>
      <c r="S896" s="837">
        <v>1</v>
      </c>
      <c r="T896" s="836">
        <v>0.5</v>
      </c>
      <c r="U896" s="838">
        <v>1</v>
      </c>
    </row>
    <row r="897" spans="1:21" ht="14.4" customHeight="1" x14ac:dyDescent="0.3">
      <c r="A897" s="831">
        <v>50</v>
      </c>
      <c r="B897" s="832" t="s">
        <v>2327</v>
      </c>
      <c r="C897" s="832" t="s">
        <v>2333</v>
      </c>
      <c r="D897" s="833" t="s">
        <v>3873</v>
      </c>
      <c r="E897" s="834" t="s">
        <v>2341</v>
      </c>
      <c r="F897" s="832" t="s">
        <v>2328</v>
      </c>
      <c r="G897" s="832" t="s">
        <v>2401</v>
      </c>
      <c r="H897" s="832" t="s">
        <v>607</v>
      </c>
      <c r="I897" s="832" t="s">
        <v>1926</v>
      </c>
      <c r="J897" s="832" t="s">
        <v>1924</v>
      </c>
      <c r="K897" s="832" t="s">
        <v>1927</v>
      </c>
      <c r="L897" s="835">
        <v>35.11</v>
      </c>
      <c r="M897" s="835">
        <v>70.22</v>
      </c>
      <c r="N897" s="832">
        <v>2</v>
      </c>
      <c r="O897" s="836">
        <v>1</v>
      </c>
      <c r="P897" s="835"/>
      <c r="Q897" s="837">
        <v>0</v>
      </c>
      <c r="R897" s="832"/>
      <c r="S897" s="837">
        <v>0</v>
      </c>
      <c r="T897" s="836"/>
      <c r="U897" s="838">
        <v>0</v>
      </c>
    </row>
    <row r="898" spans="1:21" ht="14.4" customHeight="1" x14ac:dyDescent="0.3">
      <c r="A898" s="831">
        <v>50</v>
      </c>
      <c r="B898" s="832" t="s">
        <v>2327</v>
      </c>
      <c r="C898" s="832" t="s">
        <v>2333</v>
      </c>
      <c r="D898" s="833" t="s">
        <v>3873</v>
      </c>
      <c r="E898" s="834" t="s">
        <v>2341</v>
      </c>
      <c r="F898" s="832" t="s">
        <v>2328</v>
      </c>
      <c r="G898" s="832" t="s">
        <v>2401</v>
      </c>
      <c r="H898" s="832" t="s">
        <v>607</v>
      </c>
      <c r="I898" s="832" t="s">
        <v>2548</v>
      </c>
      <c r="J898" s="832" t="s">
        <v>1924</v>
      </c>
      <c r="K898" s="832" t="s">
        <v>2549</v>
      </c>
      <c r="L898" s="835">
        <v>117.03</v>
      </c>
      <c r="M898" s="835">
        <v>234.06</v>
      </c>
      <c r="N898" s="832">
        <v>2</v>
      </c>
      <c r="O898" s="836">
        <v>0.5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50</v>
      </c>
      <c r="B899" s="832" t="s">
        <v>2327</v>
      </c>
      <c r="C899" s="832" t="s">
        <v>2333</v>
      </c>
      <c r="D899" s="833" t="s">
        <v>3873</v>
      </c>
      <c r="E899" s="834" t="s">
        <v>2341</v>
      </c>
      <c r="F899" s="832" t="s">
        <v>2328</v>
      </c>
      <c r="G899" s="832" t="s">
        <v>2401</v>
      </c>
      <c r="H899" s="832" t="s">
        <v>607</v>
      </c>
      <c r="I899" s="832" t="s">
        <v>2253</v>
      </c>
      <c r="J899" s="832" t="s">
        <v>1924</v>
      </c>
      <c r="K899" s="832" t="s">
        <v>2254</v>
      </c>
      <c r="L899" s="835">
        <v>58.52</v>
      </c>
      <c r="M899" s="835">
        <v>117.04</v>
      </c>
      <c r="N899" s="832">
        <v>2</v>
      </c>
      <c r="O899" s="836">
        <v>1.5</v>
      </c>
      <c r="P899" s="835">
        <v>58.52</v>
      </c>
      <c r="Q899" s="837">
        <v>0.5</v>
      </c>
      <c r="R899" s="832">
        <v>1</v>
      </c>
      <c r="S899" s="837">
        <v>0.5</v>
      </c>
      <c r="T899" s="836">
        <v>1</v>
      </c>
      <c r="U899" s="838">
        <v>0.66666666666666663</v>
      </c>
    </row>
    <row r="900" spans="1:21" ht="14.4" customHeight="1" x14ac:dyDescent="0.3">
      <c r="A900" s="831">
        <v>50</v>
      </c>
      <c r="B900" s="832" t="s">
        <v>2327</v>
      </c>
      <c r="C900" s="832" t="s">
        <v>2333</v>
      </c>
      <c r="D900" s="833" t="s">
        <v>3873</v>
      </c>
      <c r="E900" s="834" t="s">
        <v>2341</v>
      </c>
      <c r="F900" s="832" t="s">
        <v>2328</v>
      </c>
      <c r="G900" s="832" t="s">
        <v>2401</v>
      </c>
      <c r="H900" s="832" t="s">
        <v>607</v>
      </c>
      <c r="I900" s="832" t="s">
        <v>3161</v>
      </c>
      <c r="J900" s="832" t="s">
        <v>1924</v>
      </c>
      <c r="K900" s="832" t="s">
        <v>1930</v>
      </c>
      <c r="L900" s="835">
        <v>234.07</v>
      </c>
      <c r="M900" s="835">
        <v>468.14</v>
      </c>
      <c r="N900" s="832">
        <v>2</v>
      </c>
      <c r="O900" s="836">
        <v>0.5</v>
      </c>
      <c r="P900" s="835"/>
      <c r="Q900" s="837">
        <v>0</v>
      </c>
      <c r="R900" s="832"/>
      <c r="S900" s="837">
        <v>0</v>
      </c>
      <c r="T900" s="836"/>
      <c r="U900" s="838">
        <v>0</v>
      </c>
    </row>
    <row r="901" spans="1:21" ht="14.4" customHeight="1" x14ac:dyDescent="0.3">
      <c r="A901" s="831">
        <v>50</v>
      </c>
      <c r="B901" s="832" t="s">
        <v>2327</v>
      </c>
      <c r="C901" s="832" t="s">
        <v>2333</v>
      </c>
      <c r="D901" s="833" t="s">
        <v>3873</v>
      </c>
      <c r="E901" s="834" t="s">
        <v>2341</v>
      </c>
      <c r="F901" s="832" t="s">
        <v>2328</v>
      </c>
      <c r="G901" s="832" t="s">
        <v>3162</v>
      </c>
      <c r="H901" s="832" t="s">
        <v>578</v>
      </c>
      <c r="I901" s="832" t="s">
        <v>3163</v>
      </c>
      <c r="J901" s="832" t="s">
        <v>1353</v>
      </c>
      <c r="K901" s="832" t="s">
        <v>3164</v>
      </c>
      <c r="L901" s="835">
        <v>34.19</v>
      </c>
      <c r="M901" s="835">
        <v>68.38</v>
      </c>
      <c r="N901" s="832">
        <v>2</v>
      </c>
      <c r="O901" s="836">
        <v>1</v>
      </c>
      <c r="P901" s="835">
        <v>68.38</v>
      </c>
      <c r="Q901" s="837">
        <v>1</v>
      </c>
      <c r="R901" s="832">
        <v>2</v>
      </c>
      <c r="S901" s="837">
        <v>1</v>
      </c>
      <c r="T901" s="836">
        <v>1</v>
      </c>
      <c r="U901" s="838">
        <v>1</v>
      </c>
    </row>
    <row r="902" spans="1:21" ht="14.4" customHeight="1" x14ac:dyDescent="0.3">
      <c r="A902" s="831">
        <v>50</v>
      </c>
      <c r="B902" s="832" t="s">
        <v>2327</v>
      </c>
      <c r="C902" s="832" t="s">
        <v>2333</v>
      </c>
      <c r="D902" s="833" t="s">
        <v>3873</v>
      </c>
      <c r="E902" s="834" t="s">
        <v>2341</v>
      </c>
      <c r="F902" s="832" t="s">
        <v>2328</v>
      </c>
      <c r="G902" s="832" t="s">
        <v>3165</v>
      </c>
      <c r="H902" s="832" t="s">
        <v>607</v>
      </c>
      <c r="I902" s="832" t="s">
        <v>3166</v>
      </c>
      <c r="J902" s="832" t="s">
        <v>3167</v>
      </c>
      <c r="K902" s="832" t="s">
        <v>3168</v>
      </c>
      <c r="L902" s="835">
        <v>351.51</v>
      </c>
      <c r="M902" s="835">
        <v>703.02</v>
      </c>
      <c r="N902" s="832">
        <v>2</v>
      </c>
      <c r="O902" s="836">
        <v>0.5</v>
      </c>
      <c r="P902" s="835">
        <v>703.02</v>
      </c>
      <c r="Q902" s="837">
        <v>1</v>
      </c>
      <c r="R902" s="832">
        <v>2</v>
      </c>
      <c r="S902" s="837">
        <v>1</v>
      </c>
      <c r="T902" s="836">
        <v>0.5</v>
      </c>
      <c r="U902" s="838">
        <v>1</v>
      </c>
    </row>
    <row r="903" spans="1:21" ht="14.4" customHeight="1" x14ac:dyDescent="0.3">
      <c r="A903" s="831">
        <v>50</v>
      </c>
      <c r="B903" s="832" t="s">
        <v>2327</v>
      </c>
      <c r="C903" s="832" t="s">
        <v>2333</v>
      </c>
      <c r="D903" s="833" t="s">
        <v>3873</v>
      </c>
      <c r="E903" s="834" t="s">
        <v>2341</v>
      </c>
      <c r="F903" s="832" t="s">
        <v>2328</v>
      </c>
      <c r="G903" s="832" t="s">
        <v>3169</v>
      </c>
      <c r="H903" s="832" t="s">
        <v>578</v>
      </c>
      <c r="I903" s="832" t="s">
        <v>3170</v>
      </c>
      <c r="J903" s="832" t="s">
        <v>3171</v>
      </c>
      <c r="K903" s="832" t="s">
        <v>3172</v>
      </c>
      <c r="L903" s="835">
        <v>69.59</v>
      </c>
      <c r="M903" s="835">
        <v>139.18</v>
      </c>
      <c r="N903" s="832">
        <v>2</v>
      </c>
      <c r="O903" s="836">
        <v>1</v>
      </c>
      <c r="P903" s="835">
        <v>139.18</v>
      </c>
      <c r="Q903" s="837">
        <v>1</v>
      </c>
      <c r="R903" s="832">
        <v>2</v>
      </c>
      <c r="S903" s="837">
        <v>1</v>
      </c>
      <c r="T903" s="836">
        <v>1</v>
      </c>
      <c r="U903" s="838">
        <v>1</v>
      </c>
    </row>
    <row r="904" spans="1:21" ht="14.4" customHeight="1" x14ac:dyDescent="0.3">
      <c r="A904" s="831">
        <v>50</v>
      </c>
      <c r="B904" s="832" t="s">
        <v>2327</v>
      </c>
      <c r="C904" s="832" t="s">
        <v>2333</v>
      </c>
      <c r="D904" s="833" t="s">
        <v>3873</v>
      </c>
      <c r="E904" s="834" t="s">
        <v>2341</v>
      </c>
      <c r="F904" s="832" t="s">
        <v>2328</v>
      </c>
      <c r="G904" s="832" t="s">
        <v>2404</v>
      </c>
      <c r="H904" s="832" t="s">
        <v>607</v>
      </c>
      <c r="I904" s="832" t="s">
        <v>2405</v>
      </c>
      <c r="J904" s="832" t="s">
        <v>863</v>
      </c>
      <c r="K904" s="832" t="s">
        <v>1872</v>
      </c>
      <c r="L904" s="835">
        <v>736.33</v>
      </c>
      <c r="M904" s="835">
        <v>1472.66</v>
      </c>
      <c r="N904" s="832">
        <v>2</v>
      </c>
      <c r="O904" s="836">
        <v>1</v>
      </c>
      <c r="P904" s="835">
        <v>1472.66</v>
      </c>
      <c r="Q904" s="837">
        <v>1</v>
      </c>
      <c r="R904" s="832">
        <v>2</v>
      </c>
      <c r="S904" s="837">
        <v>1</v>
      </c>
      <c r="T904" s="836">
        <v>1</v>
      </c>
      <c r="U904" s="838">
        <v>1</v>
      </c>
    </row>
    <row r="905" spans="1:21" ht="14.4" customHeight="1" x14ac:dyDescent="0.3">
      <c r="A905" s="831">
        <v>50</v>
      </c>
      <c r="B905" s="832" t="s">
        <v>2327</v>
      </c>
      <c r="C905" s="832" t="s">
        <v>2333</v>
      </c>
      <c r="D905" s="833" t="s">
        <v>3873</v>
      </c>
      <c r="E905" s="834" t="s">
        <v>2341</v>
      </c>
      <c r="F905" s="832" t="s">
        <v>2328</v>
      </c>
      <c r="G905" s="832" t="s">
        <v>2404</v>
      </c>
      <c r="H905" s="832" t="s">
        <v>607</v>
      </c>
      <c r="I905" s="832" t="s">
        <v>1877</v>
      </c>
      <c r="J905" s="832" t="s">
        <v>863</v>
      </c>
      <c r="K905" s="832" t="s">
        <v>1868</v>
      </c>
      <c r="L905" s="835">
        <v>923.74</v>
      </c>
      <c r="M905" s="835">
        <v>1847.48</v>
      </c>
      <c r="N905" s="832">
        <v>2</v>
      </c>
      <c r="O905" s="836">
        <v>2</v>
      </c>
      <c r="P905" s="835">
        <v>923.74</v>
      </c>
      <c r="Q905" s="837">
        <v>0.5</v>
      </c>
      <c r="R905" s="832">
        <v>1</v>
      </c>
      <c r="S905" s="837">
        <v>0.5</v>
      </c>
      <c r="T905" s="836">
        <v>1</v>
      </c>
      <c r="U905" s="838">
        <v>0.5</v>
      </c>
    </row>
    <row r="906" spans="1:21" ht="14.4" customHeight="1" x14ac:dyDescent="0.3">
      <c r="A906" s="831">
        <v>50</v>
      </c>
      <c r="B906" s="832" t="s">
        <v>2327</v>
      </c>
      <c r="C906" s="832" t="s">
        <v>2333</v>
      </c>
      <c r="D906" s="833" t="s">
        <v>3873</v>
      </c>
      <c r="E906" s="834" t="s">
        <v>2341</v>
      </c>
      <c r="F906" s="832" t="s">
        <v>2328</v>
      </c>
      <c r="G906" s="832" t="s">
        <v>2404</v>
      </c>
      <c r="H906" s="832" t="s">
        <v>607</v>
      </c>
      <c r="I906" s="832" t="s">
        <v>1878</v>
      </c>
      <c r="J906" s="832" t="s">
        <v>869</v>
      </c>
      <c r="K906" s="832" t="s">
        <v>2939</v>
      </c>
      <c r="L906" s="835">
        <v>1847.49</v>
      </c>
      <c r="M906" s="835">
        <v>1847.49</v>
      </c>
      <c r="N906" s="832">
        <v>1</v>
      </c>
      <c r="O906" s="836">
        <v>1</v>
      </c>
      <c r="P906" s="835">
        <v>1847.49</v>
      </c>
      <c r="Q906" s="837">
        <v>1</v>
      </c>
      <c r="R906" s="832">
        <v>1</v>
      </c>
      <c r="S906" s="837">
        <v>1</v>
      </c>
      <c r="T906" s="836">
        <v>1</v>
      </c>
      <c r="U906" s="838">
        <v>1</v>
      </c>
    </row>
    <row r="907" spans="1:21" ht="14.4" customHeight="1" x14ac:dyDescent="0.3">
      <c r="A907" s="831">
        <v>50</v>
      </c>
      <c r="B907" s="832" t="s">
        <v>2327</v>
      </c>
      <c r="C907" s="832" t="s">
        <v>2333</v>
      </c>
      <c r="D907" s="833" t="s">
        <v>3873</v>
      </c>
      <c r="E907" s="834" t="s">
        <v>2341</v>
      </c>
      <c r="F907" s="832" t="s">
        <v>2328</v>
      </c>
      <c r="G907" s="832" t="s">
        <v>3173</v>
      </c>
      <c r="H907" s="832" t="s">
        <v>578</v>
      </c>
      <c r="I907" s="832" t="s">
        <v>3174</v>
      </c>
      <c r="J907" s="832" t="s">
        <v>3175</v>
      </c>
      <c r="K907" s="832" t="s">
        <v>3176</v>
      </c>
      <c r="L907" s="835">
        <v>24.22</v>
      </c>
      <c r="M907" s="835">
        <v>24.22</v>
      </c>
      <c r="N907" s="832">
        <v>1</v>
      </c>
      <c r="O907" s="836">
        <v>0.5</v>
      </c>
      <c r="P907" s="835">
        <v>24.22</v>
      </c>
      <c r="Q907" s="837">
        <v>1</v>
      </c>
      <c r="R907" s="832">
        <v>1</v>
      </c>
      <c r="S907" s="837">
        <v>1</v>
      </c>
      <c r="T907" s="836">
        <v>0.5</v>
      </c>
      <c r="U907" s="838">
        <v>1</v>
      </c>
    </row>
    <row r="908" spans="1:21" ht="14.4" customHeight="1" x14ac:dyDescent="0.3">
      <c r="A908" s="831">
        <v>50</v>
      </c>
      <c r="B908" s="832" t="s">
        <v>2327</v>
      </c>
      <c r="C908" s="832" t="s">
        <v>2333</v>
      </c>
      <c r="D908" s="833" t="s">
        <v>3873</v>
      </c>
      <c r="E908" s="834" t="s">
        <v>2341</v>
      </c>
      <c r="F908" s="832" t="s">
        <v>2328</v>
      </c>
      <c r="G908" s="832" t="s">
        <v>2407</v>
      </c>
      <c r="H908" s="832" t="s">
        <v>607</v>
      </c>
      <c r="I908" s="832" t="s">
        <v>3177</v>
      </c>
      <c r="J908" s="832" t="s">
        <v>1963</v>
      </c>
      <c r="K908" s="832" t="s">
        <v>2743</v>
      </c>
      <c r="L908" s="835">
        <v>61.44</v>
      </c>
      <c r="M908" s="835">
        <v>122.88</v>
      </c>
      <c r="N908" s="832">
        <v>2</v>
      </c>
      <c r="O908" s="836">
        <v>2</v>
      </c>
      <c r="P908" s="835">
        <v>61.44</v>
      </c>
      <c r="Q908" s="837">
        <v>0.5</v>
      </c>
      <c r="R908" s="832">
        <v>1</v>
      </c>
      <c r="S908" s="837">
        <v>0.5</v>
      </c>
      <c r="T908" s="836">
        <v>1</v>
      </c>
      <c r="U908" s="838">
        <v>0.5</v>
      </c>
    </row>
    <row r="909" spans="1:21" ht="14.4" customHeight="1" x14ac:dyDescent="0.3">
      <c r="A909" s="831">
        <v>50</v>
      </c>
      <c r="B909" s="832" t="s">
        <v>2327</v>
      </c>
      <c r="C909" s="832" t="s">
        <v>2333</v>
      </c>
      <c r="D909" s="833" t="s">
        <v>3873</v>
      </c>
      <c r="E909" s="834" t="s">
        <v>2341</v>
      </c>
      <c r="F909" s="832" t="s">
        <v>2328</v>
      </c>
      <c r="G909" s="832" t="s">
        <v>2407</v>
      </c>
      <c r="H909" s="832" t="s">
        <v>607</v>
      </c>
      <c r="I909" s="832" t="s">
        <v>3178</v>
      </c>
      <c r="J909" s="832" t="s">
        <v>1963</v>
      </c>
      <c r="K909" s="832" t="s">
        <v>3138</v>
      </c>
      <c r="L909" s="835">
        <v>122.87</v>
      </c>
      <c r="M909" s="835">
        <v>368.61</v>
      </c>
      <c r="N909" s="832">
        <v>3</v>
      </c>
      <c r="O909" s="836">
        <v>2</v>
      </c>
      <c r="P909" s="835">
        <v>245.74</v>
      </c>
      <c r="Q909" s="837">
        <v>0.66666666666666663</v>
      </c>
      <c r="R909" s="832">
        <v>2</v>
      </c>
      <c r="S909" s="837">
        <v>0.66666666666666663</v>
      </c>
      <c r="T909" s="836">
        <v>1</v>
      </c>
      <c r="U909" s="838">
        <v>0.5</v>
      </c>
    </row>
    <row r="910" spans="1:21" ht="14.4" customHeight="1" x14ac:dyDescent="0.3">
      <c r="A910" s="831">
        <v>50</v>
      </c>
      <c r="B910" s="832" t="s">
        <v>2327</v>
      </c>
      <c r="C910" s="832" t="s">
        <v>2333</v>
      </c>
      <c r="D910" s="833" t="s">
        <v>3873</v>
      </c>
      <c r="E910" s="834" t="s">
        <v>2341</v>
      </c>
      <c r="F910" s="832" t="s">
        <v>2328</v>
      </c>
      <c r="G910" s="832" t="s">
        <v>2407</v>
      </c>
      <c r="H910" s="832" t="s">
        <v>607</v>
      </c>
      <c r="I910" s="832" t="s">
        <v>3178</v>
      </c>
      <c r="J910" s="832" t="s">
        <v>1963</v>
      </c>
      <c r="K910" s="832" t="s">
        <v>3138</v>
      </c>
      <c r="L910" s="835">
        <v>103.64</v>
      </c>
      <c r="M910" s="835">
        <v>310.92</v>
      </c>
      <c r="N910" s="832">
        <v>3</v>
      </c>
      <c r="O910" s="836">
        <v>1.5</v>
      </c>
      <c r="P910" s="835">
        <v>310.92</v>
      </c>
      <c r="Q910" s="837">
        <v>1</v>
      </c>
      <c r="R910" s="832">
        <v>3</v>
      </c>
      <c r="S910" s="837">
        <v>1</v>
      </c>
      <c r="T910" s="836">
        <v>1.5</v>
      </c>
      <c r="U910" s="838">
        <v>1</v>
      </c>
    </row>
    <row r="911" spans="1:21" ht="14.4" customHeight="1" x14ac:dyDescent="0.3">
      <c r="A911" s="831">
        <v>50</v>
      </c>
      <c r="B911" s="832" t="s">
        <v>2327</v>
      </c>
      <c r="C911" s="832" t="s">
        <v>2333</v>
      </c>
      <c r="D911" s="833" t="s">
        <v>3873</v>
      </c>
      <c r="E911" s="834" t="s">
        <v>2341</v>
      </c>
      <c r="F911" s="832" t="s">
        <v>2328</v>
      </c>
      <c r="G911" s="832" t="s">
        <v>3179</v>
      </c>
      <c r="H911" s="832" t="s">
        <v>578</v>
      </c>
      <c r="I911" s="832" t="s">
        <v>3180</v>
      </c>
      <c r="J911" s="832" t="s">
        <v>3181</v>
      </c>
      <c r="K911" s="832" t="s">
        <v>2497</v>
      </c>
      <c r="L911" s="835">
        <v>88.1</v>
      </c>
      <c r="M911" s="835">
        <v>264.29999999999995</v>
      </c>
      <c r="N911" s="832">
        <v>3</v>
      </c>
      <c r="O911" s="836">
        <v>1</v>
      </c>
      <c r="P911" s="835">
        <v>264.29999999999995</v>
      </c>
      <c r="Q911" s="837">
        <v>1</v>
      </c>
      <c r="R911" s="832">
        <v>3</v>
      </c>
      <c r="S911" s="837">
        <v>1</v>
      </c>
      <c r="T911" s="836">
        <v>1</v>
      </c>
      <c r="U911" s="838">
        <v>1</v>
      </c>
    </row>
    <row r="912" spans="1:21" ht="14.4" customHeight="1" x14ac:dyDescent="0.3">
      <c r="A912" s="831">
        <v>50</v>
      </c>
      <c r="B912" s="832" t="s">
        <v>2327</v>
      </c>
      <c r="C912" s="832" t="s">
        <v>2333</v>
      </c>
      <c r="D912" s="833" t="s">
        <v>3873</v>
      </c>
      <c r="E912" s="834" t="s">
        <v>2341</v>
      </c>
      <c r="F912" s="832" t="s">
        <v>2328</v>
      </c>
      <c r="G912" s="832" t="s">
        <v>2552</v>
      </c>
      <c r="H912" s="832" t="s">
        <v>578</v>
      </c>
      <c r="I912" s="832" t="s">
        <v>3182</v>
      </c>
      <c r="J912" s="832" t="s">
        <v>898</v>
      </c>
      <c r="K912" s="832" t="s">
        <v>3183</v>
      </c>
      <c r="L912" s="835">
        <v>103.67</v>
      </c>
      <c r="M912" s="835">
        <v>103.67</v>
      </c>
      <c r="N912" s="832">
        <v>1</v>
      </c>
      <c r="O912" s="836">
        <v>1</v>
      </c>
      <c r="P912" s="835"/>
      <c r="Q912" s="837">
        <v>0</v>
      </c>
      <c r="R912" s="832"/>
      <c r="S912" s="837">
        <v>0</v>
      </c>
      <c r="T912" s="836"/>
      <c r="U912" s="838">
        <v>0</v>
      </c>
    </row>
    <row r="913" spans="1:21" ht="14.4" customHeight="1" x14ac:dyDescent="0.3">
      <c r="A913" s="831">
        <v>50</v>
      </c>
      <c r="B913" s="832" t="s">
        <v>2327</v>
      </c>
      <c r="C913" s="832" t="s">
        <v>2333</v>
      </c>
      <c r="D913" s="833" t="s">
        <v>3873</v>
      </c>
      <c r="E913" s="834" t="s">
        <v>2341</v>
      </c>
      <c r="F913" s="832" t="s">
        <v>2328</v>
      </c>
      <c r="G913" s="832" t="s">
        <v>2552</v>
      </c>
      <c r="H913" s="832" t="s">
        <v>578</v>
      </c>
      <c r="I913" s="832" t="s">
        <v>2940</v>
      </c>
      <c r="J913" s="832" t="s">
        <v>2941</v>
      </c>
      <c r="K913" s="832" t="s">
        <v>2942</v>
      </c>
      <c r="L913" s="835">
        <v>64.5</v>
      </c>
      <c r="M913" s="835">
        <v>193.5</v>
      </c>
      <c r="N913" s="832">
        <v>3</v>
      </c>
      <c r="O913" s="836">
        <v>1</v>
      </c>
      <c r="P913" s="835"/>
      <c r="Q913" s="837">
        <v>0</v>
      </c>
      <c r="R913" s="832"/>
      <c r="S913" s="837">
        <v>0</v>
      </c>
      <c r="T913" s="836"/>
      <c r="U913" s="838">
        <v>0</v>
      </c>
    </row>
    <row r="914" spans="1:21" ht="14.4" customHeight="1" x14ac:dyDescent="0.3">
      <c r="A914" s="831">
        <v>50</v>
      </c>
      <c r="B914" s="832" t="s">
        <v>2327</v>
      </c>
      <c r="C914" s="832" t="s">
        <v>2333</v>
      </c>
      <c r="D914" s="833" t="s">
        <v>3873</v>
      </c>
      <c r="E914" s="834" t="s">
        <v>2341</v>
      </c>
      <c r="F914" s="832" t="s">
        <v>2328</v>
      </c>
      <c r="G914" s="832" t="s">
        <v>2511</v>
      </c>
      <c r="H914" s="832" t="s">
        <v>607</v>
      </c>
      <c r="I914" s="832" t="s">
        <v>1818</v>
      </c>
      <c r="J914" s="832" t="s">
        <v>1814</v>
      </c>
      <c r="K914" s="832" t="s">
        <v>1819</v>
      </c>
      <c r="L914" s="835">
        <v>57.64</v>
      </c>
      <c r="M914" s="835">
        <v>57.64</v>
      </c>
      <c r="N914" s="832">
        <v>1</v>
      </c>
      <c r="O914" s="836">
        <v>1</v>
      </c>
      <c r="P914" s="835">
        <v>57.64</v>
      </c>
      <c r="Q914" s="837">
        <v>1</v>
      </c>
      <c r="R914" s="832">
        <v>1</v>
      </c>
      <c r="S914" s="837">
        <v>1</v>
      </c>
      <c r="T914" s="836">
        <v>1</v>
      </c>
      <c r="U914" s="838">
        <v>1</v>
      </c>
    </row>
    <row r="915" spans="1:21" ht="14.4" customHeight="1" x14ac:dyDescent="0.3">
      <c r="A915" s="831">
        <v>50</v>
      </c>
      <c r="B915" s="832" t="s">
        <v>2327</v>
      </c>
      <c r="C915" s="832" t="s">
        <v>2333</v>
      </c>
      <c r="D915" s="833" t="s">
        <v>3873</v>
      </c>
      <c r="E915" s="834" t="s">
        <v>2341</v>
      </c>
      <c r="F915" s="832" t="s">
        <v>2328</v>
      </c>
      <c r="G915" s="832" t="s">
        <v>2511</v>
      </c>
      <c r="H915" s="832" t="s">
        <v>607</v>
      </c>
      <c r="I915" s="832" t="s">
        <v>1818</v>
      </c>
      <c r="J915" s="832" t="s">
        <v>1814</v>
      </c>
      <c r="K915" s="832" t="s">
        <v>1819</v>
      </c>
      <c r="L915" s="835">
        <v>32.25</v>
      </c>
      <c r="M915" s="835">
        <v>32.25</v>
      </c>
      <c r="N915" s="832">
        <v>1</v>
      </c>
      <c r="O915" s="836">
        <v>0.5</v>
      </c>
      <c r="P915" s="835"/>
      <c r="Q915" s="837">
        <v>0</v>
      </c>
      <c r="R915" s="832"/>
      <c r="S915" s="837">
        <v>0</v>
      </c>
      <c r="T915" s="836"/>
      <c r="U915" s="838">
        <v>0</v>
      </c>
    </row>
    <row r="916" spans="1:21" ht="14.4" customHeight="1" x14ac:dyDescent="0.3">
      <c r="A916" s="831">
        <v>50</v>
      </c>
      <c r="B916" s="832" t="s">
        <v>2327</v>
      </c>
      <c r="C916" s="832" t="s">
        <v>2333</v>
      </c>
      <c r="D916" s="833" t="s">
        <v>3873</v>
      </c>
      <c r="E916" s="834" t="s">
        <v>2341</v>
      </c>
      <c r="F916" s="832" t="s">
        <v>2328</v>
      </c>
      <c r="G916" s="832" t="s">
        <v>3061</v>
      </c>
      <c r="H916" s="832" t="s">
        <v>578</v>
      </c>
      <c r="I916" s="832" t="s">
        <v>3184</v>
      </c>
      <c r="J916" s="832" t="s">
        <v>1623</v>
      </c>
      <c r="K916" s="832" t="s">
        <v>3185</v>
      </c>
      <c r="L916" s="835">
        <v>173.31</v>
      </c>
      <c r="M916" s="835">
        <v>693.24</v>
      </c>
      <c r="N916" s="832">
        <v>4</v>
      </c>
      <c r="O916" s="836">
        <v>1</v>
      </c>
      <c r="P916" s="835"/>
      <c r="Q916" s="837">
        <v>0</v>
      </c>
      <c r="R916" s="832"/>
      <c r="S916" s="837">
        <v>0</v>
      </c>
      <c r="T916" s="836"/>
      <c r="U916" s="838">
        <v>0</v>
      </c>
    </row>
    <row r="917" spans="1:21" ht="14.4" customHeight="1" x14ac:dyDescent="0.3">
      <c r="A917" s="831">
        <v>50</v>
      </c>
      <c r="B917" s="832" t="s">
        <v>2327</v>
      </c>
      <c r="C917" s="832" t="s">
        <v>2333</v>
      </c>
      <c r="D917" s="833" t="s">
        <v>3873</v>
      </c>
      <c r="E917" s="834" t="s">
        <v>2341</v>
      </c>
      <c r="F917" s="832" t="s">
        <v>2328</v>
      </c>
      <c r="G917" s="832" t="s">
        <v>2408</v>
      </c>
      <c r="H917" s="832" t="s">
        <v>607</v>
      </c>
      <c r="I917" s="832" t="s">
        <v>1967</v>
      </c>
      <c r="J917" s="832" t="s">
        <v>1096</v>
      </c>
      <c r="K917" s="832" t="s">
        <v>1941</v>
      </c>
      <c r="L917" s="835">
        <v>48.27</v>
      </c>
      <c r="M917" s="835">
        <v>48.27</v>
      </c>
      <c r="N917" s="832">
        <v>1</v>
      </c>
      <c r="O917" s="836">
        <v>1</v>
      </c>
      <c r="P917" s="835"/>
      <c r="Q917" s="837">
        <v>0</v>
      </c>
      <c r="R917" s="832"/>
      <c r="S917" s="837">
        <v>0</v>
      </c>
      <c r="T917" s="836"/>
      <c r="U917" s="838">
        <v>0</v>
      </c>
    </row>
    <row r="918" spans="1:21" ht="14.4" customHeight="1" x14ac:dyDescent="0.3">
      <c r="A918" s="831">
        <v>50</v>
      </c>
      <c r="B918" s="832" t="s">
        <v>2327</v>
      </c>
      <c r="C918" s="832" t="s">
        <v>2333</v>
      </c>
      <c r="D918" s="833" t="s">
        <v>3873</v>
      </c>
      <c r="E918" s="834" t="s">
        <v>2341</v>
      </c>
      <c r="F918" s="832" t="s">
        <v>2328</v>
      </c>
      <c r="G918" s="832" t="s">
        <v>2408</v>
      </c>
      <c r="H918" s="832" t="s">
        <v>607</v>
      </c>
      <c r="I918" s="832" t="s">
        <v>1968</v>
      </c>
      <c r="J918" s="832" t="s">
        <v>1096</v>
      </c>
      <c r="K918" s="832" t="s">
        <v>1969</v>
      </c>
      <c r="L918" s="835">
        <v>144.81</v>
      </c>
      <c r="M918" s="835">
        <v>434.43</v>
      </c>
      <c r="N918" s="832">
        <v>3</v>
      </c>
      <c r="O918" s="836">
        <v>2</v>
      </c>
      <c r="P918" s="835">
        <v>144.81</v>
      </c>
      <c r="Q918" s="837">
        <v>0.33333333333333331</v>
      </c>
      <c r="R918" s="832">
        <v>1</v>
      </c>
      <c r="S918" s="837">
        <v>0.33333333333333331</v>
      </c>
      <c r="T918" s="836">
        <v>0.5</v>
      </c>
      <c r="U918" s="838">
        <v>0.25</v>
      </c>
    </row>
    <row r="919" spans="1:21" ht="14.4" customHeight="1" x14ac:dyDescent="0.3">
      <c r="A919" s="831">
        <v>50</v>
      </c>
      <c r="B919" s="832" t="s">
        <v>2327</v>
      </c>
      <c r="C919" s="832" t="s">
        <v>2333</v>
      </c>
      <c r="D919" s="833" t="s">
        <v>3873</v>
      </c>
      <c r="E919" s="834" t="s">
        <v>2341</v>
      </c>
      <c r="F919" s="832" t="s">
        <v>2328</v>
      </c>
      <c r="G919" s="832" t="s">
        <v>2408</v>
      </c>
      <c r="H919" s="832" t="s">
        <v>607</v>
      </c>
      <c r="I919" s="832" t="s">
        <v>1968</v>
      </c>
      <c r="J919" s="832" t="s">
        <v>1096</v>
      </c>
      <c r="K919" s="832" t="s">
        <v>1969</v>
      </c>
      <c r="L919" s="835">
        <v>143.09</v>
      </c>
      <c r="M919" s="835">
        <v>286.18</v>
      </c>
      <c r="N919" s="832">
        <v>2</v>
      </c>
      <c r="O919" s="836">
        <v>2</v>
      </c>
      <c r="P919" s="835">
        <v>143.09</v>
      </c>
      <c r="Q919" s="837">
        <v>0.5</v>
      </c>
      <c r="R919" s="832">
        <v>1</v>
      </c>
      <c r="S919" s="837">
        <v>0.5</v>
      </c>
      <c r="T919" s="836">
        <v>1</v>
      </c>
      <c r="U919" s="838">
        <v>0.5</v>
      </c>
    </row>
    <row r="920" spans="1:21" ht="14.4" customHeight="1" x14ac:dyDescent="0.3">
      <c r="A920" s="831">
        <v>50</v>
      </c>
      <c r="B920" s="832" t="s">
        <v>2327</v>
      </c>
      <c r="C920" s="832" t="s">
        <v>2333</v>
      </c>
      <c r="D920" s="833" t="s">
        <v>3873</v>
      </c>
      <c r="E920" s="834" t="s">
        <v>2341</v>
      </c>
      <c r="F920" s="832" t="s">
        <v>2328</v>
      </c>
      <c r="G920" s="832" t="s">
        <v>2408</v>
      </c>
      <c r="H920" s="832" t="s">
        <v>607</v>
      </c>
      <c r="I920" s="832" t="s">
        <v>2555</v>
      </c>
      <c r="J920" s="832" t="s">
        <v>2515</v>
      </c>
      <c r="K920" s="832" t="s">
        <v>2021</v>
      </c>
      <c r="L920" s="835">
        <v>289.62</v>
      </c>
      <c r="M920" s="835">
        <v>289.62</v>
      </c>
      <c r="N920" s="832">
        <v>1</v>
      </c>
      <c r="O920" s="836">
        <v>0.5</v>
      </c>
      <c r="P920" s="835"/>
      <c r="Q920" s="837">
        <v>0</v>
      </c>
      <c r="R920" s="832"/>
      <c r="S920" s="837">
        <v>0</v>
      </c>
      <c r="T920" s="836"/>
      <c r="U920" s="838">
        <v>0</v>
      </c>
    </row>
    <row r="921" spans="1:21" ht="14.4" customHeight="1" x14ac:dyDescent="0.3">
      <c r="A921" s="831">
        <v>50</v>
      </c>
      <c r="B921" s="832" t="s">
        <v>2327</v>
      </c>
      <c r="C921" s="832" t="s">
        <v>2333</v>
      </c>
      <c r="D921" s="833" t="s">
        <v>3873</v>
      </c>
      <c r="E921" s="834" t="s">
        <v>2341</v>
      </c>
      <c r="F921" s="832" t="s">
        <v>2328</v>
      </c>
      <c r="G921" s="832" t="s">
        <v>2408</v>
      </c>
      <c r="H921" s="832" t="s">
        <v>607</v>
      </c>
      <c r="I921" s="832" t="s">
        <v>2555</v>
      </c>
      <c r="J921" s="832" t="s">
        <v>2515</v>
      </c>
      <c r="K921" s="832" t="s">
        <v>2021</v>
      </c>
      <c r="L921" s="835">
        <v>286.18</v>
      </c>
      <c r="M921" s="835">
        <v>286.18</v>
      </c>
      <c r="N921" s="832">
        <v>1</v>
      </c>
      <c r="O921" s="836">
        <v>0.5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2327</v>
      </c>
      <c r="C922" s="832" t="s">
        <v>2333</v>
      </c>
      <c r="D922" s="833" t="s">
        <v>3873</v>
      </c>
      <c r="E922" s="834" t="s">
        <v>2341</v>
      </c>
      <c r="F922" s="832" t="s">
        <v>2328</v>
      </c>
      <c r="G922" s="832" t="s">
        <v>2408</v>
      </c>
      <c r="H922" s="832" t="s">
        <v>578</v>
      </c>
      <c r="I922" s="832" t="s">
        <v>3186</v>
      </c>
      <c r="J922" s="832" t="s">
        <v>3187</v>
      </c>
      <c r="K922" s="832" t="s">
        <v>679</v>
      </c>
      <c r="L922" s="835">
        <v>321.79000000000002</v>
      </c>
      <c r="M922" s="835">
        <v>321.79000000000002</v>
      </c>
      <c r="N922" s="832">
        <v>1</v>
      </c>
      <c r="O922" s="836">
        <v>0.5</v>
      </c>
      <c r="P922" s="835"/>
      <c r="Q922" s="837">
        <v>0</v>
      </c>
      <c r="R922" s="832"/>
      <c r="S922" s="837">
        <v>0</v>
      </c>
      <c r="T922" s="836"/>
      <c r="U922" s="838">
        <v>0</v>
      </c>
    </row>
    <row r="923" spans="1:21" ht="14.4" customHeight="1" x14ac:dyDescent="0.3">
      <c r="A923" s="831">
        <v>50</v>
      </c>
      <c r="B923" s="832" t="s">
        <v>2327</v>
      </c>
      <c r="C923" s="832" t="s">
        <v>2333</v>
      </c>
      <c r="D923" s="833" t="s">
        <v>3873</v>
      </c>
      <c r="E923" s="834" t="s">
        <v>2341</v>
      </c>
      <c r="F923" s="832" t="s">
        <v>2328</v>
      </c>
      <c r="G923" s="832" t="s">
        <v>2409</v>
      </c>
      <c r="H923" s="832" t="s">
        <v>607</v>
      </c>
      <c r="I923" s="832" t="s">
        <v>1983</v>
      </c>
      <c r="J923" s="832" t="s">
        <v>1981</v>
      </c>
      <c r="K923" s="832" t="s">
        <v>1984</v>
      </c>
      <c r="L923" s="835">
        <v>218.62</v>
      </c>
      <c r="M923" s="835">
        <v>437.24</v>
      </c>
      <c r="N923" s="832">
        <v>2</v>
      </c>
      <c r="O923" s="836">
        <v>1</v>
      </c>
      <c r="P923" s="835"/>
      <c r="Q923" s="837">
        <v>0</v>
      </c>
      <c r="R923" s="832"/>
      <c r="S923" s="837">
        <v>0</v>
      </c>
      <c r="T923" s="836"/>
      <c r="U923" s="838">
        <v>0</v>
      </c>
    </row>
    <row r="924" spans="1:21" ht="14.4" customHeight="1" x14ac:dyDescent="0.3">
      <c r="A924" s="831">
        <v>50</v>
      </c>
      <c r="B924" s="832" t="s">
        <v>2327</v>
      </c>
      <c r="C924" s="832" t="s">
        <v>2333</v>
      </c>
      <c r="D924" s="833" t="s">
        <v>3873</v>
      </c>
      <c r="E924" s="834" t="s">
        <v>2341</v>
      </c>
      <c r="F924" s="832" t="s">
        <v>2328</v>
      </c>
      <c r="G924" s="832" t="s">
        <v>2409</v>
      </c>
      <c r="H924" s="832" t="s">
        <v>607</v>
      </c>
      <c r="I924" s="832" t="s">
        <v>1985</v>
      </c>
      <c r="J924" s="832" t="s">
        <v>1981</v>
      </c>
      <c r="K924" s="832" t="s">
        <v>1986</v>
      </c>
      <c r="L924" s="835">
        <v>145.72999999999999</v>
      </c>
      <c r="M924" s="835">
        <v>582.91999999999996</v>
      </c>
      <c r="N924" s="832">
        <v>4</v>
      </c>
      <c r="O924" s="836">
        <v>2.5</v>
      </c>
      <c r="P924" s="835">
        <v>145.72999999999999</v>
      </c>
      <c r="Q924" s="837">
        <v>0.25</v>
      </c>
      <c r="R924" s="832">
        <v>1</v>
      </c>
      <c r="S924" s="837">
        <v>0.25</v>
      </c>
      <c r="T924" s="836">
        <v>0.5</v>
      </c>
      <c r="U924" s="838">
        <v>0.2</v>
      </c>
    </row>
    <row r="925" spans="1:21" ht="14.4" customHeight="1" x14ac:dyDescent="0.3">
      <c r="A925" s="831">
        <v>50</v>
      </c>
      <c r="B925" s="832" t="s">
        <v>2327</v>
      </c>
      <c r="C925" s="832" t="s">
        <v>2333</v>
      </c>
      <c r="D925" s="833" t="s">
        <v>3873</v>
      </c>
      <c r="E925" s="834" t="s">
        <v>2341</v>
      </c>
      <c r="F925" s="832" t="s">
        <v>2328</v>
      </c>
      <c r="G925" s="832" t="s">
        <v>2409</v>
      </c>
      <c r="H925" s="832" t="s">
        <v>607</v>
      </c>
      <c r="I925" s="832" t="s">
        <v>3188</v>
      </c>
      <c r="J925" s="832" t="s">
        <v>1981</v>
      </c>
      <c r="K925" s="832" t="s">
        <v>3189</v>
      </c>
      <c r="L925" s="835">
        <v>437.23</v>
      </c>
      <c r="M925" s="835">
        <v>437.23</v>
      </c>
      <c r="N925" s="832">
        <v>1</v>
      </c>
      <c r="O925" s="836">
        <v>0.5</v>
      </c>
      <c r="P925" s="835">
        <v>437.23</v>
      </c>
      <c r="Q925" s="837">
        <v>1</v>
      </c>
      <c r="R925" s="832">
        <v>1</v>
      </c>
      <c r="S925" s="837">
        <v>1</v>
      </c>
      <c r="T925" s="836">
        <v>0.5</v>
      </c>
      <c r="U925" s="838">
        <v>1</v>
      </c>
    </row>
    <row r="926" spans="1:21" ht="14.4" customHeight="1" x14ac:dyDescent="0.3">
      <c r="A926" s="831">
        <v>50</v>
      </c>
      <c r="B926" s="832" t="s">
        <v>2327</v>
      </c>
      <c r="C926" s="832" t="s">
        <v>2333</v>
      </c>
      <c r="D926" s="833" t="s">
        <v>3873</v>
      </c>
      <c r="E926" s="834" t="s">
        <v>2341</v>
      </c>
      <c r="F926" s="832" t="s">
        <v>2328</v>
      </c>
      <c r="G926" s="832" t="s">
        <v>2516</v>
      </c>
      <c r="H926" s="832" t="s">
        <v>578</v>
      </c>
      <c r="I926" s="832" t="s">
        <v>3190</v>
      </c>
      <c r="J926" s="832" t="s">
        <v>3191</v>
      </c>
      <c r="K926" s="832" t="s">
        <v>3192</v>
      </c>
      <c r="L926" s="835">
        <v>21.92</v>
      </c>
      <c r="M926" s="835">
        <v>65.760000000000005</v>
      </c>
      <c r="N926" s="832">
        <v>3</v>
      </c>
      <c r="O926" s="836">
        <v>1</v>
      </c>
      <c r="P926" s="835"/>
      <c r="Q926" s="837">
        <v>0</v>
      </c>
      <c r="R926" s="832"/>
      <c r="S926" s="837">
        <v>0</v>
      </c>
      <c r="T926" s="836"/>
      <c r="U926" s="838">
        <v>0</v>
      </c>
    </row>
    <row r="927" spans="1:21" ht="14.4" customHeight="1" x14ac:dyDescent="0.3">
      <c r="A927" s="831">
        <v>50</v>
      </c>
      <c r="B927" s="832" t="s">
        <v>2327</v>
      </c>
      <c r="C927" s="832" t="s">
        <v>2333</v>
      </c>
      <c r="D927" s="833" t="s">
        <v>3873</v>
      </c>
      <c r="E927" s="834" t="s">
        <v>2341</v>
      </c>
      <c r="F927" s="832" t="s">
        <v>2328</v>
      </c>
      <c r="G927" s="832" t="s">
        <v>2516</v>
      </c>
      <c r="H927" s="832" t="s">
        <v>578</v>
      </c>
      <c r="I927" s="832" t="s">
        <v>2517</v>
      </c>
      <c r="J927" s="832" t="s">
        <v>2518</v>
      </c>
      <c r="K927" s="832" t="s">
        <v>2519</v>
      </c>
      <c r="L927" s="835">
        <v>99.11</v>
      </c>
      <c r="M927" s="835">
        <v>198.22</v>
      </c>
      <c r="N927" s="832">
        <v>2</v>
      </c>
      <c r="O927" s="836">
        <v>1</v>
      </c>
      <c r="P927" s="835"/>
      <c r="Q927" s="837">
        <v>0</v>
      </c>
      <c r="R927" s="832"/>
      <c r="S927" s="837">
        <v>0</v>
      </c>
      <c r="T927" s="836"/>
      <c r="U927" s="838">
        <v>0</v>
      </c>
    </row>
    <row r="928" spans="1:21" ht="14.4" customHeight="1" x14ac:dyDescent="0.3">
      <c r="A928" s="831">
        <v>50</v>
      </c>
      <c r="B928" s="832" t="s">
        <v>2327</v>
      </c>
      <c r="C928" s="832" t="s">
        <v>2333</v>
      </c>
      <c r="D928" s="833" t="s">
        <v>3873</v>
      </c>
      <c r="E928" s="834" t="s">
        <v>2341</v>
      </c>
      <c r="F928" s="832" t="s">
        <v>2328</v>
      </c>
      <c r="G928" s="832" t="s">
        <v>2556</v>
      </c>
      <c r="H928" s="832" t="s">
        <v>578</v>
      </c>
      <c r="I928" s="832" t="s">
        <v>3193</v>
      </c>
      <c r="J928" s="832" t="s">
        <v>3194</v>
      </c>
      <c r="K928" s="832" t="s">
        <v>1817</v>
      </c>
      <c r="L928" s="835">
        <v>205.84</v>
      </c>
      <c r="M928" s="835">
        <v>205.84</v>
      </c>
      <c r="N928" s="832">
        <v>1</v>
      </c>
      <c r="O928" s="836">
        <v>0.5</v>
      </c>
      <c r="P928" s="835">
        <v>205.84</v>
      </c>
      <c r="Q928" s="837">
        <v>1</v>
      </c>
      <c r="R928" s="832">
        <v>1</v>
      </c>
      <c r="S928" s="837">
        <v>1</v>
      </c>
      <c r="T928" s="836">
        <v>0.5</v>
      </c>
      <c r="U928" s="838">
        <v>1</v>
      </c>
    </row>
    <row r="929" spans="1:21" ht="14.4" customHeight="1" x14ac:dyDescent="0.3">
      <c r="A929" s="831">
        <v>50</v>
      </c>
      <c r="B929" s="832" t="s">
        <v>2327</v>
      </c>
      <c r="C929" s="832" t="s">
        <v>2333</v>
      </c>
      <c r="D929" s="833" t="s">
        <v>3873</v>
      </c>
      <c r="E929" s="834" t="s">
        <v>2341</v>
      </c>
      <c r="F929" s="832" t="s">
        <v>2328</v>
      </c>
      <c r="G929" s="832" t="s">
        <v>2410</v>
      </c>
      <c r="H929" s="832" t="s">
        <v>607</v>
      </c>
      <c r="I929" s="832" t="s">
        <v>1971</v>
      </c>
      <c r="J929" s="832" t="s">
        <v>1972</v>
      </c>
      <c r="K929" s="832" t="s">
        <v>1955</v>
      </c>
      <c r="L929" s="835">
        <v>96.53</v>
      </c>
      <c r="M929" s="835">
        <v>1158.3600000000001</v>
      </c>
      <c r="N929" s="832">
        <v>12</v>
      </c>
      <c r="O929" s="836">
        <v>2</v>
      </c>
      <c r="P929" s="835">
        <v>1158.3600000000001</v>
      </c>
      <c r="Q929" s="837">
        <v>1</v>
      </c>
      <c r="R929" s="832">
        <v>12</v>
      </c>
      <c r="S929" s="837">
        <v>1</v>
      </c>
      <c r="T929" s="836">
        <v>2</v>
      </c>
      <c r="U929" s="838">
        <v>1</v>
      </c>
    </row>
    <row r="930" spans="1:21" ht="14.4" customHeight="1" x14ac:dyDescent="0.3">
      <c r="A930" s="831">
        <v>50</v>
      </c>
      <c r="B930" s="832" t="s">
        <v>2327</v>
      </c>
      <c r="C930" s="832" t="s">
        <v>2333</v>
      </c>
      <c r="D930" s="833" t="s">
        <v>3873</v>
      </c>
      <c r="E930" s="834" t="s">
        <v>2341</v>
      </c>
      <c r="F930" s="832" t="s">
        <v>2328</v>
      </c>
      <c r="G930" s="832" t="s">
        <v>2410</v>
      </c>
      <c r="H930" s="832" t="s">
        <v>607</v>
      </c>
      <c r="I930" s="832" t="s">
        <v>1971</v>
      </c>
      <c r="J930" s="832" t="s">
        <v>1972</v>
      </c>
      <c r="K930" s="832" t="s">
        <v>1955</v>
      </c>
      <c r="L930" s="835">
        <v>95.39</v>
      </c>
      <c r="M930" s="835">
        <v>858.51</v>
      </c>
      <c r="N930" s="832">
        <v>9</v>
      </c>
      <c r="O930" s="836">
        <v>1.5</v>
      </c>
      <c r="P930" s="835">
        <v>286.17</v>
      </c>
      <c r="Q930" s="837">
        <v>0.33333333333333337</v>
      </c>
      <c r="R930" s="832">
        <v>3</v>
      </c>
      <c r="S930" s="837">
        <v>0.33333333333333331</v>
      </c>
      <c r="T930" s="836">
        <v>0.5</v>
      </c>
      <c r="U930" s="838">
        <v>0.33333333333333331</v>
      </c>
    </row>
    <row r="931" spans="1:21" ht="14.4" customHeight="1" x14ac:dyDescent="0.3">
      <c r="A931" s="831">
        <v>50</v>
      </c>
      <c r="B931" s="832" t="s">
        <v>2327</v>
      </c>
      <c r="C931" s="832" t="s">
        <v>2333</v>
      </c>
      <c r="D931" s="833" t="s">
        <v>3873</v>
      </c>
      <c r="E931" s="834" t="s">
        <v>2341</v>
      </c>
      <c r="F931" s="832" t="s">
        <v>2328</v>
      </c>
      <c r="G931" s="832" t="s">
        <v>2410</v>
      </c>
      <c r="H931" s="832" t="s">
        <v>578</v>
      </c>
      <c r="I931" s="832" t="s">
        <v>2411</v>
      </c>
      <c r="J931" s="832" t="s">
        <v>1972</v>
      </c>
      <c r="K931" s="832" t="s">
        <v>2412</v>
      </c>
      <c r="L931" s="835">
        <v>0</v>
      </c>
      <c r="M931" s="835">
        <v>0</v>
      </c>
      <c r="N931" s="832">
        <v>4</v>
      </c>
      <c r="O931" s="836">
        <v>2</v>
      </c>
      <c r="P931" s="835"/>
      <c r="Q931" s="837"/>
      <c r="R931" s="832"/>
      <c r="S931" s="837">
        <v>0</v>
      </c>
      <c r="T931" s="836"/>
      <c r="U931" s="838">
        <v>0</v>
      </c>
    </row>
    <row r="932" spans="1:21" ht="14.4" customHeight="1" x14ac:dyDescent="0.3">
      <c r="A932" s="831">
        <v>50</v>
      </c>
      <c r="B932" s="832" t="s">
        <v>2327</v>
      </c>
      <c r="C932" s="832" t="s">
        <v>2333</v>
      </c>
      <c r="D932" s="833" t="s">
        <v>3873</v>
      </c>
      <c r="E932" s="834" t="s">
        <v>2341</v>
      </c>
      <c r="F932" s="832" t="s">
        <v>2328</v>
      </c>
      <c r="G932" s="832" t="s">
        <v>2410</v>
      </c>
      <c r="H932" s="832" t="s">
        <v>607</v>
      </c>
      <c r="I932" s="832" t="s">
        <v>1975</v>
      </c>
      <c r="J932" s="832" t="s">
        <v>1972</v>
      </c>
      <c r="K932" s="832" t="s">
        <v>1976</v>
      </c>
      <c r="L932" s="835">
        <v>15.9</v>
      </c>
      <c r="M932" s="835">
        <v>79.5</v>
      </c>
      <c r="N932" s="832">
        <v>5</v>
      </c>
      <c r="O932" s="836">
        <v>1</v>
      </c>
      <c r="P932" s="835">
        <v>15.9</v>
      </c>
      <c r="Q932" s="837">
        <v>0.2</v>
      </c>
      <c r="R932" s="832">
        <v>1</v>
      </c>
      <c r="S932" s="837">
        <v>0.2</v>
      </c>
      <c r="T932" s="836">
        <v>0.5</v>
      </c>
      <c r="U932" s="838">
        <v>0.5</v>
      </c>
    </row>
    <row r="933" spans="1:21" ht="14.4" customHeight="1" x14ac:dyDescent="0.3">
      <c r="A933" s="831">
        <v>50</v>
      </c>
      <c r="B933" s="832" t="s">
        <v>2327</v>
      </c>
      <c r="C933" s="832" t="s">
        <v>2333</v>
      </c>
      <c r="D933" s="833" t="s">
        <v>3873</v>
      </c>
      <c r="E933" s="834" t="s">
        <v>2341</v>
      </c>
      <c r="F933" s="832" t="s">
        <v>2328</v>
      </c>
      <c r="G933" s="832" t="s">
        <v>2410</v>
      </c>
      <c r="H933" s="832" t="s">
        <v>607</v>
      </c>
      <c r="I933" s="832" t="s">
        <v>1977</v>
      </c>
      <c r="J933" s="832" t="s">
        <v>1972</v>
      </c>
      <c r="K933" s="832" t="s">
        <v>1978</v>
      </c>
      <c r="L933" s="835">
        <v>48.27</v>
      </c>
      <c r="M933" s="835">
        <v>48.27</v>
      </c>
      <c r="N933" s="832">
        <v>1</v>
      </c>
      <c r="O933" s="836">
        <v>0.5</v>
      </c>
      <c r="P933" s="835"/>
      <c r="Q933" s="837">
        <v>0</v>
      </c>
      <c r="R933" s="832"/>
      <c r="S933" s="837">
        <v>0</v>
      </c>
      <c r="T933" s="836"/>
      <c r="U933" s="838">
        <v>0</v>
      </c>
    </row>
    <row r="934" spans="1:21" ht="14.4" customHeight="1" x14ac:dyDescent="0.3">
      <c r="A934" s="831">
        <v>50</v>
      </c>
      <c r="B934" s="832" t="s">
        <v>2327</v>
      </c>
      <c r="C934" s="832" t="s">
        <v>2333</v>
      </c>
      <c r="D934" s="833" t="s">
        <v>3873</v>
      </c>
      <c r="E934" s="834" t="s">
        <v>2341</v>
      </c>
      <c r="F934" s="832" t="s">
        <v>2328</v>
      </c>
      <c r="G934" s="832" t="s">
        <v>2410</v>
      </c>
      <c r="H934" s="832" t="s">
        <v>607</v>
      </c>
      <c r="I934" s="832" t="s">
        <v>1977</v>
      </c>
      <c r="J934" s="832" t="s">
        <v>1972</v>
      </c>
      <c r="K934" s="832" t="s">
        <v>1978</v>
      </c>
      <c r="L934" s="835">
        <v>47.7</v>
      </c>
      <c r="M934" s="835">
        <v>47.7</v>
      </c>
      <c r="N934" s="832">
        <v>1</v>
      </c>
      <c r="O934" s="836">
        <v>0.5</v>
      </c>
      <c r="P934" s="835"/>
      <c r="Q934" s="837">
        <v>0</v>
      </c>
      <c r="R934" s="832"/>
      <c r="S934" s="837">
        <v>0</v>
      </c>
      <c r="T934" s="836"/>
      <c r="U934" s="838">
        <v>0</v>
      </c>
    </row>
    <row r="935" spans="1:21" ht="14.4" customHeight="1" x14ac:dyDescent="0.3">
      <c r="A935" s="831">
        <v>50</v>
      </c>
      <c r="B935" s="832" t="s">
        <v>2327</v>
      </c>
      <c r="C935" s="832" t="s">
        <v>2333</v>
      </c>
      <c r="D935" s="833" t="s">
        <v>3873</v>
      </c>
      <c r="E935" s="834" t="s">
        <v>2341</v>
      </c>
      <c r="F935" s="832" t="s">
        <v>2328</v>
      </c>
      <c r="G935" s="832" t="s">
        <v>2410</v>
      </c>
      <c r="H935" s="832" t="s">
        <v>607</v>
      </c>
      <c r="I935" s="832" t="s">
        <v>3195</v>
      </c>
      <c r="J935" s="832" t="s">
        <v>1972</v>
      </c>
      <c r="K935" s="832" t="s">
        <v>1859</v>
      </c>
      <c r="L935" s="835">
        <v>158.99</v>
      </c>
      <c r="M935" s="835">
        <v>158.99</v>
      </c>
      <c r="N935" s="832">
        <v>1</v>
      </c>
      <c r="O935" s="836">
        <v>0.5</v>
      </c>
      <c r="P935" s="835">
        <v>158.99</v>
      </c>
      <c r="Q935" s="837">
        <v>1</v>
      </c>
      <c r="R935" s="832">
        <v>1</v>
      </c>
      <c r="S935" s="837">
        <v>1</v>
      </c>
      <c r="T935" s="836">
        <v>0.5</v>
      </c>
      <c r="U935" s="838">
        <v>1</v>
      </c>
    </row>
    <row r="936" spans="1:21" ht="14.4" customHeight="1" x14ac:dyDescent="0.3">
      <c r="A936" s="831">
        <v>50</v>
      </c>
      <c r="B936" s="832" t="s">
        <v>2327</v>
      </c>
      <c r="C936" s="832" t="s">
        <v>2333</v>
      </c>
      <c r="D936" s="833" t="s">
        <v>3873</v>
      </c>
      <c r="E936" s="834" t="s">
        <v>2341</v>
      </c>
      <c r="F936" s="832" t="s">
        <v>2328</v>
      </c>
      <c r="G936" s="832" t="s">
        <v>2413</v>
      </c>
      <c r="H936" s="832" t="s">
        <v>578</v>
      </c>
      <c r="I936" s="832" t="s">
        <v>3196</v>
      </c>
      <c r="J936" s="832" t="s">
        <v>3197</v>
      </c>
      <c r="K936" s="832" t="s">
        <v>3198</v>
      </c>
      <c r="L936" s="835">
        <v>316.36</v>
      </c>
      <c r="M936" s="835">
        <v>1581.8000000000002</v>
      </c>
      <c r="N936" s="832">
        <v>5</v>
      </c>
      <c r="O936" s="836">
        <v>2</v>
      </c>
      <c r="P936" s="835">
        <v>632.72</v>
      </c>
      <c r="Q936" s="837">
        <v>0.39999999999999997</v>
      </c>
      <c r="R936" s="832">
        <v>2</v>
      </c>
      <c r="S936" s="837">
        <v>0.4</v>
      </c>
      <c r="T936" s="836">
        <v>0.5</v>
      </c>
      <c r="U936" s="838">
        <v>0.25</v>
      </c>
    </row>
    <row r="937" spans="1:21" ht="14.4" customHeight="1" x14ac:dyDescent="0.3">
      <c r="A937" s="831">
        <v>50</v>
      </c>
      <c r="B937" s="832" t="s">
        <v>2327</v>
      </c>
      <c r="C937" s="832" t="s">
        <v>2333</v>
      </c>
      <c r="D937" s="833" t="s">
        <v>3873</v>
      </c>
      <c r="E937" s="834" t="s">
        <v>2341</v>
      </c>
      <c r="F937" s="832" t="s">
        <v>2328</v>
      </c>
      <c r="G937" s="832" t="s">
        <v>2417</v>
      </c>
      <c r="H937" s="832" t="s">
        <v>578</v>
      </c>
      <c r="I937" s="832" t="s">
        <v>2418</v>
      </c>
      <c r="J937" s="832" t="s">
        <v>2419</v>
      </c>
      <c r="K937" s="832" t="s">
        <v>2420</v>
      </c>
      <c r="L937" s="835">
        <v>1762.05</v>
      </c>
      <c r="M937" s="835">
        <v>5286.15</v>
      </c>
      <c r="N937" s="832">
        <v>3</v>
      </c>
      <c r="O937" s="836">
        <v>2</v>
      </c>
      <c r="P937" s="835">
        <v>5286.15</v>
      </c>
      <c r="Q937" s="837">
        <v>1</v>
      </c>
      <c r="R937" s="832">
        <v>3</v>
      </c>
      <c r="S937" s="837">
        <v>1</v>
      </c>
      <c r="T937" s="836">
        <v>2</v>
      </c>
      <c r="U937" s="838">
        <v>1</v>
      </c>
    </row>
    <row r="938" spans="1:21" ht="14.4" customHeight="1" x14ac:dyDescent="0.3">
      <c r="A938" s="831">
        <v>50</v>
      </c>
      <c r="B938" s="832" t="s">
        <v>2327</v>
      </c>
      <c r="C938" s="832" t="s">
        <v>2333</v>
      </c>
      <c r="D938" s="833" t="s">
        <v>3873</v>
      </c>
      <c r="E938" s="834" t="s">
        <v>2341</v>
      </c>
      <c r="F938" s="832" t="s">
        <v>2328</v>
      </c>
      <c r="G938" s="832" t="s">
        <v>2417</v>
      </c>
      <c r="H938" s="832" t="s">
        <v>578</v>
      </c>
      <c r="I938" s="832" t="s">
        <v>3199</v>
      </c>
      <c r="J938" s="832" t="s">
        <v>2419</v>
      </c>
      <c r="K938" s="832" t="s">
        <v>3200</v>
      </c>
      <c r="L938" s="835">
        <v>6167.15</v>
      </c>
      <c r="M938" s="835">
        <v>55504.35</v>
      </c>
      <c r="N938" s="832">
        <v>9</v>
      </c>
      <c r="O938" s="836">
        <v>6.5</v>
      </c>
      <c r="P938" s="835">
        <v>24668.6</v>
      </c>
      <c r="Q938" s="837">
        <v>0.44444444444444442</v>
      </c>
      <c r="R938" s="832">
        <v>4</v>
      </c>
      <c r="S938" s="837">
        <v>0.44444444444444442</v>
      </c>
      <c r="T938" s="836">
        <v>3.5</v>
      </c>
      <c r="U938" s="838">
        <v>0.53846153846153844</v>
      </c>
    </row>
    <row r="939" spans="1:21" ht="14.4" customHeight="1" x14ac:dyDescent="0.3">
      <c r="A939" s="831">
        <v>50</v>
      </c>
      <c r="B939" s="832" t="s">
        <v>2327</v>
      </c>
      <c r="C939" s="832" t="s">
        <v>2333</v>
      </c>
      <c r="D939" s="833" t="s">
        <v>3873</v>
      </c>
      <c r="E939" s="834" t="s">
        <v>2341</v>
      </c>
      <c r="F939" s="832" t="s">
        <v>2328</v>
      </c>
      <c r="G939" s="832" t="s">
        <v>2421</v>
      </c>
      <c r="H939" s="832" t="s">
        <v>578</v>
      </c>
      <c r="I939" s="832" t="s">
        <v>2422</v>
      </c>
      <c r="J939" s="832" t="s">
        <v>1154</v>
      </c>
      <c r="K939" s="832" t="s">
        <v>2423</v>
      </c>
      <c r="L939" s="835">
        <v>0</v>
      </c>
      <c r="M939" s="835">
        <v>0</v>
      </c>
      <c r="N939" s="832">
        <v>1</v>
      </c>
      <c r="O939" s="836">
        <v>1</v>
      </c>
      <c r="P939" s="835">
        <v>0</v>
      </c>
      <c r="Q939" s="837"/>
      <c r="R939" s="832">
        <v>1</v>
      </c>
      <c r="S939" s="837">
        <v>1</v>
      </c>
      <c r="T939" s="836">
        <v>1</v>
      </c>
      <c r="U939" s="838">
        <v>1</v>
      </c>
    </row>
    <row r="940" spans="1:21" ht="14.4" customHeight="1" x14ac:dyDescent="0.3">
      <c r="A940" s="831">
        <v>50</v>
      </c>
      <c r="B940" s="832" t="s">
        <v>2327</v>
      </c>
      <c r="C940" s="832" t="s">
        <v>2333</v>
      </c>
      <c r="D940" s="833" t="s">
        <v>3873</v>
      </c>
      <c r="E940" s="834" t="s">
        <v>2341</v>
      </c>
      <c r="F940" s="832" t="s">
        <v>2328</v>
      </c>
      <c r="G940" s="832" t="s">
        <v>3201</v>
      </c>
      <c r="H940" s="832" t="s">
        <v>607</v>
      </c>
      <c r="I940" s="832" t="s">
        <v>2202</v>
      </c>
      <c r="J940" s="832" t="s">
        <v>1242</v>
      </c>
      <c r="K940" s="832" t="s">
        <v>2203</v>
      </c>
      <c r="L940" s="835">
        <v>63.75</v>
      </c>
      <c r="M940" s="835">
        <v>127.5</v>
      </c>
      <c r="N940" s="832">
        <v>2</v>
      </c>
      <c r="O940" s="836">
        <v>1</v>
      </c>
      <c r="P940" s="835">
        <v>63.75</v>
      </c>
      <c r="Q940" s="837">
        <v>0.5</v>
      </c>
      <c r="R940" s="832">
        <v>1</v>
      </c>
      <c r="S940" s="837">
        <v>0.5</v>
      </c>
      <c r="T940" s="836">
        <v>0.5</v>
      </c>
      <c r="U940" s="838">
        <v>0.5</v>
      </c>
    </row>
    <row r="941" spans="1:21" ht="14.4" customHeight="1" x14ac:dyDescent="0.3">
      <c r="A941" s="831">
        <v>50</v>
      </c>
      <c r="B941" s="832" t="s">
        <v>2327</v>
      </c>
      <c r="C941" s="832" t="s">
        <v>2333</v>
      </c>
      <c r="D941" s="833" t="s">
        <v>3873</v>
      </c>
      <c r="E941" s="834" t="s">
        <v>2341</v>
      </c>
      <c r="F941" s="832" t="s">
        <v>2328</v>
      </c>
      <c r="G941" s="832" t="s">
        <v>2972</v>
      </c>
      <c r="H941" s="832" t="s">
        <v>578</v>
      </c>
      <c r="I941" s="832" t="s">
        <v>3202</v>
      </c>
      <c r="J941" s="832" t="s">
        <v>3203</v>
      </c>
      <c r="K941" s="832" t="s">
        <v>1945</v>
      </c>
      <c r="L941" s="835">
        <v>98.11</v>
      </c>
      <c r="M941" s="835">
        <v>98.11</v>
      </c>
      <c r="N941" s="832">
        <v>1</v>
      </c>
      <c r="O941" s="836">
        <v>0.5</v>
      </c>
      <c r="P941" s="835"/>
      <c r="Q941" s="837">
        <v>0</v>
      </c>
      <c r="R941" s="832"/>
      <c r="S941" s="837">
        <v>0</v>
      </c>
      <c r="T941" s="836"/>
      <c r="U941" s="838">
        <v>0</v>
      </c>
    </row>
    <row r="942" spans="1:21" ht="14.4" customHeight="1" x14ac:dyDescent="0.3">
      <c r="A942" s="831">
        <v>50</v>
      </c>
      <c r="B942" s="832" t="s">
        <v>2327</v>
      </c>
      <c r="C942" s="832" t="s">
        <v>2333</v>
      </c>
      <c r="D942" s="833" t="s">
        <v>3873</v>
      </c>
      <c r="E942" s="834" t="s">
        <v>2341</v>
      </c>
      <c r="F942" s="832" t="s">
        <v>2328</v>
      </c>
      <c r="G942" s="832" t="s">
        <v>2972</v>
      </c>
      <c r="H942" s="832" t="s">
        <v>578</v>
      </c>
      <c r="I942" s="832" t="s">
        <v>3202</v>
      </c>
      <c r="J942" s="832" t="s">
        <v>3203</v>
      </c>
      <c r="K942" s="832" t="s">
        <v>1945</v>
      </c>
      <c r="L942" s="835">
        <v>77.66</v>
      </c>
      <c r="M942" s="835">
        <v>77.66</v>
      </c>
      <c r="N942" s="832">
        <v>1</v>
      </c>
      <c r="O942" s="836">
        <v>0.5</v>
      </c>
      <c r="P942" s="835"/>
      <c r="Q942" s="837">
        <v>0</v>
      </c>
      <c r="R942" s="832"/>
      <c r="S942" s="837">
        <v>0</v>
      </c>
      <c r="T942" s="836"/>
      <c r="U942" s="838">
        <v>0</v>
      </c>
    </row>
    <row r="943" spans="1:21" ht="14.4" customHeight="1" x14ac:dyDescent="0.3">
      <c r="A943" s="831">
        <v>50</v>
      </c>
      <c r="B943" s="832" t="s">
        <v>2327</v>
      </c>
      <c r="C943" s="832" t="s">
        <v>2333</v>
      </c>
      <c r="D943" s="833" t="s">
        <v>3873</v>
      </c>
      <c r="E943" s="834" t="s">
        <v>2341</v>
      </c>
      <c r="F943" s="832" t="s">
        <v>2328</v>
      </c>
      <c r="G943" s="832" t="s">
        <v>3204</v>
      </c>
      <c r="H943" s="832" t="s">
        <v>607</v>
      </c>
      <c r="I943" s="832" t="s">
        <v>2153</v>
      </c>
      <c r="J943" s="832" t="s">
        <v>2154</v>
      </c>
      <c r="K943" s="832" t="s">
        <v>2155</v>
      </c>
      <c r="L943" s="835">
        <v>0</v>
      </c>
      <c r="M943" s="835">
        <v>0</v>
      </c>
      <c r="N943" s="832">
        <v>3</v>
      </c>
      <c r="O943" s="836">
        <v>1</v>
      </c>
      <c r="P943" s="835">
        <v>0</v>
      </c>
      <c r="Q943" s="837"/>
      <c r="R943" s="832">
        <v>3</v>
      </c>
      <c r="S943" s="837">
        <v>1</v>
      </c>
      <c r="T943" s="836">
        <v>1</v>
      </c>
      <c r="U943" s="838">
        <v>1</v>
      </c>
    </row>
    <row r="944" spans="1:21" ht="14.4" customHeight="1" x14ac:dyDescent="0.3">
      <c r="A944" s="831">
        <v>50</v>
      </c>
      <c r="B944" s="832" t="s">
        <v>2327</v>
      </c>
      <c r="C944" s="832" t="s">
        <v>2333</v>
      </c>
      <c r="D944" s="833" t="s">
        <v>3873</v>
      </c>
      <c r="E944" s="834" t="s">
        <v>2341</v>
      </c>
      <c r="F944" s="832" t="s">
        <v>2328</v>
      </c>
      <c r="G944" s="832" t="s">
        <v>2434</v>
      </c>
      <c r="H944" s="832" t="s">
        <v>607</v>
      </c>
      <c r="I944" s="832" t="s">
        <v>1997</v>
      </c>
      <c r="J944" s="832" t="s">
        <v>1998</v>
      </c>
      <c r="K944" s="832" t="s">
        <v>1999</v>
      </c>
      <c r="L944" s="835">
        <v>93.46</v>
      </c>
      <c r="M944" s="835">
        <v>186.92</v>
      </c>
      <c r="N944" s="832">
        <v>2</v>
      </c>
      <c r="O944" s="836">
        <v>1.5</v>
      </c>
      <c r="P944" s="835">
        <v>93.46</v>
      </c>
      <c r="Q944" s="837">
        <v>0.5</v>
      </c>
      <c r="R944" s="832">
        <v>1</v>
      </c>
      <c r="S944" s="837">
        <v>0.5</v>
      </c>
      <c r="T944" s="836">
        <v>1</v>
      </c>
      <c r="U944" s="838">
        <v>0.66666666666666663</v>
      </c>
    </row>
    <row r="945" spans="1:21" ht="14.4" customHeight="1" x14ac:dyDescent="0.3">
      <c r="A945" s="831">
        <v>50</v>
      </c>
      <c r="B945" s="832" t="s">
        <v>2327</v>
      </c>
      <c r="C945" s="832" t="s">
        <v>2333</v>
      </c>
      <c r="D945" s="833" t="s">
        <v>3873</v>
      </c>
      <c r="E945" s="834" t="s">
        <v>2341</v>
      </c>
      <c r="F945" s="832" t="s">
        <v>2328</v>
      </c>
      <c r="G945" s="832" t="s">
        <v>2434</v>
      </c>
      <c r="H945" s="832" t="s">
        <v>607</v>
      </c>
      <c r="I945" s="832" t="s">
        <v>1997</v>
      </c>
      <c r="J945" s="832" t="s">
        <v>1998</v>
      </c>
      <c r="K945" s="832" t="s">
        <v>1999</v>
      </c>
      <c r="L945" s="835">
        <v>79.11</v>
      </c>
      <c r="M945" s="835">
        <v>79.11</v>
      </c>
      <c r="N945" s="832">
        <v>1</v>
      </c>
      <c r="O945" s="836">
        <v>0.5</v>
      </c>
      <c r="P945" s="835">
        <v>79.11</v>
      </c>
      <c r="Q945" s="837">
        <v>1</v>
      </c>
      <c r="R945" s="832">
        <v>1</v>
      </c>
      <c r="S945" s="837">
        <v>1</v>
      </c>
      <c r="T945" s="836">
        <v>0.5</v>
      </c>
      <c r="U945" s="838">
        <v>1</v>
      </c>
    </row>
    <row r="946" spans="1:21" ht="14.4" customHeight="1" x14ac:dyDescent="0.3">
      <c r="A946" s="831">
        <v>50</v>
      </c>
      <c r="B946" s="832" t="s">
        <v>2327</v>
      </c>
      <c r="C946" s="832" t="s">
        <v>2333</v>
      </c>
      <c r="D946" s="833" t="s">
        <v>3873</v>
      </c>
      <c r="E946" s="834" t="s">
        <v>2341</v>
      </c>
      <c r="F946" s="832" t="s">
        <v>2328</v>
      </c>
      <c r="G946" s="832" t="s">
        <v>2434</v>
      </c>
      <c r="H946" s="832" t="s">
        <v>607</v>
      </c>
      <c r="I946" s="832" t="s">
        <v>2000</v>
      </c>
      <c r="J946" s="832" t="s">
        <v>1998</v>
      </c>
      <c r="K946" s="832" t="s">
        <v>2001</v>
      </c>
      <c r="L946" s="835">
        <v>366.53</v>
      </c>
      <c r="M946" s="835">
        <v>366.53</v>
      </c>
      <c r="N946" s="832">
        <v>1</v>
      </c>
      <c r="O946" s="836">
        <v>0.5</v>
      </c>
      <c r="P946" s="835"/>
      <c r="Q946" s="837">
        <v>0</v>
      </c>
      <c r="R946" s="832"/>
      <c r="S946" s="837">
        <v>0</v>
      </c>
      <c r="T946" s="836"/>
      <c r="U946" s="838">
        <v>0</v>
      </c>
    </row>
    <row r="947" spans="1:21" ht="14.4" customHeight="1" x14ac:dyDescent="0.3">
      <c r="A947" s="831">
        <v>50</v>
      </c>
      <c r="B947" s="832" t="s">
        <v>2327</v>
      </c>
      <c r="C947" s="832" t="s">
        <v>2333</v>
      </c>
      <c r="D947" s="833" t="s">
        <v>3873</v>
      </c>
      <c r="E947" s="834" t="s">
        <v>2341</v>
      </c>
      <c r="F947" s="832" t="s">
        <v>2328</v>
      </c>
      <c r="G947" s="832" t="s">
        <v>2434</v>
      </c>
      <c r="H947" s="832" t="s">
        <v>607</v>
      </c>
      <c r="I947" s="832" t="s">
        <v>2000</v>
      </c>
      <c r="J947" s="832" t="s">
        <v>1998</v>
      </c>
      <c r="K947" s="832" t="s">
        <v>2001</v>
      </c>
      <c r="L947" s="835">
        <v>311.52999999999997</v>
      </c>
      <c r="M947" s="835">
        <v>934.58999999999992</v>
      </c>
      <c r="N947" s="832">
        <v>3</v>
      </c>
      <c r="O947" s="836">
        <v>2.5</v>
      </c>
      <c r="P947" s="835">
        <v>311.52999999999997</v>
      </c>
      <c r="Q947" s="837">
        <v>0.33333333333333331</v>
      </c>
      <c r="R947" s="832">
        <v>1</v>
      </c>
      <c r="S947" s="837">
        <v>0.33333333333333331</v>
      </c>
      <c r="T947" s="836">
        <v>1</v>
      </c>
      <c r="U947" s="838">
        <v>0.4</v>
      </c>
    </row>
    <row r="948" spans="1:21" ht="14.4" customHeight="1" x14ac:dyDescent="0.3">
      <c r="A948" s="831">
        <v>50</v>
      </c>
      <c r="B948" s="832" t="s">
        <v>2327</v>
      </c>
      <c r="C948" s="832" t="s">
        <v>2333</v>
      </c>
      <c r="D948" s="833" t="s">
        <v>3873</v>
      </c>
      <c r="E948" s="834" t="s">
        <v>2341</v>
      </c>
      <c r="F948" s="832" t="s">
        <v>2328</v>
      </c>
      <c r="G948" s="832" t="s">
        <v>2982</v>
      </c>
      <c r="H948" s="832" t="s">
        <v>607</v>
      </c>
      <c r="I948" s="832" t="s">
        <v>3205</v>
      </c>
      <c r="J948" s="832" t="s">
        <v>2984</v>
      </c>
      <c r="K948" s="832" t="s">
        <v>3206</v>
      </c>
      <c r="L948" s="835">
        <v>301.26</v>
      </c>
      <c r="M948" s="835">
        <v>2108.8199999999997</v>
      </c>
      <c r="N948" s="832">
        <v>7</v>
      </c>
      <c r="O948" s="836">
        <v>2.5</v>
      </c>
      <c r="P948" s="835">
        <v>2108.8199999999997</v>
      </c>
      <c r="Q948" s="837">
        <v>1</v>
      </c>
      <c r="R948" s="832">
        <v>7</v>
      </c>
      <c r="S948" s="837">
        <v>1</v>
      </c>
      <c r="T948" s="836">
        <v>2.5</v>
      </c>
      <c r="U948" s="838">
        <v>1</v>
      </c>
    </row>
    <row r="949" spans="1:21" ht="14.4" customHeight="1" x14ac:dyDescent="0.3">
      <c r="A949" s="831">
        <v>50</v>
      </c>
      <c r="B949" s="832" t="s">
        <v>2327</v>
      </c>
      <c r="C949" s="832" t="s">
        <v>2333</v>
      </c>
      <c r="D949" s="833" t="s">
        <v>3873</v>
      </c>
      <c r="E949" s="834" t="s">
        <v>2341</v>
      </c>
      <c r="F949" s="832" t="s">
        <v>2328</v>
      </c>
      <c r="G949" s="832" t="s">
        <v>2982</v>
      </c>
      <c r="H949" s="832" t="s">
        <v>578</v>
      </c>
      <c r="I949" s="832" t="s">
        <v>3207</v>
      </c>
      <c r="J949" s="832" t="s">
        <v>2984</v>
      </c>
      <c r="K949" s="832" t="s">
        <v>3208</v>
      </c>
      <c r="L949" s="835">
        <v>150.13999999999999</v>
      </c>
      <c r="M949" s="835">
        <v>450.41999999999996</v>
      </c>
      <c r="N949" s="832">
        <v>3</v>
      </c>
      <c r="O949" s="836">
        <v>1</v>
      </c>
      <c r="P949" s="835"/>
      <c r="Q949" s="837">
        <v>0</v>
      </c>
      <c r="R949" s="832"/>
      <c r="S949" s="837">
        <v>0</v>
      </c>
      <c r="T949" s="836"/>
      <c r="U949" s="838">
        <v>0</v>
      </c>
    </row>
    <row r="950" spans="1:21" ht="14.4" customHeight="1" x14ac:dyDescent="0.3">
      <c r="A950" s="831">
        <v>50</v>
      </c>
      <c r="B950" s="832" t="s">
        <v>2327</v>
      </c>
      <c r="C950" s="832" t="s">
        <v>2333</v>
      </c>
      <c r="D950" s="833" t="s">
        <v>3873</v>
      </c>
      <c r="E950" s="834" t="s">
        <v>2341</v>
      </c>
      <c r="F950" s="832" t="s">
        <v>2328</v>
      </c>
      <c r="G950" s="832" t="s">
        <v>2776</v>
      </c>
      <c r="H950" s="832" t="s">
        <v>578</v>
      </c>
      <c r="I950" s="832" t="s">
        <v>2777</v>
      </c>
      <c r="J950" s="832" t="s">
        <v>2778</v>
      </c>
      <c r="K950" s="832" t="s">
        <v>2779</v>
      </c>
      <c r="L950" s="835">
        <v>149.69</v>
      </c>
      <c r="M950" s="835">
        <v>449.07</v>
      </c>
      <c r="N950" s="832">
        <v>3</v>
      </c>
      <c r="O950" s="836">
        <v>0.5</v>
      </c>
      <c r="P950" s="835"/>
      <c r="Q950" s="837">
        <v>0</v>
      </c>
      <c r="R950" s="832"/>
      <c r="S950" s="837">
        <v>0</v>
      </c>
      <c r="T950" s="836"/>
      <c r="U950" s="838">
        <v>0</v>
      </c>
    </row>
    <row r="951" spans="1:21" ht="14.4" customHeight="1" x14ac:dyDescent="0.3">
      <c r="A951" s="831">
        <v>50</v>
      </c>
      <c r="B951" s="832" t="s">
        <v>2327</v>
      </c>
      <c r="C951" s="832" t="s">
        <v>2333</v>
      </c>
      <c r="D951" s="833" t="s">
        <v>3873</v>
      </c>
      <c r="E951" s="834" t="s">
        <v>2341</v>
      </c>
      <c r="F951" s="832" t="s">
        <v>2328</v>
      </c>
      <c r="G951" s="832" t="s">
        <v>2776</v>
      </c>
      <c r="H951" s="832" t="s">
        <v>578</v>
      </c>
      <c r="I951" s="832" t="s">
        <v>2777</v>
      </c>
      <c r="J951" s="832" t="s">
        <v>2778</v>
      </c>
      <c r="K951" s="832" t="s">
        <v>2779</v>
      </c>
      <c r="L951" s="835">
        <v>110.19</v>
      </c>
      <c r="M951" s="835">
        <v>330.57</v>
      </c>
      <c r="N951" s="832">
        <v>3</v>
      </c>
      <c r="O951" s="836">
        <v>0.5</v>
      </c>
      <c r="P951" s="835"/>
      <c r="Q951" s="837">
        <v>0</v>
      </c>
      <c r="R951" s="832"/>
      <c r="S951" s="837">
        <v>0</v>
      </c>
      <c r="T951" s="836"/>
      <c r="U951" s="838">
        <v>0</v>
      </c>
    </row>
    <row r="952" spans="1:21" ht="14.4" customHeight="1" x14ac:dyDescent="0.3">
      <c r="A952" s="831">
        <v>50</v>
      </c>
      <c r="B952" s="832" t="s">
        <v>2327</v>
      </c>
      <c r="C952" s="832" t="s">
        <v>2333</v>
      </c>
      <c r="D952" s="833" t="s">
        <v>3873</v>
      </c>
      <c r="E952" s="834" t="s">
        <v>2341</v>
      </c>
      <c r="F952" s="832" t="s">
        <v>2328</v>
      </c>
      <c r="G952" s="832" t="s">
        <v>2776</v>
      </c>
      <c r="H952" s="832" t="s">
        <v>578</v>
      </c>
      <c r="I952" s="832" t="s">
        <v>3209</v>
      </c>
      <c r="J952" s="832" t="s">
        <v>2778</v>
      </c>
      <c r="K952" s="832" t="s">
        <v>3210</v>
      </c>
      <c r="L952" s="835">
        <v>0</v>
      </c>
      <c r="M952" s="835">
        <v>0</v>
      </c>
      <c r="N952" s="832">
        <v>1</v>
      </c>
      <c r="O952" s="836">
        <v>0.5</v>
      </c>
      <c r="P952" s="835"/>
      <c r="Q952" s="837"/>
      <c r="R952" s="832"/>
      <c r="S952" s="837">
        <v>0</v>
      </c>
      <c r="T952" s="836"/>
      <c r="U952" s="838">
        <v>0</v>
      </c>
    </row>
    <row r="953" spans="1:21" ht="14.4" customHeight="1" x14ac:dyDescent="0.3">
      <c r="A953" s="831">
        <v>50</v>
      </c>
      <c r="B953" s="832" t="s">
        <v>2327</v>
      </c>
      <c r="C953" s="832" t="s">
        <v>2333</v>
      </c>
      <c r="D953" s="833" t="s">
        <v>3873</v>
      </c>
      <c r="E953" s="834" t="s">
        <v>2341</v>
      </c>
      <c r="F953" s="832" t="s">
        <v>2328</v>
      </c>
      <c r="G953" s="832" t="s">
        <v>2776</v>
      </c>
      <c r="H953" s="832" t="s">
        <v>578</v>
      </c>
      <c r="I953" s="832" t="s">
        <v>3041</v>
      </c>
      <c r="J953" s="832" t="s">
        <v>3042</v>
      </c>
      <c r="K953" s="832" t="s">
        <v>3043</v>
      </c>
      <c r="L953" s="835">
        <v>149.69</v>
      </c>
      <c r="M953" s="835">
        <v>598.76</v>
      </c>
      <c r="N953" s="832">
        <v>4</v>
      </c>
      <c r="O953" s="836">
        <v>0.5</v>
      </c>
      <c r="P953" s="835">
        <v>598.76</v>
      </c>
      <c r="Q953" s="837">
        <v>1</v>
      </c>
      <c r="R953" s="832">
        <v>4</v>
      </c>
      <c r="S953" s="837">
        <v>1</v>
      </c>
      <c r="T953" s="836">
        <v>0.5</v>
      </c>
      <c r="U953" s="838">
        <v>1</v>
      </c>
    </row>
    <row r="954" spans="1:21" ht="14.4" customHeight="1" x14ac:dyDescent="0.3">
      <c r="A954" s="831">
        <v>50</v>
      </c>
      <c r="B954" s="832" t="s">
        <v>2327</v>
      </c>
      <c r="C954" s="832" t="s">
        <v>2333</v>
      </c>
      <c r="D954" s="833" t="s">
        <v>3873</v>
      </c>
      <c r="E954" s="834" t="s">
        <v>2341</v>
      </c>
      <c r="F954" s="832" t="s">
        <v>2328</v>
      </c>
      <c r="G954" s="832" t="s">
        <v>2776</v>
      </c>
      <c r="H954" s="832" t="s">
        <v>578</v>
      </c>
      <c r="I954" s="832" t="s">
        <v>3211</v>
      </c>
      <c r="J954" s="832" t="s">
        <v>3042</v>
      </c>
      <c r="K954" s="832" t="s">
        <v>3212</v>
      </c>
      <c r="L954" s="835">
        <v>171.09</v>
      </c>
      <c r="M954" s="835">
        <v>513.27</v>
      </c>
      <c r="N954" s="832">
        <v>3</v>
      </c>
      <c r="O954" s="836">
        <v>0.5</v>
      </c>
      <c r="P954" s="835">
        <v>513.27</v>
      </c>
      <c r="Q954" s="837">
        <v>1</v>
      </c>
      <c r="R954" s="832">
        <v>3</v>
      </c>
      <c r="S954" s="837">
        <v>1</v>
      </c>
      <c r="T954" s="836">
        <v>0.5</v>
      </c>
      <c r="U954" s="838">
        <v>1</v>
      </c>
    </row>
    <row r="955" spans="1:21" ht="14.4" customHeight="1" x14ac:dyDescent="0.3">
      <c r="A955" s="831">
        <v>50</v>
      </c>
      <c r="B955" s="832" t="s">
        <v>2327</v>
      </c>
      <c r="C955" s="832" t="s">
        <v>2333</v>
      </c>
      <c r="D955" s="833" t="s">
        <v>3873</v>
      </c>
      <c r="E955" s="834" t="s">
        <v>2341</v>
      </c>
      <c r="F955" s="832" t="s">
        <v>2328</v>
      </c>
      <c r="G955" s="832" t="s">
        <v>2776</v>
      </c>
      <c r="H955" s="832" t="s">
        <v>578</v>
      </c>
      <c r="I955" s="832" t="s">
        <v>3211</v>
      </c>
      <c r="J955" s="832" t="s">
        <v>3042</v>
      </c>
      <c r="K955" s="832" t="s">
        <v>3212</v>
      </c>
      <c r="L955" s="835">
        <v>80.94</v>
      </c>
      <c r="M955" s="835">
        <v>242.82</v>
      </c>
      <c r="N955" s="832">
        <v>3</v>
      </c>
      <c r="O955" s="836">
        <v>0.5</v>
      </c>
      <c r="P955" s="835">
        <v>242.82</v>
      </c>
      <c r="Q955" s="837">
        <v>1</v>
      </c>
      <c r="R955" s="832">
        <v>3</v>
      </c>
      <c r="S955" s="837">
        <v>1</v>
      </c>
      <c r="T955" s="836">
        <v>0.5</v>
      </c>
      <c r="U955" s="838">
        <v>1</v>
      </c>
    </row>
    <row r="956" spans="1:21" ht="14.4" customHeight="1" x14ac:dyDescent="0.3">
      <c r="A956" s="831">
        <v>50</v>
      </c>
      <c r="B956" s="832" t="s">
        <v>2327</v>
      </c>
      <c r="C956" s="832" t="s">
        <v>2333</v>
      </c>
      <c r="D956" s="833" t="s">
        <v>3873</v>
      </c>
      <c r="E956" s="834" t="s">
        <v>2341</v>
      </c>
      <c r="F956" s="832" t="s">
        <v>2328</v>
      </c>
      <c r="G956" s="832" t="s">
        <v>2776</v>
      </c>
      <c r="H956" s="832" t="s">
        <v>607</v>
      </c>
      <c r="I956" s="832" t="s">
        <v>2010</v>
      </c>
      <c r="J956" s="832" t="s">
        <v>1183</v>
      </c>
      <c r="K956" s="832" t="s">
        <v>2011</v>
      </c>
      <c r="L956" s="835">
        <v>118.06</v>
      </c>
      <c r="M956" s="835">
        <v>354.18</v>
      </c>
      <c r="N956" s="832">
        <v>3</v>
      </c>
      <c r="O956" s="836">
        <v>0.5</v>
      </c>
      <c r="P956" s="835"/>
      <c r="Q956" s="837">
        <v>0</v>
      </c>
      <c r="R956" s="832"/>
      <c r="S956" s="837">
        <v>0</v>
      </c>
      <c r="T956" s="836"/>
      <c r="U956" s="838">
        <v>0</v>
      </c>
    </row>
    <row r="957" spans="1:21" ht="14.4" customHeight="1" x14ac:dyDescent="0.3">
      <c r="A957" s="831">
        <v>50</v>
      </c>
      <c r="B957" s="832" t="s">
        <v>2327</v>
      </c>
      <c r="C957" s="832" t="s">
        <v>2333</v>
      </c>
      <c r="D957" s="833" t="s">
        <v>3873</v>
      </c>
      <c r="E957" s="834" t="s">
        <v>2341</v>
      </c>
      <c r="F957" s="832" t="s">
        <v>2328</v>
      </c>
      <c r="G957" s="832" t="s">
        <v>2776</v>
      </c>
      <c r="H957" s="832" t="s">
        <v>607</v>
      </c>
      <c r="I957" s="832" t="s">
        <v>3213</v>
      </c>
      <c r="J957" s="832" t="s">
        <v>1183</v>
      </c>
      <c r="K957" s="832" t="s">
        <v>3214</v>
      </c>
      <c r="L957" s="835">
        <v>393.54</v>
      </c>
      <c r="M957" s="835">
        <v>393.54</v>
      </c>
      <c r="N957" s="832">
        <v>1</v>
      </c>
      <c r="O957" s="836">
        <v>0.5</v>
      </c>
      <c r="P957" s="835"/>
      <c r="Q957" s="837">
        <v>0</v>
      </c>
      <c r="R957" s="832"/>
      <c r="S957" s="837">
        <v>0</v>
      </c>
      <c r="T957" s="836"/>
      <c r="U957" s="838">
        <v>0</v>
      </c>
    </row>
    <row r="958" spans="1:21" ht="14.4" customHeight="1" x14ac:dyDescent="0.3">
      <c r="A958" s="831">
        <v>50</v>
      </c>
      <c r="B958" s="832" t="s">
        <v>2327</v>
      </c>
      <c r="C958" s="832" t="s">
        <v>2333</v>
      </c>
      <c r="D958" s="833" t="s">
        <v>3873</v>
      </c>
      <c r="E958" s="834" t="s">
        <v>2341</v>
      </c>
      <c r="F958" s="832" t="s">
        <v>2328</v>
      </c>
      <c r="G958" s="832" t="s">
        <v>2776</v>
      </c>
      <c r="H958" s="832" t="s">
        <v>607</v>
      </c>
      <c r="I958" s="832" t="s">
        <v>2012</v>
      </c>
      <c r="J958" s="832" t="s">
        <v>1183</v>
      </c>
      <c r="K958" s="832" t="s">
        <v>1184</v>
      </c>
      <c r="L958" s="835">
        <v>86.73</v>
      </c>
      <c r="M958" s="835">
        <v>260.19</v>
      </c>
      <c r="N958" s="832">
        <v>3</v>
      </c>
      <c r="O958" s="836">
        <v>0.5</v>
      </c>
      <c r="P958" s="835">
        <v>260.19</v>
      </c>
      <c r="Q958" s="837">
        <v>1</v>
      </c>
      <c r="R958" s="832">
        <v>3</v>
      </c>
      <c r="S958" s="837">
        <v>1</v>
      </c>
      <c r="T958" s="836">
        <v>0.5</v>
      </c>
      <c r="U958" s="838">
        <v>1</v>
      </c>
    </row>
    <row r="959" spans="1:21" ht="14.4" customHeight="1" x14ac:dyDescent="0.3">
      <c r="A959" s="831">
        <v>50</v>
      </c>
      <c r="B959" s="832" t="s">
        <v>2327</v>
      </c>
      <c r="C959" s="832" t="s">
        <v>2333</v>
      </c>
      <c r="D959" s="833" t="s">
        <v>3873</v>
      </c>
      <c r="E959" s="834" t="s">
        <v>2341</v>
      </c>
      <c r="F959" s="832" t="s">
        <v>2328</v>
      </c>
      <c r="G959" s="832" t="s">
        <v>2995</v>
      </c>
      <c r="H959" s="832" t="s">
        <v>578</v>
      </c>
      <c r="I959" s="832" t="s">
        <v>2996</v>
      </c>
      <c r="J959" s="832" t="s">
        <v>2997</v>
      </c>
      <c r="K959" s="832" t="s">
        <v>2998</v>
      </c>
      <c r="L959" s="835">
        <v>131.32</v>
      </c>
      <c r="M959" s="835">
        <v>393.96</v>
      </c>
      <c r="N959" s="832">
        <v>3</v>
      </c>
      <c r="O959" s="836">
        <v>0.5</v>
      </c>
      <c r="P959" s="835"/>
      <c r="Q959" s="837">
        <v>0</v>
      </c>
      <c r="R959" s="832"/>
      <c r="S959" s="837">
        <v>0</v>
      </c>
      <c r="T959" s="836"/>
      <c r="U959" s="838">
        <v>0</v>
      </c>
    </row>
    <row r="960" spans="1:21" ht="14.4" customHeight="1" x14ac:dyDescent="0.3">
      <c r="A960" s="831">
        <v>50</v>
      </c>
      <c r="B960" s="832" t="s">
        <v>2327</v>
      </c>
      <c r="C960" s="832" t="s">
        <v>2333</v>
      </c>
      <c r="D960" s="833" t="s">
        <v>3873</v>
      </c>
      <c r="E960" s="834" t="s">
        <v>2341</v>
      </c>
      <c r="F960" s="832" t="s">
        <v>2328</v>
      </c>
      <c r="G960" s="832" t="s">
        <v>2995</v>
      </c>
      <c r="H960" s="832" t="s">
        <v>607</v>
      </c>
      <c r="I960" s="832" t="s">
        <v>1901</v>
      </c>
      <c r="J960" s="832" t="s">
        <v>1902</v>
      </c>
      <c r="K960" s="832" t="s">
        <v>1903</v>
      </c>
      <c r="L960" s="835">
        <v>131.32</v>
      </c>
      <c r="M960" s="835">
        <v>393.96</v>
      </c>
      <c r="N960" s="832">
        <v>3</v>
      </c>
      <c r="O960" s="836">
        <v>0.5</v>
      </c>
      <c r="P960" s="835"/>
      <c r="Q960" s="837">
        <v>0</v>
      </c>
      <c r="R960" s="832"/>
      <c r="S960" s="837">
        <v>0</v>
      </c>
      <c r="T960" s="836"/>
      <c r="U960" s="838">
        <v>0</v>
      </c>
    </row>
    <row r="961" spans="1:21" ht="14.4" customHeight="1" x14ac:dyDescent="0.3">
      <c r="A961" s="831">
        <v>50</v>
      </c>
      <c r="B961" s="832" t="s">
        <v>2327</v>
      </c>
      <c r="C961" s="832" t="s">
        <v>2333</v>
      </c>
      <c r="D961" s="833" t="s">
        <v>3873</v>
      </c>
      <c r="E961" s="834" t="s">
        <v>2341</v>
      </c>
      <c r="F961" s="832" t="s">
        <v>2328</v>
      </c>
      <c r="G961" s="832" t="s">
        <v>2442</v>
      </c>
      <c r="H961" s="832" t="s">
        <v>578</v>
      </c>
      <c r="I961" s="832" t="s">
        <v>2999</v>
      </c>
      <c r="J961" s="832" t="s">
        <v>801</v>
      </c>
      <c r="K961" s="832" t="s">
        <v>2528</v>
      </c>
      <c r="L961" s="835">
        <v>43.94</v>
      </c>
      <c r="M961" s="835">
        <v>87.88</v>
      </c>
      <c r="N961" s="832">
        <v>2</v>
      </c>
      <c r="O961" s="836">
        <v>0.5</v>
      </c>
      <c r="P961" s="835">
        <v>87.88</v>
      </c>
      <c r="Q961" s="837">
        <v>1</v>
      </c>
      <c r="R961" s="832">
        <v>2</v>
      </c>
      <c r="S961" s="837">
        <v>1</v>
      </c>
      <c r="T961" s="836">
        <v>0.5</v>
      </c>
      <c r="U961" s="838">
        <v>1</v>
      </c>
    </row>
    <row r="962" spans="1:21" ht="14.4" customHeight="1" x14ac:dyDescent="0.3">
      <c r="A962" s="831">
        <v>50</v>
      </c>
      <c r="B962" s="832" t="s">
        <v>2327</v>
      </c>
      <c r="C962" s="832" t="s">
        <v>2333</v>
      </c>
      <c r="D962" s="833" t="s">
        <v>3873</v>
      </c>
      <c r="E962" s="834" t="s">
        <v>2341</v>
      </c>
      <c r="F962" s="832" t="s">
        <v>2328</v>
      </c>
      <c r="G962" s="832" t="s">
        <v>2442</v>
      </c>
      <c r="H962" s="832" t="s">
        <v>578</v>
      </c>
      <c r="I962" s="832" t="s">
        <v>2527</v>
      </c>
      <c r="J962" s="832" t="s">
        <v>801</v>
      </c>
      <c r="K962" s="832" t="s">
        <v>2528</v>
      </c>
      <c r="L962" s="835">
        <v>43.94</v>
      </c>
      <c r="M962" s="835">
        <v>175.76</v>
      </c>
      <c r="N962" s="832">
        <v>4</v>
      </c>
      <c r="O962" s="836">
        <v>0.5</v>
      </c>
      <c r="P962" s="835"/>
      <c r="Q962" s="837">
        <v>0</v>
      </c>
      <c r="R962" s="832"/>
      <c r="S962" s="837">
        <v>0</v>
      </c>
      <c r="T962" s="836"/>
      <c r="U962" s="838">
        <v>0</v>
      </c>
    </row>
    <row r="963" spans="1:21" ht="14.4" customHeight="1" x14ac:dyDescent="0.3">
      <c r="A963" s="831">
        <v>50</v>
      </c>
      <c r="B963" s="832" t="s">
        <v>2327</v>
      </c>
      <c r="C963" s="832" t="s">
        <v>2333</v>
      </c>
      <c r="D963" s="833" t="s">
        <v>3873</v>
      </c>
      <c r="E963" s="834" t="s">
        <v>2341</v>
      </c>
      <c r="F963" s="832" t="s">
        <v>2328</v>
      </c>
      <c r="G963" s="832" t="s">
        <v>3215</v>
      </c>
      <c r="H963" s="832" t="s">
        <v>578</v>
      </c>
      <c r="I963" s="832" t="s">
        <v>3216</v>
      </c>
      <c r="J963" s="832" t="s">
        <v>3217</v>
      </c>
      <c r="K963" s="832" t="s">
        <v>3218</v>
      </c>
      <c r="L963" s="835">
        <v>503.02</v>
      </c>
      <c r="M963" s="835">
        <v>503.02</v>
      </c>
      <c r="N963" s="832">
        <v>1</v>
      </c>
      <c r="O963" s="836">
        <v>0.5</v>
      </c>
      <c r="P963" s="835">
        <v>503.02</v>
      </c>
      <c r="Q963" s="837">
        <v>1</v>
      </c>
      <c r="R963" s="832">
        <v>1</v>
      </c>
      <c r="S963" s="837">
        <v>1</v>
      </c>
      <c r="T963" s="836">
        <v>0.5</v>
      </c>
      <c r="U963" s="838">
        <v>1</v>
      </c>
    </row>
    <row r="964" spans="1:21" ht="14.4" customHeight="1" x14ac:dyDescent="0.3">
      <c r="A964" s="831">
        <v>50</v>
      </c>
      <c r="B964" s="832" t="s">
        <v>2327</v>
      </c>
      <c r="C964" s="832" t="s">
        <v>2333</v>
      </c>
      <c r="D964" s="833" t="s">
        <v>3873</v>
      </c>
      <c r="E964" s="834" t="s">
        <v>2341</v>
      </c>
      <c r="F964" s="832" t="s">
        <v>2328</v>
      </c>
      <c r="G964" s="832" t="s">
        <v>3215</v>
      </c>
      <c r="H964" s="832" t="s">
        <v>578</v>
      </c>
      <c r="I964" s="832" t="s">
        <v>3216</v>
      </c>
      <c r="J964" s="832" t="s">
        <v>3217</v>
      </c>
      <c r="K964" s="832" t="s">
        <v>3218</v>
      </c>
      <c r="L964" s="835">
        <v>729.09</v>
      </c>
      <c r="M964" s="835">
        <v>729.09</v>
      </c>
      <c r="N964" s="832">
        <v>1</v>
      </c>
      <c r="O964" s="836">
        <v>0.5</v>
      </c>
      <c r="P964" s="835">
        <v>729.09</v>
      </c>
      <c r="Q964" s="837">
        <v>1</v>
      </c>
      <c r="R964" s="832">
        <v>1</v>
      </c>
      <c r="S964" s="837">
        <v>1</v>
      </c>
      <c r="T964" s="836">
        <v>0.5</v>
      </c>
      <c r="U964" s="838">
        <v>1</v>
      </c>
    </row>
    <row r="965" spans="1:21" ht="14.4" customHeight="1" x14ac:dyDescent="0.3">
      <c r="A965" s="831">
        <v>50</v>
      </c>
      <c r="B965" s="832" t="s">
        <v>2327</v>
      </c>
      <c r="C965" s="832" t="s">
        <v>2333</v>
      </c>
      <c r="D965" s="833" t="s">
        <v>3873</v>
      </c>
      <c r="E965" s="834" t="s">
        <v>2341</v>
      </c>
      <c r="F965" s="832" t="s">
        <v>2328</v>
      </c>
      <c r="G965" s="832" t="s">
        <v>3215</v>
      </c>
      <c r="H965" s="832" t="s">
        <v>607</v>
      </c>
      <c r="I965" s="832" t="s">
        <v>3219</v>
      </c>
      <c r="J965" s="832" t="s">
        <v>3220</v>
      </c>
      <c r="K965" s="832" t="s">
        <v>3221</v>
      </c>
      <c r="L965" s="835">
        <v>729.09</v>
      </c>
      <c r="M965" s="835">
        <v>729.09</v>
      </c>
      <c r="N965" s="832">
        <v>1</v>
      </c>
      <c r="O965" s="836">
        <v>0.5</v>
      </c>
      <c r="P965" s="835">
        <v>729.09</v>
      </c>
      <c r="Q965" s="837">
        <v>1</v>
      </c>
      <c r="R965" s="832">
        <v>1</v>
      </c>
      <c r="S965" s="837">
        <v>1</v>
      </c>
      <c r="T965" s="836">
        <v>0.5</v>
      </c>
      <c r="U965" s="838">
        <v>1</v>
      </c>
    </row>
    <row r="966" spans="1:21" ht="14.4" customHeight="1" x14ac:dyDescent="0.3">
      <c r="A966" s="831">
        <v>50</v>
      </c>
      <c r="B966" s="832" t="s">
        <v>2327</v>
      </c>
      <c r="C966" s="832" t="s">
        <v>2333</v>
      </c>
      <c r="D966" s="833" t="s">
        <v>3873</v>
      </c>
      <c r="E966" s="834" t="s">
        <v>2341</v>
      </c>
      <c r="F966" s="832" t="s">
        <v>2328</v>
      </c>
      <c r="G966" s="832" t="s">
        <v>1256</v>
      </c>
      <c r="H966" s="832" t="s">
        <v>607</v>
      </c>
      <c r="I966" s="832" t="s">
        <v>2529</v>
      </c>
      <c r="J966" s="832" t="s">
        <v>1855</v>
      </c>
      <c r="K966" s="832" t="s">
        <v>2530</v>
      </c>
      <c r="L966" s="835">
        <v>184.74</v>
      </c>
      <c r="M966" s="835">
        <v>184.74</v>
      </c>
      <c r="N966" s="832">
        <v>1</v>
      </c>
      <c r="O966" s="836">
        <v>0.5</v>
      </c>
      <c r="P966" s="835">
        <v>184.74</v>
      </c>
      <c r="Q966" s="837">
        <v>1</v>
      </c>
      <c r="R966" s="832">
        <v>1</v>
      </c>
      <c r="S966" s="837">
        <v>1</v>
      </c>
      <c r="T966" s="836">
        <v>0.5</v>
      </c>
      <c r="U966" s="838">
        <v>1</v>
      </c>
    </row>
    <row r="967" spans="1:21" ht="14.4" customHeight="1" x14ac:dyDescent="0.3">
      <c r="A967" s="831">
        <v>50</v>
      </c>
      <c r="B967" s="832" t="s">
        <v>2327</v>
      </c>
      <c r="C967" s="832" t="s">
        <v>2333</v>
      </c>
      <c r="D967" s="833" t="s">
        <v>3873</v>
      </c>
      <c r="E967" s="834" t="s">
        <v>2341</v>
      </c>
      <c r="F967" s="832" t="s">
        <v>2328</v>
      </c>
      <c r="G967" s="832" t="s">
        <v>1256</v>
      </c>
      <c r="H967" s="832" t="s">
        <v>607</v>
      </c>
      <c r="I967" s="832" t="s">
        <v>2445</v>
      </c>
      <c r="J967" s="832" t="s">
        <v>1858</v>
      </c>
      <c r="K967" s="832" t="s">
        <v>2446</v>
      </c>
      <c r="L967" s="835">
        <v>120.61</v>
      </c>
      <c r="M967" s="835">
        <v>361.83</v>
      </c>
      <c r="N967" s="832">
        <v>3</v>
      </c>
      <c r="O967" s="836">
        <v>2</v>
      </c>
      <c r="P967" s="835"/>
      <c r="Q967" s="837">
        <v>0</v>
      </c>
      <c r="R967" s="832"/>
      <c r="S967" s="837">
        <v>0</v>
      </c>
      <c r="T967" s="836"/>
      <c r="U967" s="838">
        <v>0</v>
      </c>
    </row>
    <row r="968" spans="1:21" ht="14.4" customHeight="1" x14ac:dyDescent="0.3">
      <c r="A968" s="831">
        <v>50</v>
      </c>
      <c r="B968" s="832" t="s">
        <v>2327</v>
      </c>
      <c r="C968" s="832" t="s">
        <v>2333</v>
      </c>
      <c r="D968" s="833" t="s">
        <v>3873</v>
      </c>
      <c r="E968" s="834" t="s">
        <v>2341</v>
      </c>
      <c r="F968" s="832" t="s">
        <v>2328</v>
      </c>
      <c r="G968" s="832" t="s">
        <v>1256</v>
      </c>
      <c r="H968" s="832" t="s">
        <v>607</v>
      </c>
      <c r="I968" s="832" t="s">
        <v>1857</v>
      </c>
      <c r="J968" s="832" t="s">
        <v>1858</v>
      </c>
      <c r="K968" s="832" t="s">
        <v>1859</v>
      </c>
      <c r="L968" s="835">
        <v>184.74</v>
      </c>
      <c r="M968" s="835">
        <v>369.48</v>
      </c>
      <c r="N968" s="832">
        <v>2</v>
      </c>
      <c r="O968" s="836">
        <v>1</v>
      </c>
      <c r="P968" s="835"/>
      <c r="Q968" s="837">
        <v>0</v>
      </c>
      <c r="R968" s="832"/>
      <c r="S968" s="837">
        <v>0</v>
      </c>
      <c r="T968" s="836"/>
      <c r="U968" s="838">
        <v>0</v>
      </c>
    </row>
    <row r="969" spans="1:21" ht="14.4" customHeight="1" x14ac:dyDescent="0.3">
      <c r="A969" s="831">
        <v>50</v>
      </c>
      <c r="B969" s="832" t="s">
        <v>2327</v>
      </c>
      <c r="C969" s="832" t="s">
        <v>2333</v>
      </c>
      <c r="D969" s="833" t="s">
        <v>3873</v>
      </c>
      <c r="E969" s="834" t="s">
        <v>2341</v>
      </c>
      <c r="F969" s="832" t="s">
        <v>2328</v>
      </c>
      <c r="G969" s="832" t="s">
        <v>2795</v>
      </c>
      <c r="H969" s="832" t="s">
        <v>607</v>
      </c>
      <c r="I969" s="832" t="s">
        <v>2188</v>
      </c>
      <c r="J969" s="832" t="s">
        <v>1265</v>
      </c>
      <c r="K969" s="832" t="s">
        <v>2189</v>
      </c>
      <c r="L969" s="835">
        <v>0</v>
      </c>
      <c r="M969" s="835">
        <v>0</v>
      </c>
      <c r="N969" s="832">
        <v>1</v>
      </c>
      <c r="O969" s="836">
        <v>1</v>
      </c>
      <c r="P969" s="835"/>
      <c r="Q969" s="837"/>
      <c r="R969" s="832"/>
      <c r="S969" s="837">
        <v>0</v>
      </c>
      <c r="T969" s="836"/>
      <c r="U969" s="838">
        <v>0</v>
      </c>
    </row>
    <row r="970" spans="1:21" ht="14.4" customHeight="1" x14ac:dyDescent="0.3">
      <c r="A970" s="831">
        <v>50</v>
      </c>
      <c r="B970" s="832" t="s">
        <v>2327</v>
      </c>
      <c r="C970" s="832" t="s">
        <v>2333</v>
      </c>
      <c r="D970" s="833" t="s">
        <v>3873</v>
      </c>
      <c r="E970" s="834" t="s">
        <v>2341</v>
      </c>
      <c r="F970" s="832" t="s">
        <v>2328</v>
      </c>
      <c r="G970" s="832" t="s">
        <v>2795</v>
      </c>
      <c r="H970" s="832" t="s">
        <v>607</v>
      </c>
      <c r="I970" s="832" t="s">
        <v>2190</v>
      </c>
      <c r="J970" s="832" t="s">
        <v>1265</v>
      </c>
      <c r="K970" s="832" t="s">
        <v>2191</v>
      </c>
      <c r="L970" s="835">
        <v>0</v>
      </c>
      <c r="M970" s="835">
        <v>0</v>
      </c>
      <c r="N970" s="832">
        <v>1</v>
      </c>
      <c r="O970" s="836">
        <v>0.5</v>
      </c>
      <c r="P970" s="835"/>
      <c r="Q970" s="837"/>
      <c r="R970" s="832"/>
      <c r="S970" s="837">
        <v>0</v>
      </c>
      <c r="T970" s="836"/>
      <c r="U970" s="838">
        <v>0</v>
      </c>
    </row>
    <row r="971" spans="1:21" ht="14.4" customHeight="1" x14ac:dyDescent="0.3">
      <c r="A971" s="831">
        <v>50</v>
      </c>
      <c r="B971" s="832" t="s">
        <v>2327</v>
      </c>
      <c r="C971" s="832" t="s">
        <v>2333</v>
      </c>
      <c r="D971" s="833" t="s">
        <v>3873</v>
      </c>
      <c r="E971" s="834" t="s">
        <v>2341</v>
      </c>
      <c r="F971" s="832" t="s">
        <v>2328</v>
      </c>
      <c r="G971" s="832" t="s">
        <v>2799</v>
      </c>
      <c r="H971" s="832" t="s">
        <v>607</v>
      </c>
      <c r="I971" s="832" t="s">
        <v>1891</v>
      </c>
      <c r="J971" s="832" t="s">
        <v>1887</v>
      </c>
      <c r="K971" s="832" t="s">
        <v>1892</v>
      </c>
      <c r="L971" s="835">
        <v>1887.9</v>
      </c>
      <c r="M971" s="835">
        <v>5663.7000000000007</v>
      </c>
      <c r="N971" s="832">
        <v>3</v>
      </c>
      <c r="O971" s="836">
        <v>1</v>
      </c>
      <c r="P971" s="835">
        <v>5663.7000000000007</v>
      </c>
      <c r="Q971" s="837">
        <v>1</v>
      </c>
      <c r="R971" s="832">
        <v>3</v>
      </c>
      <c r="S971" s="837">
        <v>1</v>
      </c>
      <c r="T971" s="836">
        <v>1</v>
      </c>
      <c r="U971" s="838">
        <v>1</v>
      </c>
    </row>
    <row r="972" spans="1:21" ht="14.4" customHeight="1" x14ac:dyDescent="0.3">
      <c r="A972" s="831">
        <v>50</v>
      </c>
      <c r="B972" s="832" t="s">
        <v>2327</v>
      </c>
      <c r="C972" s="832" t="s">
        <v>2333</v>
      </c>
      <c r="D972" s="833" t="s">
        <v>3873</v>
      </c>
      <c r="E972" s="834" t="s">
        <v>2341</v>
      </c>
      <c r="F972" s="832" t="s">
        <v>2328</v>
      </c>
      <c r="G972" s="832" t="s">
        <v>2799</v>
      </c>
      <c r="H972" s="832" t="s">
        <v>578</v>
      </c>
      <c r="I972" s="832" t="s">
        <v>3222</v>
      </c>
      <c r="J972" s="832" t="s">
        <v>1887</v>
      </c>
      <c r="K972" s="832" t="s">
        <v>3223</v>
      </c>
      <c r="L972" s="835">
        <v>0</v>
      </c>
      <c r="M972" s="835">
        <v>0</v>
      </c>
      <c r="N972" s="832">
        <v>1</v>
      </c>
      <c r="O972" s="836">
        <v>1</v>
      </c>
      <c r="P972" s="835">
        <v>0</v>
      </c>
      <c r="Q972" s="837"/>
      <c r="R972" s="832">
        <v>1</v>
      </c>
      <c r="S972" s="837">
        <v>1</v>
      </c>
      <c r="T972" s="836">
        <v>1</v>
      </c>
      <c r="U972" s="838">
        <v>1</v>
      </c>
    </row>
    <row r="973" spans="1:21" ht="14.4" customHeight="1" x14ac:dyDescent="0.3">
      <c r="A973" s="831">
        <v>50</v>
      </c>
      <c r="B973" s="832" t="s">
        <v>2327</v>
      </c>
      <c r="C973" s="832" t="s">
        <v>2333</v>
      </c>
      <c r="D973" s="833" t="s">
        <v>3873</v>
      </c>
      <c r="E973" s="834" t="s">
        <v>2341</v>
      </c>
      <c r="F973" s="832" t="s">
        <v>2328</v>
      </c>
      <c r="G973" s="832" t="s">
        <v>3224</v>
      </c>
      <c r="H973" s="832" t="s">
        <v>607</v>
      </c>
      <c r="I973" s="832" t="s">
        <v>1823</v>
      </c>
      <c r="J973" s="832" t="s">
        <v>1824</v>
      </c>
      <c r="K973" s="832" t="s">
        <v>1825</v>
      </c>
      <c r="L973" s="835">
        <v>133.94</v>
      </c>
      <c r="M973" s="835">
        <v>133.94</v>
      </c>
      <c r="N973" s="832">
        <v>1</v>
      </c>
      <c r="O973" s="836">
        <v>0.5</v>
      </c>
      <c r="P973" s="835"/>
      <c r="Q973" s="837">
        <v>0</v>
      </c>
      <c r="R973" s="832"/>
      <c r="S973" s="837">
        <v>0</v>
      </c>
      <c r="T973" s="836"/>
      <c r="U973" s="838">
        <v>0</v>
      </c>
    </row>
    <row r="974" spans="1:21" ht="14.4" customHeight="1" x14ac:dyDescent="0.3">
      <c r="A974" s="831">
        <v>50</v>
      </c>
      <c r="B974" s="832" t="s">
        <v>2327</v>
      </c>
      <c r="C974" s="832" t="s">
        <v>2333</v>
      </c>
      <c r="D974" s="833" t="s">
        <v>3873</v>
      </c>
      <c r="E974" s="834" t="s">
        <v>2341</v>
      </c>
      <c r="F974" s="832" t="s">
        <v>2328</v>
      </c>
      <c r="G974" s="832" t="s">
        <v>3225</v>
      </c>
      <c r="H974" s="832" t="s">
        <v>578</v>
      </c>
      <c r="I974" s="832" t="s">
        <v>3226</v>
      </c>
      <c r="J974" s="832" t="s">
        <v>1424</v>
      </c>
      <c r="K974" s="832" t="s">
        <v>3227</v>
      </c>
      <c r="L974" s="835">
        <v>0</v>
      </c>
      <c r="M974" s="835">
        <v>0</v>
      </c>
      <c r="N974" s="832">
        <v>1</v>
      </c>
      <c r="O974" s="836">
        <v>1</v>
      </c>
      <c r="P974" s="835"/>
      <c r="Q974" s="837"/>
      <c r="R974" s="832"/>
      <c r="S974" s="837">
        <v>0</v>
      </c>
      <c r="T974" s="836"/>
      <c r="U974" s="838">
        <v>0</v>
      </c>
    </row>
    <row r="975" spans="1:21" ht="14.4" customHeight="1" x14ac:dyDescent="0.3">
      <c r="A975" s="831">
        <v>50</v>
      </c>
      <c r="B975" s="832" t="s">
        <v>2327</v>
      </c>
      <c r="C975" s="832" t="s">
        <v>2333</v>
      </c>
      <c r="D975" s="833" t="s">
        <v>3873</v>
      </c>
      <c r="E975" s="834" t="s">
        <v>2341</v>
      </c>
      <c r="F975" s="832" t="s">
        <v>2328</v>
      </c>
      <c r="G975" s="832" t="s">
        <v>3228</v>
      </c>
      <c r="H975" s="832" t="s">
        <v>578</v>
      </c>
      <c r="I975" s="832" t="s">
        <v>3229</v>
      </c>
      <c r="J975" s="832" t="s">
        <v>3230</v>
      </c>
      <c r="K975" s="832" t="s">
        <v>3231</v>
      </c>
      <c r="L975" s="835">
        <v>327.38</v>
      </c>
      <c r="M975" s="835">
        <v>1964.28</v>
      </c>
      <c r="N975" s="832">
        <v>6</v>
      </c>
      <c r="O975" s="836">
        <v>1.5</v>
      </c>
      <c r="P975" s="835">
        <v>1964.28</v>
      </c>
      <c r="Q975" s="837">
        <v>1</v>
      </c>
      <c r="R975" s="832">
        <v>6</v>
      </c>
      <c r="S975" s="837">
        <v>1</v>
      </c>
      <c r="T975" s="836">
        <v>1.5</v>
      </c>
      <c r="U975" s="838">
        <v>1</v>
      </c>
    </row>
    <row r="976" spans="1:21" ht="14.4" customHeight="1" x14ac:dyDescent="0.3">
      <c r="A976" s="831">
        <v>50</v>
      </c>
      <c r="B976" s="832" t="s">
        <v>2327</v>
      </c>
      <c r="C976" s="832" t="s">
        <v>2333</v>
      </c>
      <c r="D976" s="833" t="s">
        <v>3873</v>
      </c>
      <c r="E976" s="834" t="s">
        <v>2341</v>
      </c>
      <c r="F976" s="832" t="s">
        <v>2330</v>
      </c>
      <c r="G976" s="832" t="s">
        <v>3232</v>
      </c>
      <c r="H976" s="832" t="s">
        <v>578</v>
      </c>
      <c r="I976" s="832" t="s">
        <v>3233</v>
      </c>
      <c r="J976" s="832" t="s">
        <v>3234</v>
      </c>
      <c r="K976" s="832" t="s">
        <v>3235</v>
      </c>
      <c r="L976" s="835">
        <v>25</v>
      </c>
      <c r="M976" s="835">
        <v>4400</v>
      </c>
      <c r="N976" s="832">
        <v>176</v>
      </c>
      <c r="O976" s="836">
        <v>44</v>
      </c>
      <c r="P976" s="835">
        <v>4300</v>
      </c>
      <c r="Q976" s="837">
        <v>0.97727272727272729</v>
      </c>
      <c r="R976" s="832">
        <v>172</v>
      </c>
      <c r="S976" s="837">
        <v>0.97727272727272729</v>
      </c>
      <c r="T976" s="836">
        <v>43</v>
      </c>
      <c r="U976" s="838">
        <v>0.97727272727272729</v>
      </c>
    </row>
    <row r="977" spans="1:21" ht="14.4" customHeight="1" x14ac:dyDescent="0.3">
      <c r="A977" s="831">
        <v>50</v>
      </c>
      <c r="B977" s="832" t="s">
        <v>2327</v>
      </c>
      <c r="C977" s="832" t="s">
        <v>2333</v>
      </c>
      <c r="D977" s="833" t="s">
        <v>3873</v>
      </c>
      <c r="E977" s="834" t="s">
        <v>2341</v>
      </c>
      <c r="F977" s="832" t="s">
        <v>2330</v>
      </c>
      <c r="G977" s="832" t="s">
        <v>3232</v>
      </c>
      <c r="H977" s="832" t="s">
        <v>578</v>
      </c>
      <c r="I977" s="832" t="s">
        <v>3236</v>
      </c>
      <c r="J977" s="832" t="s">
        <v>3234</v>
      </c>
      <c r="K977" s="832" t="s">
        <v>3237</v>
      </c>
      <c r="L977" s="835">
        <v>30</v>
      </c>
      <c r="M977" s="835">
        <v>4920</v>
      </c>
      <c r="N977" s="832">
        <v>164</v>
      </c>
      <c r="O977" s="836">
        <v>41</v>
      </c>
      <c r="P977" s="835">
        <v>4920</v>
      </c>
      <c r="Q977" s="837">
        <v>1</v>
      </c>
      <c r="R977" s="832">
        <v>164</v>
      </c>
      <c r="S977" s="837">
        <v>1</v>
      </c>
      <c r="T977" s="836">
        <v>41</v>
      </c>
      <c r="U977" s="838">
        <v>1</v>
      </c>
    </row>
    <row r="978" spans="1:21" ht="14.4" customHeight="1" x14ac:dyDescent="0.3">
      <c r="A978" s="831">
        <v>50</v>
      </c>
      <c r="B978" s="832" t="s">
        <v>2327</v>
      </c>
      <c r="C978" s="832" t="s">
        <v>2333</v>
      </c>
      <c r="D978" s="833" t="s">
        <v>3873</v>
      </c>
      <c r="E978" s="834" t="s">
        <v>2341</v>
      </c>
      <c r="F978" s="832" t="s">
        <v>2330</v>
      </c>
      <c r="G978" s="832" t="s">
        <v>3238</v>
      </c>
      <c r="H978" s="832" t="s">
        <v>578</v>
      </c>
      <c r="I978" s="832" t="s">
        <v>3239</v>
      </c>
      <c r="J978" s="832" t="s">
        <v>3240</v>
      </c>
      <c r="K978" s="832" t="s">
        <v>3241</v>
      </c>
      <c r="L978" s="835">
        <v>378.48</v>
      </c>
      <c r="M978" s="835">
        <v>11732.879999999992</v>
      </c>
      <c r="N978" s="832">
        <v>31</v>
      </c>
      <c r="O978" s="836">
        <v>31</v>
      </c>
      <c r="P978" s="835">
        <v>11354.399999999992</v>
      </c>
      <c r="Q978" s="837">
        <v>0.967741935483871</v>
      </c>
      <c r="R978" s="832">
        <v>30</v>
      </c>
      <c r="S978" s="837">
        <v>0.967741935483871</v>
      </c>
      <c r="T978" s="836">
        <v>30</v>
      </c>
      <c r="U978" s="838">
        <v>0.967741935483871</v>
      </c>
    </row>
    <row r="979" spans="1:21" ht="14.4" customHeight="1" x14ac:dyDescent="0.3">
      <c r="A979" s="831">
        <v>50</v>
      </c>
      <c r="B979" s="832" t="s">
        <v>2327</v>
      </c>
      <c r="C979" s="832" t="s">
        <v>2333</v>
      </c>
      <c r="D979" s="833" t="s">
        <v>3873</v>
      </c>
      <c r="E979" s="834" t="s">
        <v>2341</v>
      </c>
      <c r="F979" s="832" t="s">
        <v>2330</v>
      </c>
      <c r="G979" s="832" t="s">
        <v>3238</v>
      </c>
      <c r="H979" s="832" t="s">
        <v>578</v>
      </c>
      <c r="I979" s="832" t="s">
        <v>3242</v>
      </c>
      <c r="J979" s="832" t="s">
        <v>3243</v>
      </c>
      <c r="K979" s="832" t="s">
        <v>3244</v>
      </c>
      <c r="L979" s="835">
        <v>378.48</v>
      </c>
      <c r="M979" s="835">
        <v>9461.9999999999945</v>
      </c>
      <c r="N979" s="832">
        <v>25</v>
      </c>
      <c r="O979" s="836">
        <v>25</v>
      </c>
      <c r="P979" s="835">
        <v>9461.9999999999945</v>
      </c>
      <c r="Q979" s="837">
        <v>1</v>
      </c>
      <c r="R979" s="832">
        <v>25</v>
      </c>
      <c r="S979" s="837">
        <v>1</v>
      </c>
      <c r="T979" s="836">
        <v>25</v>
      </c>
      <c r="U979" s="838">
        <v>1</v>
      </c>
    </row>
    <row r="980" spans="1:21" ht="14.4" customHeight="1" x14ac:dyDescent="0.3">
      <c r="A980" s="831">
        <v>50</v>
      </c>
      <c r="B980" s="832" t="s">
        <v>2327</v>
      </c>
      <c r="C980" s="832" t="s">
        <v>2333</v>
      </c>
      <c r="D980" s="833" t="s">
        <v>3873</v>
      </c>
      <c r="E980" s="834" t="s">
        <v>2343</v>
      </c>
      <c r="F980" s="832" t="s">
        <v>2328</v>
      </c>
      <c r="G980" s="832" t="s">
        <v>3245</v>
      </c>
      <c r="H980" s="832" t="s">
        <v>578</v>
      </c>
      <c r="I980" s="832" t="s">
        <v>3246</v>
      </c>
      <c r="J980" s="832" t="s">
        <v>3247</v>
      </c>
      <c r="K980" s="832" t="s">
        <v>3248</v>
      </c>
      <c r="L980" s="835">
        <v>0</v>
      </c>
      <c r="M980" s="835">
        <v>0</v>
      </c>
      <c r="N980" s="832">
        <v>1</v>
      </c>
      <c r="O980" s="836">
        <v>1</v>
      </c>
      <c r="P980" s="835"/>
      <c r="Q980" s="837"/>
      <c r="R980" s="832"/>
      <c r="S980" s="837">
        <v>0</v>
      </c>
      <c r="T980" s="836"/>
      <c r="U980" s="838">
        <v>0</v>
      </c>
    </row>
    <row r="981" spans="1:21" ht="14.4" customHeight="1" x14ac:dyDescent="0.3">
      <c r="A981" s="831">
        <v>50</v>
      </c>
      <c r="B981" s="832" t="s">
        <v>2327</v>
      </c>
      <c r="C981" s="832" t="s">
        <v>2333</v>
      </c>
      <c r="D981" s="833" t="s">
        <v>3873</v>
      </c>
      <c r="E981" s="834" t="s">
        <v>2344</v>
      </c>
      <c r="F981" s="832" t="s">
        <v>2328</v>
      </c>
      <c r="G981" s="832" t="s">
        <v>3249</v>
      </c>
      <c r="H981" s="832" t="s">
        <v>578</v>
      </c>
      <c r="I981" s="832" t="s">
        <v>3250</v>
      </c>
      <c r="J981" s="832" t="s">
        <v>3251</v>
      </c>
      <c r="K981" s="832" t="s">
        <v>3252</v>
      </c>
      <c r="L981" s="835">
        <v>1295.6400000000001</v>
      </c>
      <c r="M981" s="835">
        <v>1295.6400000000001</v>
      </c>
      <c r="N981" s="832">
        <v>1</v>
      </c>
      <c r="O981" s="836">
        <v>0.5</v>
      </c>
      <c r="P981" s="835">
        <v>1295.6400000000001</v>
      </c>
      <c r="Q981" s="837">
        <v>1</v>
      </c>
      <c r="R981" s="832">
        <v>1</v>
      </c>
      <c r="S981" s="837">
        <v>1</v>
      </c>
      <c r="T981" s="836">
        <v>0.5</v>
      </c>
      <c r="U981" s="838">
        <v>1</v>
      </c>
    </row>
    <row r="982" spans="1:21" ht="14.4" customHeight="1" x14ac:dyDescent="0.3">
      <c r="A982" s="831">
        <v>50</v>
      </c>
      <c r="B982" s="832" t="s">
        <v>2327</v>
      </c>
      <c r="C982" s="832" t="s">
        <v>2333</v>
      </c>
      <c r="D982" s="833" t="s">
        <v>3873</v>
      </c>
      <c r="E982" s="834" t="s">
        <v>2344</v>
      </c>
      <c r="F982" s="832" t="s">
        <v>2328</v>
      </c>
      <c r="G982" s="832" t="s">
        <v>3249</v>
      </c>
      <c r="H982" s="832" t="s">
        <v>578</v>
      </c>
      <c r="I982" s="832" t="s">
        <v>3253</v>
      </c>
      <c r="J982" s="832" t="s">
        <v>908</v>
      </c>
      <c r="K982" s="832" t="s">
        <v>3254</v>
      </c>
      <c r="L982" s="835">
        <v>0</v>
      </c>
      <c r="M982" s="835">
        <v>0</v>
      </c>
      <c r="N982" s="832">
        <v>1</v>
      </c>
      <c r="O982" s="836">
        <v>0.5</v>
      </c>
      <c r="P982" s="835">
        <v>0</v>
      </c>
      <c r="Q982" s="837"/>
      <c r="R982" s="832">
        <v>1</v>
      </c>
      <c r="S982" s="837">
        <v>1</v>
      </c>
      <c r="T982" s="836">
        <v>0.5</v>
      </c>
      <c r="U982" s="838">
        <v>1</v>
      </c>
    </row>
    <row r="983" spans="1:21" ht="14.4" customHeight="1" x14ac:dyDescent="0.3">
      <c r="A983" s="831">
        <v>50</v>
      </c>
      <c r="B983" s="832" t="s">
        <v>2327</v>
      </c>
      <c r="C983" s="832" t="s">
        <v>2333</v>
      </c>
      <c r="D983" s="833" t="s">
        <v>3873</v>
      </c>
      <c r="E983" s="834" t="s">
        <v>2344</v>
      </c>
      <c r="F983" s="832" t="s">
        <v>2328</v>
      </c>
      <c r="G983" s="832" t="s">
        <v>3255</v>
      </c>
      <c r="H983" s="832" t="s">
        <v>578</v>
      </c>
      <c r="I983" s="832" t="s">
        <v>3256</v>
      </c>
      <c r="J983" s="832" t="s">
        <v>3257</v>
      </c>
      <c r="K983" s="832" t="s">
        <v>3258</v>
      </c>
      <c r="L983" s="835">
        <v>0</v>
      </c>
      <c r="M983" s="835">
        <v>0</v>
      </c>
      <c r="N983" s="832">
        <v>1</v>
      </c>
      <c r="O983" s="836">
        <v>1</v>
      </c>
      <c r="P983" s="835">
        <v>0</v>
      </c>
      <c r="Q983" s="837"/>
      <c r="R983" s="832">
        <v>1</v>
      </c>
      <c r="S983" s="837">
        <v>1</v>
      </c>
      <c r="T983" s="836">
        <v>1</v>
      </c>
      <c r="U983" s="838">
        <v>1</v>
      </c>
    </row>
    <row r="984" spans="1:21" ht="14.4" customHeight="1" x14ac:dyDescent="0.3">
      <c r="A984" s="831">
        <v>50</v>
      </c>
      <c r="B984" s="832" t="s">
        <v>2327</v>
      </c>
      <c r="C984" s="832" t="s">
        <v>2333</v>
      </c>
      <c r="D984" s="833" t="s">
        <v>3873</v>
      </c>
      <c r="E984" s="834" t="s">
        <v>2344</v>
      </c>
      <c r="F984" s="832" t="s">
        <v>2328</v>
      </c>
      <c r="G984" s="832" t="s">
        <v>3259</v>
      </c>
      <c r="H984" s="832" t="s">
        <v>578</v>
      </c>
      <c r="I984" s="832" t="s">
        <v>3260</v>
      </c>
      <c r="J984" s="832" t="s">
        <v>3261</v>
      </c>
      <c r="K984" s="832" t="s">
        <v>3262</v>
      </c>
      <c r="L984" s="835">
        <v>0</v>
      </c>
      <c r="M984" s="835">
        <v>0</v>
      </c>
      <c r="N984" s="832">
        <v>1</v>
      </c>
      <c r="O984" s="836">
        <v>0.5</v>
      </c>
      <c r="P984" s="835">
        <v>0</v>
      </c>
      <c r="Q984" s="837"/>
      <c r="R984" s="832">
        <v>1</v>
      </c>
      <c r="S984" s="837">
        <v>1</v>
      </c>
      <c r="T984" s="836">
        <v>0.5</v>
      </c>
      <c r="U984" s="838">
        <v>1</v>
      </c>
    </row>
    <row r="985" spans="1:21" ht="14.4" customHeight="1" x14ac:dyDescent="0.3">
      <c r="A985" s="831">
        <v>50</v>
      </c>
      <c r="B985" s="832" t="s">
        <v>2327</v>
      </c>
      <c r="C985" s="832" t="s">
        <v>2333</v>
      </c>
      <c r="D985" s="833" t="s">
        <v>3873</v>
      </c>
      <c r="E985" s="834" t="s">
        <v>2344</v>
      </c>
      <c r="F985" s="832" t="s">
        <v>2328</v>
      </c>
      <c r="G985" s="832" t="s">
        <v>3263</v>
      </c>
      <c r="H985" s="832" t="s">
        <v>578</v>
      </c>
      <c r="I985" s="832" t="s">
        <v>3264</v>
      </c>
      <c r="J985" s="832" t="s">
        <v>3265</v>
      </c>
      <c r="K985" s="832" t="s">
        <v>3266</v>
      </c>
      <c r="L985" s="835">
        <v>13.83</v>
      </c>
      <c r="M985" s="835">
        <v>13.83</v>
      </c>
      <c r="N985" s="832">
        <v>1</v>
      </c>
      <c r="O985" s="836">
        <v>0.5</v>
      </c>
      <c r="P985" s="835">
        <v>13.83</v>
      </c>
      <c r="Q985" s="837">
        <v>1</v>
      </c>
      <c r="R985" s="832">
        <v>1</v>
      </c>
      <c r="S985" s="837">
        <v>1</v>
      </c>
      <c r="T985" s="836">
        <v>0.5</v>
      </c>
      <c r="U985" s="838">
        <v>1</v>
      </c>
    </row>
    <row r="986" spans="1:21" ht="14.4" customHeight="1" x14ac:dyDescent="0.3">
      <c r="A986" s="831">
        <v>50</v>
      </c>
      <c r="B986" s="832" t="s">
        <v>2327</v>
      </c>
      <c r="C986" s="832" t="s">
        <v>2333</v>
      </c>
      <c r="D986" s="833" t="s">
        <v>3873</v>
      </c>
      <c r="E986" s="834" t="s">
        <v>2344</v>
      </c>
      <c r="F986" s="832" t="s">
        <v>2328</v>
      </c>
      <c r="G986" s="832" t="s">
        <v>3267</v>
      </c>
      <c r="H986" s="832" t="s">
        <v>578</v>
      </c>
      <c r="I986" s="832" t="s">
        <v>3268</v>
      </c>
      <c r="J986" s="832" t="s">
        <v>3269</v>
      </c>
      <c r="K986" s="832" t="s">
        <v>2743</v>
      </c>
      <c r="L986" s="835">
        <v>30.92</v>
      </c>
      <c r="M986" s="835">
        <v>61.84</v>
      </c>
      <c r="N986" s="832">
        <v>2</v>
      </c>
      <c r="O986" s="836">
        <v>0.5</v>
      </c>
      <c r="P986" s="835">
        <v>61.84</v>
      </c>
      <c r="Q986" s="837">
        <v>1</v>
      </c>
      <c r="R986" s="832">
        <v>2</v>
      </c>
      <c r="S986" s="837">
        <v>1</v>
      </c>
      <c r="T986" s="836">
        <v>0.5</v>
      </c>
      <c r="U986" s="838">
        <v>1</v>
      </c>
    </row>
    <row r="987" spans="1:21" ht="14.4" customHeight="1" x14ac:dyDescent="0.3">
      <c r="A987" s="831">
        <v>50</v>
      </c>
      <c r="B987" s="832" t="s">
        <v>2327</v>
      </c>
      <c r="C987" s="832" t="s">
        <v>2333</v>
      </c>
      <c r="D987" s="833" t="s">
        <v>3873</v>
      </c>
      <c r="E987" s="834" t="s">
        <v>2344</v>
      </c>
      <c r="F987" s="832" t="s">
        <v>2328</v>
      </c>
      <c r="G987" s="832" t="s">
        <v>3270</v>
      </c>
      <c r="H987" s="832" t="s">
        <v>578</v>
      </c>
      <c r="I987" s="832" t="s">
        <v>3271</v>
      </c>
      <c r="J987" s="832" t="s">
        <v>3272</v>
      </c>
      <c r="K987" s="832" t="s">
        <v>3273</v>
      </c>
      <c r="L987" s="835">
        <v>19.89</v>
      </c>
      <c r="M987" s="835">
        <v>19.89</v>
      </c>
      <c r="N987" s="832">
        <v>1</v>
      </c>
      <c r="O987" s="836">
        <v>0.5</v>
      </c>
      <c r="P987" s="835">
        <v>19.89</v>
      </c>
      <c r="Q987" s="837">
        <v>1</v>
      </c>
      <c r="R987" s="832">
        <v>1</v>
      </c>
      <c r="S987" s="837">
        <v>1</v>
      </c>
      <c r="T987" s="836">
        <v>0.5</v>
      </c>
      <c r="U987" s="838">
        <v>1</v>
      </c>
    </row>
    <row r="988" spans="1:21" ht="14.4" customHeight="1" x14ac:dyDescent="0.3">
      <c r="A988" s="831">
        <v>50</v>
      </c>
      <c r="B988" s="832" t="s">
        <v>2327</v>
      </c>
      <c r="C988" s="832" t="s">
        <v>2333</v>
      </c>
      <c r="D988" s="833" t="s">
        <v>3873</v>
      </c>
      <c r="E988" s="834" t="s">
        <v>2344</v>
      </c>
      <c r="F988" s="832" t="s">
        <v>2328</v>
      </c>
      <c r="G988" s="832" t="s">
        <v>3270</v>
      </c>
      <c r="H988" s="832" t="s">
        <v>578</v>
      </c>
      <c r="I988" s="832" t="s">
        <v>3274</v>
      </c>
      <c r="J988" s="832" t="s">
        <v>3272</v>
      </c>
      <c r="K988" s="832" t="s">
        <v>3275</v>
      </c>
      <c r="L988" s="835">
        <v>19.89</v>
      </c>
      <c r="M988" s="835">
        <v>19.89</v>
      </c>
      <c r="N988" s="832">
        <v>1</v>
      </c>
      <c r="O988" s="836">
        <v>1</v>
      </c>
      <c r="P988" s="835">
        <v>19.89</v>
      </c>
      <c r="Q988" s="837">
        <v>1</v>
      </c>
      <c r="R988" s="832">
        <v>1</v>
      </c>
      <c r="S988" s="837">
        <v>1</v>
      </c>
      <c r="T988" s="836">
        <v>1</v>
      </c>
      <c r="U988" s="838">
        <v>1</v>
      </c>
    </row>
    <row r="989" spans="1:21" ht="14.4" customHeight="1" x14ac:dyDescent="0.3">
      <c r="A989" s="831">
        <v>50</v>
      </c>
      <c r="B989" s="832" t="s">
        <v>2327</v>
      </c>
      <c r="C989" s="832" t="s">
        <v>2333</v>
      </c>
      <c r="D989" s="833" t="s">
        <v>3873</v>
      </c>
      <c r="E989" s="834" t="s">
        <v>2344</v>
      </c>
      <c r="F989" s="832" t="s">
        <v>2328</v>
      </c>
      <c r="G989" s="832" t="s">
        <v>2863</v>
      </c>
      <c r="H989" s="832" t="s">
        <v>578</v>
      </c>
      <c r="I989" s="832" t="s">
        <v>2864</v>
      </c>
      <c r="J989" s="832" t="s">
        <v>1011</v>
      </c>
      <c r="K989" s="832" t="s">
        <v>2865</v>
      </c>
      <c r="L989" s="835">
        <v>107.27</v>
      </c>
      <c r="M989" s="835">
        <v>107.27</v>
      </c>
      <c r="N989" s="832">
        <v>1</v>
      </c>
      <c r="O989" s="836">
        <v>0.5</v>
      </c>
      <c r="P989" s="835"/>
      <c r="Q989" s="837">
        <v>0</v>
      </c>
      <c r="R989" s="832"/>
      <c r="S989" s="837">
        <v>0</v>
      </c>
      <c r="T989" s="836"/>
      <c r="U989" s="838">
        <v>0</v>
      </c>
    </row>
    <row r="990" spans="1:21" ht="14.4" customHeight="1" x14ac:dyDescent="0.3">
      <c r="A990" s="831">
        <v>50</v>
      </c>
      <c r="B990" s="832" t="s">
        <v>2327</v>
      </c>
      <c r="C990" s="832" t="s">
        <v>2333</v>
      </c>
      <c r="D990" s="833" t="s">
        <v>3873</v>
      </c>
      <c r="E990" s="834" t="s">
        <v>2344</v>
      </c>
      <c r="F990" s="832" t="s">
        <v>2328</v>
      </c>
      <c r="G990" s="832" t="s">
        <v>2479</v>
      </c>
      <c r="H990" s="832" t="s">
        <v>578</v>
      </c>
      <c r="I990" s="832" t="s">
        <v>2480</v>
      </c>
      <c r="J990" s="832" t="s">
        <v>1629</v>
      </c>
      <c r="K990" s="832" t="s">
        <v>2481</v>
      </c>
      <c r="L990" s="835">
        <v>34.15</v>
      </c>
      <c r="M990" s="835">
        <v>34.15</v>
      </c>
      <c r="N990" s="832">
        <v>1</v>
      </c>
      <c r="O990" s="836">
        <v>0.5</v>
      </c>
      <c r="P990" s="835"/>
      <c r="Q990" s="837">
        <v>0</v>
      </c>
      <c r="R990" s="832"/>
      <c r="S990" s="837">
        <v>0</v>
      </c>
      <c r="T990" s="836"/>
      <c r="U990" s="838">
        <v>0</v>
      </c>
    </row>
    <row r="991" spans="1:21" ht="14.4" customHeight="1" x14ac:dyDescent="0.3">
      <c r="A991" s="831">
        <v>50</v>
      </c>
      <c r="B991" s="832" t="s">
        <v>2327</v>
      </c>
      <c r="C991" s="832" t="s">
        <v>2333</v>
      </c>
      <c r="D991" s="833" t="s">
        <v>3873</v>
      </c>
      <c r="E991" s="834" t="s">
        <v>2344</v>
      </c>
      <c r="F991" s="832" t="s">
        <v>2328</v>
      </c>
      <c r="G991" s="832" t="s">
        <v>3051</v>
      </c>
      <c r="H991" s="832" t="s">
        <v>578</v>
      </c>
      <c r="I991" s="832" t="s">
        <v>3143</v>
      </c>
      <c r="J991" s="832" t="s">
        <v>1369</v>
      </c>
      <c r="K991" s="832" t="s">
        <v>3144</v>
      </c>
      <c r="L991" s="835">
        <v>98.75</v>
      </c>
      <c r="M991" s="835">
        <v>98.75</v>
      </c>
      <c r="N991" s="832">
        <v>1</v>
      </c>
      <c r="O991" s="836">
        <v>1</v>
      </c>
      <c r="P991" s="835">
        <v>98.75</v>
      </c>
      <c r="Q991" s="837">
        <v>1</v>
      </c>
      <c r="R991" s="832">
        <v>1</v>
      </c>
      <c r="S991" s="837">
        <v>1</v>
      </c>
      <c r="T991" s="836">
        <v>1</v>
      </c>
      <c r="U991" s="838">
        <v>1</v>
      </c>
    </row>
    <row r="992" spans="1:21" ht="14.4" customHeight="1" x14ac:dyDescent="0.3">
      <c r="A992" s="831">
        <v>50</v>
      </c>
      <c r="B992" s="832" t="s">
        <v>2327</v>
      </c>
      <c r="C992" s="832" t="s">
        <v>2333</v>
      </c>
      <c r="D992" s="833" t="s">
        <v>3873</v>
      </c>
      <c r="E992" s="834" t="s">
        <v>2344</v>
      </c>
      <c r="F992" s="832" t="s">
        <v>2328</v>
      </c>
      <c r="G992" s="832" t="s">
        <v>3051</v>
      </c>
      <c r="H992" s="832" t="s">
        <v>578</v>
      </c>
      <c r="I992" s="832" t="s">
        <v>3276</v>
      </c>
      <c r="J992" s="832" t="s">
        <v>3277</v>
      </c>
      <c r="K992" s="832" t="s">
        <v>3278</v>
      </c>
      <c r="L992" s="835">
        <v>49.38</v>
      </c>
      <c r="M992" s="835">
        <v>49.38</v>
      </c>
      <c r="N992" s="832">
        <v>1</v>
      </c>
      <c r="O992" s="836">
        <v>1</v>
      </c>
      <c r="P992" s="835">
        <v>49.38</v>
      </c>
      <c r="Q992" s="837">
        <v>1</v>
      </c>
      <c r="R992" s="832">
        <v>1</v>
      </c>
      <c r="S992" s="837">
        <v>1</v>
      </c>
      <c r="T992" s="836">
        <v>1</v>
      </c>
      <c r="U992" s="838">
        <v>1</v>
      </c>
    </row>
    <row r="993" spans="1:21" ht="14.4" customHeight="1" x14ac:dyDescent="0.3">
      <c r="A993" s="831">
        <v>50</v>
      </c>
      <c r="B993" s="832" t="s">
        <v>2327</v>
      </c>
      <c r="C993" s="832" t="s">
        <v>2333</v>
      </c>
      <c r="D993" s="833" t="s">
        <v>3873</v>
      </c>
      <c r="E993" s="834" t="s">
        <v>2344</v>
      </c>
      <c r="F993" s="832" t="s">
        <v>2328</v>
      </c>
      <c r="G993" s="832" t="s">
        <v>2427</v>
      </c>
      <c r="H993" s="832" t="s">
        <v>578</v>
      </c>
      <c r="I993" s="832" t="s">
        <v>2430</v>
      </c>
      <c r="J993" s="832" t="s">
        <v>1397</v>
      </c>
      <c r="K993" s="832" t="s">
        <v>2429</v>
      </c>
      <c r="L993" s="835">
        <v>42.54</v>
      </c>
      <c r="M993" s="835">
        <v>42.54</v>
      </c>
      <c r="N993" s="832">
        <v>1</v>
      </c>
      <c r="O993" s="836">
        <v>1</v>
      </c>
      <c r="P993" s="835">
        <v>42.54</v>
      </c>
      <c r="Q993" s="837">
        <v>1</v>
      </c>
      <c r="R993" s="832">
        <v>1</v>
      </c>
      <c r="S993" s="837">
        <v>1</v>
      </c>
      <c r="T993" s="836">
        <v>1</v>
      </c>
      <c r="U993" s="838">
        <v>1</v>
      </c>
    </row>
    <row r="994" spans="1:21" ht="14.4" customHeight="1" x14ac:dyDescent="0.3">
      <c r="A994" s="831">
        <v>50</v>
      </c>
      <c r="B994" s="832" t="s">
        <v>2327</v>
      </c>
      <c r="C994" s="832" t="s">
        <v>2333</v>
      </c>
      <c r="D994" s="833" t="s">
        <v>3873</v>
      </c>
      <c r="E994" s="834" t="s">
        <v>2344</v>
      </c>
      <c r="F994" s="832" t="s">
        <v>2328</v>
      </c>
      <c r="G994" s="832" t="s">
        <v>3279</v>
      </c>
      <c r="H994" s="832" t="s">
        <v>578</v>
      </c>
      <c r="I994" s="832" t="s">
        <v>3280</v>
      </c>
      <c r="J994" s="832" t="s">
        <v>3281</v>
      </c>
      <c r="K994" s="832" t="s">
        <v>2200</v>
      </c>
      <c r="L994" s="835">
        <v>0</v>
      </c>
      <c r="M994" s="835">
        <v>0</v>
      </c>
      <c r="N994" s="832">
        <v>1</v>
      </c>
      <c r="O994" s="836">
        <v>1</v>
      </c>
      <c r="P994" s="835"/>
      <c r="Q994" s="837"/>
      <c r="R994" s="832"/>
      <c r="S994" s="837">
        <v>0</v>
      </c>
      <c r="T994" s="836"/>
      <c r="U994" s="838">
        <v>0</v>
      </c>
    </row>
    <row r="995" spans="1:21" ht="14.4" customHeight="1" x14ac:dyDescent="0.3">
      <c r="A995" s="831">
        <v>50</v>
      </c>
      <c r="B995" s="832" t="s">
        <v>2327</v>
      </c>
      <c r="C995" s="832" t="s">
        <v>2333</v>
      </c>
      <c r="D995" s="833" t="s">
        <v>3873</v>
      </c>
      <c r="E995" s="834" t="s">
        <v>2345</v>
      </c>
      <c r="F995" s="832" t="s">
        <v>2328</v>
      </c>
      <c r="G995" s="832" t="s">
        <v>2366</v>
      </c>
      <c r="H995" s="832" t="s">
        <v>607</v>
      </c>
      <c r="I995" s="832" t="s">
        <v>2063</v>
      </c>
      <c r="J995" s="832" t="s">
        <v>1310</v>
      </c>
      <c r="K995" s="832" t="s">
        <v>2064</v>
      </c>
      <c r="L995" s="835">
        <v>154.36000000000001</v>
      </c>
      <c r="M995" s="835">
        <v>154.36000000000001</v>
      </c>
      <c r="N995" s="832">
        <v>1</v>
      </c>
      <c r="O995" s="836">
        <v>1</v>
      </c>
      <c r="P995" s="835"/>
      <c r="Q995" s="837">
        <v>0</v>
      </c>
      <c r="R995" s="832"/>
      <c r="S995" s="837">
        <v>0</v>
      </c>
      <c r="T995" s="836"/>
      <c r="U995" s="838">
        <v>0</v>
      </c>
    </row>
    <row r="996" spans="1:21" ht="14.4" customHeight="1" x14ac:dyDescent="0.3">
      <c r="A996" s="831">
        <v>50</v>
      </c>
      <c r="B996" s="832" t="s">
        <v>2327</v>
      </c>
      <c r="C996" s="832" t="s">
        <v>2333</v>
      </c>
      <c r="D996" s="833" t="s">
        <v>3873</v>
      </c>
      <c r="E996" s="834" t="s">
        <v>2345</v>
      </c>
      <c r="F996" s="832" t="s">
        <v>2328</v>
      </c>
      <c r="G996" s="832" t="s">
        <v>3282</v>
      </c>
      <c r="H996" s="832" t="s">
        <v>578</v>
      </c>
      <c r="I996" s="832" t="s">
        <v>3283</v>
      </c>
      <c r="J996" s="832" t="s">
        <v>1574</v>
      </c>
      <c r="K996" s="832" t="s">
        <v>3284</v>
      </c>
      <c r="L996" s="835">
        <v>57.76</v>
      </c>
      <c r="M996" s="835">
        <v>57.76</v>
      </c>
      <c r="N996" s="832">
        <v>1</v>
      </c>
      <c r="O996" s="836">
        <v>1</v>
      </c>
      <c r="P996" s="835">
        <v>57.76</v>
      </c>
      <c r="Q996" s="837">
        <v>1</v>
      </c>
      <c r="R996" s="832">
        <v>1</v>
      </c>
      <c r="S996" s="837">
        <v>1</v>
      </c>
      <c r="T996" s="836">
        <v>1</v>
      </c>
      <c r="U996" s="838">
        <v>1</v>
      </c>
    </row>
    <row r="997" spans="1:21" ht="14.4" customHeight="1" x14ac:dyDescent="0.3">
      <c r="A997" s="831">
        <v>50</v>
      </c>
      <c r="B997" s="832" t="s">
        <v>2327</v>
      </c>
      <c r="C997" s="832" t="s">
        <v>2333</v>
      </c>
      <c r="D997" s="833" t="s">
        <v>3873</v>
      </c>
      <c r="E997" s="834" t="s">
        <v>2345</v>
      </c>
      <c r="F997" s="832" t="s">
        <v>2328</v>
      </c>
      <c r="G997" s="832" t="s">
        <v>2368</v>
      </c>
      <c r="H997" s="832" t="s">
        <v>578</v>
      </c>
      <c r="I997" s="832" t="s">
        <v>2538</v>
      </c>
      <c r="J997" s="832" t="s">
        <v>1126</v>
      </c>
      <c r="K997" s="832" t="s">
        <v>1969</v>
      </c>
      <c r="L997" s="835">
        <v>105.32</v>
      </c>
      <c r="M997" s="835">
        <v>315.95999999999998</v>
      </c>
      <c r="N997" s="832">
        <v>3</v>
      </c>
      <c r="O997" s="836">
        <v>2</v>
      </c>
      <c r="P997" s="835">
        <v>210.64</v>
      </c>
      <c r="Q997" s="837">
        <v>0.66666666666666663</v>
      </c>
      <c r="R997" s="832">
        <v>2</v>
      </c>
      <c r="S997" s="837">
        <v>0.66666666666666663</v>
      </c>
      <c r="T997" s="836">
        <v>1</v>
      </c>
      <c r="U997" s="838">
        <v>0.5</v>
      </c>
    </row>
    <row r="998" spans="1:21" ht="14.4" customHeight="1" x14ac:dyDescent="0.3">
      <c r="A998" s="831">
        <v>50</v>
      </c>
      <c r="B998" s="832" t="s">
        <v>2327</v>
      </c>
      <c r="C998" s="832" t="s">
        <v>2333</v>
      </c>
      <c r="D998" s="833" t="s">
        <v>3873</v>
      </c>
      <c r="E998" s="834" t="s">
        <v>2345</v>
      </c>
      <c r="F998" s="832" t="s">
        <v>2328</v>
      </c>
      <c r="G998" s="832" t="s">
        <v>2374</v>
      </c>
      <c r="H998" s="832" t="s">
        <v>578</v>
      </c>
      <c r="I998" s="832" t="s">
        <v>2540</v>
      </c>
      <c r="J998" s="832" t="s">
        <v>2376</v>
      </c>
      <c r="K998" s="832" t="s">
        <v>1331</v>
      </c>
      <c r="L998" s="835">
        <v>78.33</v>
      </c>
      <c r="M998" s="835">
        <v>78.33</v>
      </c>
      <c r="N998" s="832">
        <v>1</v>
      </c>
      <c r="O998" s="836">
        <v>1</v>
      </c>
      <c r="P998" s="835">
        <v>78.33</v>
      </c>
      <c r="Q998" s="837">
        <v>1</v>
      </c>
      <c r="R998" s="832">
        <v>1</v>
      </c>
      <c r="S998" s="837">
        <v>1</v>
      </c>
      <c r="T998" s="836">
        <v>1</v>
      </c>
      <c r="U998" s="838">
        <v>1</v>
      </c>
    </row>
    <row r="999" spans="1:21" ht="14.4" customHeight="1" x14ac:dyDescent="0.3">
      <c r="A999" s="831">
        <v>50</v>
      </c>
      <c r="B999" s="832" t="s">
        <v>2327</v>
      </c>
      <c r="C999" s="832" t="s">
        <v>2333</v>
      </c>
      <c r="D999" s="833" t="s">
        <v>3873</v>
      </c>
      <c r="E999" s="834" t="s">
        <v>2345</v>
      </c>
      <c r="F999" s="832" t="s">
        <v>2328</v>
      </c>
      <c r="G999" s="832" t="s">
        <v>2374</v>
      </c>
      <c r="H999" s="832" t="s">
        <v>578</v>
      </c>
      <c r="I999" s="832" t="s">
        <v>3285</v>
      </c>
      <c r="J999" s="832" t="s">
        <v>2376</v>
      </c>
      <c r="K999" s="832" t="s">
        <v>3286</v>
      </c>
      <c r="L999" s="835">
        <v>39.17</v>
      </c>
      <c r="M999" s="835">
        <v>39.17</v>
      </c>
      <c r="N999" s="832">
        <v>1</v>
      </c>
      <c r="O999" s="836">
        <v>1</v>
      </c>
      <c r="P999" s="835">
        <v>39.17</v>
      </c>
      <c r="Q999" s="837">
        <v>1</v>
      </c>
      <c r="R999" s="832">
        <v>1</v>
      </c>
      <c r="S999" s="837">
        <v>1</v>
      </c>
      <c r="T999" s="836">
        <v>1</v>
      </c>
      <c r="U999" s="838">
        <v>1</v>
      </c>
    </row>
    <row r="1000" spans="1:21" ht="14.4" customHeight="1" x14ac:dyDescent="0.3">
      <c r="A1000" s="831">
        <v>50</v>
      </c>
      <c r="B1000" s="832" t="s">
        <v>2327</v>
      </c>
      <c r="C1000" s="832" t="s">
        <v>2333</v>
      </c>
      <c r="D1000" s="833" t="s">
        <v>3873</v>
      </c>
      <c r="E1000" s="834" t="s">
        <v>2345</v>
      </c>
      <c r="F1000" s="832" t="s">
        <v>2328</v>
      </c>
      <c r="G1000" s="832" t="s">
        <v>2607</v>
      </c>
      <c r="H1000" s="832" t="s">
        <v>578</v>
      </c>
      <c r="I1000" s="832" t="s">
        <v>2608</v>
      </c>
      <c r="J1000" s="832" t="s">
        <v>2609</v>
      </c>
      <c r="K1000" s="832" t="s">
        <v>2610</v>
      </c>
      <c r="L1000" s="835">
        <v>46.75</v>
      </c>
      <c r="M1000" s="835">
        <v>46.75</v>
      </c>
      <c r="N1000" s="832">
        <v>1</v>
      </c>
      <c r="O1000" s="836">
        <v>1</v>
      </c>
      <c r="P1000" s="835"/>
      <c r="Q1000" s="837">
        <v>0</v>
      </c>
      <c r="R1000" s="832"/>
      <c r="S1000" s="837">
        <v>0</v>
      </c>
      <c r="T1000" s="836"/>
      <c r="U1000" s="838">
        <v>0</v>
      </c>
    </row>
    <row r="1001" spans="1:21" ht="14.4" customHeight="1" x14ac:dyDescent="0.3">
      <c r="A1001" s="831">
        <v>50</v>
      </c>
      <c r="B1001" s="832" t="s">
        <v>2327</v>
      </c>
      <c r="C1001" s="832" t="s">
        <v>2333</v>
      </c>
      <c r="D1001" s="833" t="s">
        <v>3873</v>
      </c>
      <c r="E1001" s="834" t="s">
        <v>2345</v>
      </c>
      <c r="F1001" s="832" t="s">
        <v>2328</v>
      </c>
      <c r="G1001" s="832" t="s">
        <v>3287</v>
      </c>
      <c r="H1001" s="832" t="s">
        <v>578</v>
      </c>
      <c r="I1001" s="832" t="s">
        <v>3288</v>
      </c>
      <c r="J1001" s="832" t="s">
        <v>1387</v>
      </c>
      <c r="K1001" s="832" t="s">
        <v>3289</v>
      </c>
      <c r="L1001" s="835">
        <v>89.91</v>
      </c>
      <c r="M1001" s="835">
        <v>89.91</v>
      </c>
      <c r="N1001" s="832">
        <v>1</v>
      </c>
      <c r="O1001" s="836">
        <v>1</v>
      </c>
      <c r="P1001" s="835">
        <v>89.91</v>
      </c>
      <c r="Q1001" s="837">
        <v>1</v>
      </c>
      <c r="R1001" s="832">
        <v>1</v>
      </c>
      <c r="S1001" s="837">
        <v>1</v>
      </c>
      <c r="T1001" s="836">
        <v>1</v>
      </c>
      <c r="U1001" s="838">
        <v>1</v>
      </c>
    </row>
    <row r="1002" spans="1:21" ht="14.4" customHeight="1" x14ac:dyDescent="0.3">
      <c r="A1002" s="831">
        <v>50</v>
      </c>
      <c r="B1002" s="832" t="s">
        <v>2327</v>
      </c>
      <c r="C1002" s="832" t="s">
        <v>2333</v>
      </c>
      <c r="D1002" s="833" t="s">
        <v>3873</v>
      </c>
      <c r="E1002" s="834" t="s">
        <v>2345</v>
      </c>
      <c r="F1002" s="832" t="s">
        <v>2328</v>
      </c>
      <c r="G1002" s="832" t="s">
        <v>3290</v>
      </c>
      <c r="H1002" s="832" t="s">
        <v>578</v>
      </c>
      <c r="I1002" s="832" t="s">
        <v>3291</v>
      </c>
      <c r="J1002" s="832" t="s">
        <v>1383</v>
      </c>
      <c r="K1002" s="832" t="s">
        <v>3292</v>
      </c>
      <c r="L1002" s="835">
        <v>61.97</v>
      </c>
      <c r="M1002" s="835">
        <v>61.97</v>
      </c>
      <c r="N1002" s="832">
        <v>1</v>
      </c>
      <c r="O1002" s="836">
        <v>1</v>
      </c>
      <c r="P1002" s="835">
        <v>61.97</v>
      </c>
      <c r="Q1002" s="837">
        <v>1</v>
      </c>
      <c r="R1002" s="832">
        <v>1</v>
      </c>
      <c r="S1002" s="837">
        <v>1</v>
      </c>
      <c r="T1002" s="836">
        <v>1</v>
      </c>
      <c r="U1002" s="838">
        <v>1</v>
      </c>
    </row>
    <row r="1003" spans="1:21" ht="14.4" customHeight="1" x14ac:dyDescent="0.3">
      <c r="A1003" s="831">
        <v>50</v>
      </c>
      <c r="B1003" s="832" t="s">
        <v>2327</v>
      </c>
      <c r="C1003" s="832" t="s">
        <v>2333</v>
      </c>
      <c r="D1003" s="833" t="s">
        <v>3873</v>
      </c>
      <c r="E1003" s="834" t="s">
        <v>2345</v>
      </c>
      <c r="F1003" s="832" t="s">
        <v>2328</v>
      </c>
      <c r="G1003" s="832" t="s">
        <v>2682</v>
      </c>
      <c r="H1003" s="832" t="s">
        <v>607</v>
      </c>
      <c r="I1003" s="832" t="s">
        <v>3293</v>
      </c>
      <c r="J1003" s="832" t="s">
        <v>2260</v>
      </c>
      <c r="K1003" s="832" t="s">
        <v>3294</v>
      </c>
      <c r="L1003" s="835">
        <v>105.23</v>
      </c>
      <c r="M1003" s="835">
        <v>105.23</v>
      </c>
      <c r="N1003" s="832">
        <v>1</v>
      </c>
      <c r="O1003" s="836">
        <v>1</v>
      </c>
      <c r="P1003" s="835">
        <v>105.23</v>
      </c>
      <c r="Q1003" s="837">
        <v>1</v>
      </c>
      <c r="R1003" s="832">
        <v>1</v>
      </c>
      <c r="S1003" s="837">
        <v>1</v>
      </c>
      <c r="T1003" s="836">
        <v>1</v>
      </c>
      <c r="U1003" s="838">
        <v>1</v>
      </c>
    </row>
    <row r="1004" spans="1:21" ht="14.4" customHeight="1" x14ac:dyDescent="0.3">
      <c r="A1004" s="831">
        <v>50</v>
      </c>
      <c r="B1004" s="832" t="s">
        <v>2327</v>
      </c>
      <c r="C1004" s="832" t="s">
        <v>2333</v>
      </c>
      <c r="D1004" s="833" t="s">
        <v>3873</v>
      </c>
      <c r="E1004" s="834" t="s">
        <v>2345</v>
      </c>
      <c r="F1004" s="832" t="s">
        <v>2328</v>
      </c>
      <c r="G1004" s="832" t="s">
        <v>3169</v>
      </c>
      <c r="H1004" s="832" t="s">
        <v>578</v>
      </c>
      <c r="I1004" s="832" t="s">
        <v>3170</v>
      </c>
      <c r="J1004" s="832" t="s">
        <v>3171</v>
      </c>
      <c r="K1004" s="832" t="s">
        <v>3172</v>
      </c>
      <c r="L1004" s="835">
        <v>69.59</v>
      </c>
      <c r="M1004" s="835">
        <v>69.59</v>
      </c>
      <c r="N1004" s="832">
        <v>1</v>
      </c>
      <c r="O1004" s="836">
        <v>1</v>
      </c>
      <c r="P1004" s="835">
        <v>69.59</v>
      </c>
      <c r="Q1004" s="837">
        <v>1</v>
      </c>
      <c r="R1004" s="832">
        <v>1</v>
      </c>
      <c r="S1004" s="837">
        <v>1</v>
      </c>
      <c r="T1004" s="836">
        <v>1</v>
      </c>
      <c r="U1004" s="838">
        <v>1</v>
      </c>
    </row>
    <row r="1005" spans="1:21" ht="14.4" customHeight="1" x14ac:dyDescent="0.3">
      <c r="A1005" s="831">
        <v>50</v>
      </c>
      <c r="B1005" s="832" t="s">
        <v>2327</v>
      </c>
      <c r="C1005" s="832" t="s">
        <v>2333</v>
      </c>
      <c r="D1005" s="833" t="s">
        <v>3873</v>
      </c>
      <c r="E1005" s="834" t="s">
        <v>2345</v>
      </c>
      <c r="F1005" s="832" t="s">
        <v>2328</v>
      </c>
      <c r="G1005" s="832" t="s">
        <v>2404</v>
      </c>
      <c r="H1005" s="832" t="s">
        <v>607</v>
      </c>
      <c r="I1005" s="832" t="s">
        <v>2509</v>
      </c>
      <c r="J1005" s="832" t="s">
        <v>863</v>
      </c>
      <c r="K1005" s="832" t="s">
        <v>1876</v>
      </c>
      <c r="L1005" s="835">
        <v>490.89</v>
      </c>
      <c r="M1005" s="835">
        <v>981.78</v>
      </c>
      <c r="N1005" s="832">
        <v>2</v>
      </c>
      <c r="O1005" s="836">
        <v>1</v>
      </c>
      <c r="P1005" s="835">
        <v>981.78</v>
      </c>
      <c r="Q1005" s="837">
        <v>1</v>
      </c>
      <c r="R1005" s="832">
        <v>2</v>
      </c>
      <c r="S1005" s="837">
        <v>1</v>
      </c>
      <c r="T1005" s="836">
        <v>1</v>
      </c>
      <c r="U1005" s="838">
        <v>1</v>
      </c>
    </row>
    <row r="1006" spans="1:21" ht="14.4" customHeight="1" x14ac:dyDescent="0.3">
      <c r="A1006" s="831">
        <v>50</v>
      </c>
      <c r="B1006" s="832" t="s">
        <v>2327</v>
      </c>
      <c r="C1006" s="832" t="s">
        <v>2333</v>
      </c>
      <c r="D1006" s="833" t="s">
        <v>3873</v>
      </c>
      <c r="E1006" s="834" t="s">
        <v>2345</v>
      </c>
      <c r="F1006" s="832" t="s">
        <v>2328</v>
      </c>
      <c r="G1006" s="832" t="s">
        <v>2409</v>
      </c>
      <c r="H1006" s="832" t="s">
        <v>607</v>
      </c>
      <c r="I1006" s="832" t="s">
        <v>1983</v>
      </c>
      <c r="J1006" s="832" t="s">
        <v>1981</v>
      </c>
      <c r="K1006" s="832" t="s">
        <v>1984</v>
      </c>
      <c r="L1006" s="835">
        <v>218.62</v>
      </c>
      <c r="M1006" s="835">
        <v>218.62</v>
      </c>
      <c r="N1006" s="832">
        <v>1</v>
      </c>
      <c r="O1006" s="836">
        <v>1</v>
      </c>
      <c r="P1006" s="835">
        <v>218.62</v>
      </c>
      <c r="Q1006" s="837">
        <v>1</v>
      </c>
      <c r="R1006" s="832">
        <v>1</v>
      </c>
      <c r="S1006" s="837">
        <v>1</v>
      </c>
      <c r="T1006" s="836">
        <v>1</v>
      </c>
      <c r="U1006" s="838">
        <v>1</v>
      </c>
    </row>
    <row r="1007" spans="1:21" ht="14.4" customHeight="1" x14ac:dyDescent="0.3">
      <c r="A1007" s="831">
        <v>50</v>
      </c>
      <c r="B1007" s="832" t="s">
        <v>2327</v>
      </c>
      <c r="C1007" s="832" t="s">
        <v>2333</v>
      </c>
      <c r="D1007" s="833" t="s">
        <v>3873</v>
      </c>
      <c r="E1007" s="834" t="s">
        <v>2345</v>
      </c>
      <c r="F1007" s="832" t="s">
        <v>2328</v>
      </c>
      <c r="G1007" s="832" t="s">
        <v>2409</v>
      </c>
      <c r="H1007" s="832" t="s">
        <v>607</v>
      </c>
      <c r="I1007" s="832" t="s">
        <v>3188</v>
      </c>
      <c r="J1007" s="832" t="s">
        <v>1981</v>
      </c>
      <c r="K1007" s="832" t="s">
        <v>3189</v>
      </c>
      <c r="L1007" s="835">
        <v>437.23</v>
      </c>
      <c r="M1007" s="835">
        <v>1311.69</v>
      </c>
      <c r="N1007" s="832">
        <v>3</v>
      </c>
      <c r="O1007" s="836">
        <v>2</v>
      </c>
      <c r="P1007" s="835">
        <v>1311.69</v>
      </c>
      <c r="Q1007" s="837">
        <v>1</v>
      </c>
      <c r="R1007" s="832">
        <v>3</v>
      </c>
      <c r="S1007" s="837">
        <v>1</v>
      </c>
      <c r="T1007" s="836">
        <v>2</v>
      </c>
      <c r="U1007" s="838">
        <v>1</v>
      </c>
    </row>
    <row r="1008" spans="1:21" ht="14.4" customHeight="1" x14ac:dyDescent="0.3">
      <c r="A1008" s="831">
        <v>50</v>
      </c>
      <c r="B1008" s="832" t="s">
        <v>2327</v>
      </c>
      <c r="C1008" s="832" t="s">
        <v>2333</v>
      </c>
      <c r="D1008" s="833" t="s">
        <v>3873</v>
      </c>
      <c r="E1008" s="834" t="s">
        <v>2346</v>
      </c>
      <c r="F1008" s="832" t="s">
        <v>2328</v>
      </c>
      <c r="G1008" s="832" t="s">
        <v>3282</v>
      </c>
      <c r="H1008" s="832" t="s">
        <v>578</v>
      </c>
      <c r="I1008" s="832" t="s">
        <v>3283</v>
      </c>
      <c r="J1008" s="832" t="s">
        <v>1574</v>
      </c>
      <c r="K1008" s="832" t="s">
        <v>3284</v>
      </c>
      <c r="L1008" s="835">
        <v>57.76</v>
      </c>
      <c r="M1008" s="835">
        <v>57.76</v>
      </c>
      <c r="N1008" s="832">
        <v>1</v>
      </c>
      <c r="O1008" s="836">
        <v>0.5</v>
      </c>
      <c r="P1008" s="835">
        <v>57.76</v>
      </c>
      <c r="Q1008" s="837">
        <v>1</v>
      </c>
      <c r="R1008" s="832">
        <v>1</v>
      </c>
      <c r="S1008" s="837">
        <v>1</v>
      </c>
      <c r="T1008" s="836">
        <v>0.5</v>
      </c>
      <c r="U1008" s="838">
        <v>1</v>
      </c>
    </row>
    <row r="1009" spans="1:21" ht="14.4" customHeight="1" x14ac:dyDescent="0.3">
      <c r="A1009" s="831">
        <v>50</v>
      </c>
      <c r="B1009" s="832" t="s">
        <v>2327</v>
      </c>
      <c r="C1009" s="832" t="s">
        <v>2333</v>
      </c>
      <c r="D1009" s="833" t="s">
        <v>3873</v>
      </c>
      <c r="E1009" s="834" t="s">
        <v>2346</v>
      </c>
      <c r="F1009" s="832" t="s">
        <v>2328</v>
      </c>
      <c r="G1009" s="832" t="s">
        <v>2367</v>
      </c>
      <c r="H1009" s="832" t="s">
        <v>607</v>
      </c>
      <c r="I1009" s="832" t="s">
        <v>2020</v>
      </c>
      <c r="J1009" s="832" t="s">
        <v>2018</v>
      </c>
      <c r="K1009" s="832" t="s">
        <v>2021</v>
      </c>
      <c r="L1009" s="835">
        <v>139.77000000000001</v>
      </c>
      <c r="M1009" s="835">
        <v>139.77000000000001</v>
      </c>
      <c r="N1009" s="832">
        <v>1</v>
      </c>
      <c r="O1009" s="836">
        <v>0.5</v>
      </c>
      <c r="P1009" s="835"/>
      <c r="Q1009" s="837">
        <v>0</v>
      </c>
      <c r="R1009" s="832"/>
      <c r="S1009" s="837">
        <v>0</v>
      </c>
      <c r="T1009" s="836"/>
      <c r="U1009" s="838">
        <v>0</v>
      </c>
    </row>
    <row r="1010" spans="1:21" ht="14.4" customHeight="1" x14ac:dyDescent="0.3">
      <c r="A1010" s="831">
        <v>50</v>
      </c>
      <c r="B1010" s="832" t="s">
        <v>2327</v>
      </c>
      <c r="C1010" s="832" t="s">
        <v>2333</v>
      </c>
      <c r="D1010" s="833" t="s">
        <v>3873</v>
      </c>
      <c r="E1010" s="834" t="s">
        <v>2346</v>
      </c>
      <c r="F1010" s="832" t="s">
        <v>2328</v>
      </c>
      <c r="G1010" s="832" t="s">
        <v>2367</v>
      </c>
      <c r="H1010" s="832" t="s">
        <v>578</v>
      </c>
      <c r="I1010" s="832" t="s">
        <v>2028</v>
      </c>
      <c r="J1010" s="832" t="s">
        <v>2015</v>
      </c>
      <c r="K1010" s="832" t="s">
        <v>2029</v>
      </c>
      <c r="L1010" s="835">
        <v>392.42</v>
      </c>
      <c r="M1010" s="835">
        <v>392.42</v>
      </c>
      <c r="N1010" s="832">
        <v>1</v>
      </c>
      <c r="O1010" s="836">
        <v>0.5</v>
      </c>
      <c r="P1010" s="835"/>
      <c r="Q1010" s="837">
        <v>0</v>
      </c>
      <c r="R1010" s="832"/>
      <c r="S1010" s="837">
        <v>0</v>
      </c>
      <c r="T1010" s="836"/>
      <c r="U1010" s="838">
        <v>0</v>
      </c>
    </row>
    <row r="1011" spans="1:21" ht="14.4" customHeight="1" x14ac:dyDescent="0.3">
      <c r="A1011" s="831">
        <v>50</v>
      </c>
      <c r="B1011" s="832" t="s">
        <v>2327</v>
      </c>
      <c r="C1011" s="832" t="s">
        <v>2333</v>
      </c>
      <c r="D1011" s="833" t="s">
        <v>3873</v>
      </c>
      <c r="E1011" s="834" t="s">
        <v>2346</v>
      </c>
      <c r="F1011" s="832" t="s">
        <v>2328</v>
      </c>
      <c r="G1011" s="832" t="s">
        <v>2367</v>
      </c>
      <c r="H1011" s="832" t="s">
        <v>578</v>
      </c>
      <c r="I1011" s="832" t="s">
        <v>3295</v>
      </c>
      <c r="J1011" s="832" t="s">
        <v>3296</v>
      </c>
      <c r="K1011" s="832" t="s">
        <v>3297</v>
      </c>
      <c r="L1011" s="835">
        <v>0</v>
      </c>
      <c r="M1011" s="835">
        <v>0</v>
      </c>
      <c r="N1011" s="832">
        <v>1</v>
      </c>
      <c r="O1011" s="836">
        <v>0.5</v>
      </c>
      <c r="P1011" s="835"/>
      <c r="Q1011" s="837"/>
      <c r="R1011" s="832"/>
      <c r="S1011" s="837">
        <v>0</v>
      </c>
      <c r="T1011" s="836"/>
      <c r="U1011" s="838">
        <v>0</v>
      </c>
    </row>
    <row r="1012" spans="1:21" ht="14.4" customHeight="1" x14ac:dyDescent="0.3">
      <c r="A1012" s="831">
        <v>50</v>
      </c>
      <c r="B1012" s="832" t="s">
        <v>2327</v>
      </c>
      <c r="C1012" s="832" t="s">
        <v>2333</v>
      </c>
      <c r="D1012" s="833" t="s">
        <v>3873</v>
      </c>
      <c r="E1012" s="834" t="s">
        <v>2346</v>
      </c>
      <c r="F1012" s="832" t="s">
        <v>2328</v>
      </c>
      <c r="G1012" s="832" t="s">
        <v>2367</v>
      </c>
      <c r="H1012" s="832" t="s">
        <v>607</v>
      </c>
      <c r="I1012" s="832" t="s">
        <v>3060</v>
      </c>
      <c r="J1012" s="832" t="s">
        <v>2018</v>
      </c>
      <c r="K1012" s="832" t="s">
        <v>2031</v>
      </c>
      <c r="L1012" s="835">
        <v>143.35</v>
      </c>
      <c r="M1012" s="835">
        <v>143.35</v>
      </c>
      <c r="N1012" s="832">
        <v>1</v>
      </c>
      <c r="O1012" s="836">
        <v>1</v>
      </c>
      <c r="P1012" s="835"/>
      <c r="Q1012" s="837">
        <v>0</v>
      </c>
      <c r="R1012" s="832"/>
      <c r="S1012" s="837">
        <v>0</v>
      </c>
      <c r="T1012" s="836"/>
      <c r="U1012" s="838">
        <v>0</v>
      </c>
    </row>
    <row r="1013" spans="1:21" ht="14.4" customHeight="1" x14ac:dyDescent="0.3">
      <c r="A1013" s="831">
        <v>50</v>
      </c>
      <c r="B1013" s="832" t="s">
        <v>2327</v>
      </c>
      <c r="C1013" s="832" t="s">
        <v>2333</v>
      </c>
      <c r="D1013" s="833" t="s">
        <v>3873</v>
      </c>
      <c r="E1013" s="834" t="s">
        <v>2346</v>
      </c>
      <c r="F1013" s="832" t="s">
        <v>2328</v>
      </c>
      <c r="G1013" s="832" t="s">
        <v>3298</v>
      </c>
      <c r="H1013" s="832" t="s">
        <v>578</v>
      </c>
      <c r="I1013" s="832" t="s">
        <v>3299</v>
      </c>
      <c r="J1013" s="832" t="s">
        <v>3300</v>
      </c>
      <c r="K1013" s="832" t="s">
        <v>3301</v>
      </c>
      <c r="L1013" s="835">
        <v>200.23</v>
      </c>
      <c r="M1013" s="835">
        <v>400.46</v>
      </c>
      <c r="N1013" s="832">
        <v>2</v>
      </c>
      <c r="O1013" s="836">
        <v>0.5</v>
      </c>
      <c r="P1013" s="835"/>
      <c r="Q1013" s="837">
        <v>0</v>
      </c>
      <c r="R1013" s="832"/>
      <c r="S1013" s="837">
        <v>0</v>
      </c>
      <c r="T1013" s="836"/>
      <c r="U1013" s="838">
        <v>0</v>
      </c>
    </row>
    <row r="1014" spans="1:21" ht="14.4" customHeight="1" x14ac:dyDescent="0.3">
      <c r="A1014" s="831">
        <v>50</v>
      </c>
      <c r="B1014" s="832" t="s">
        <v>2327</v>
      </c>
      <c r="C1014" s="832" t="s">
        <v>2333</v>
      </c>
      <c r="D1014" s="833" t="s">
        <v>3873</v>
      </c>
      <c r="E1014" s="834" t="s">
        <v>2346</v>
      </c>
      <c r="F1014" s="832" t="s">
        <v>2328</v>
      </c>
      <c r="G1014" s="832" t="s">
        <v>2368</v>
      </c>
      <c r="H1014" s="832" t="s">
        <v>607</v>
      </c>
      <c r="I1014" s="832" t="s">
        <v>1940</v>
      </c>
      <c r="J1014" s="832" t="s">
        <v>696</v>
      </c>
      <c r="K1014" s="832" t="s">
        <v>1941</v>
      </c>
      <c r="L1014" s="835">
        <v>35.11</v>
      </c>
      <c r="M1014" s="835">
        <v>35.11</v>
      </c>
      <c r="N1014" s="832">
        <v>1</v>
      </c>
      <c r="O1014" s="836">
        <v>0.5</v>
      </c>
      <c r="P1014" s="835"/>
      <c r="Q1014" s="837">
        <v>0</v>
      </c>
      <c r="R1014" s="832"/>
      <c r="S1014" s="837">
        <v>0</v>
      </c>
      <c r="T1014" s="836"/>
      <c r="U1014" s="838">
        <v>0</v>
      </c>
    </row>
    <row r="1015" spans="1:21" ht="14.4" customHeight="1" x14ac:dyDescent="0.3">
      <c r="A1015" s="831">
        <v>50</v>
      </c>
      <c r="B1015" s="832" t="s">
        <v>2327</v>
      </c>
      <c r="C1015" s="832" t="s">
        <v>2333</v>
      </c>
      <c r="D1015" s="833" t="s">
        <v>3873</v>
      </c>
      <c r="E1015" s="834" t="s">
        <v>2346</v>
      </c>
      <c r="F1015" s="832" t="s">
        <v>2328</v>
      </c>
      <c r="G1015" s="832" t="s">
        <v>3105</v>
      </c>
      <c r="H1015" s="832" t="s">
        <v>578</v>
      </c>
      <c r="I1015" s="832" t="s">
        <v>3302</v>
      </c>
      <c r="J1015" s="832" t="s">
        <v>987</v>
      </c>
      <c r="K1015" s="832" t="s">
        <v>988</v>
      </c>
      <c r="L1015" s="835">
        <v>0</v>
      </c>
      <c r="M1015" s="835">
        <v>0</v>
      </c>
      <c r="N1015" s="832">
        <v>2</v>
      </c>
      <c r="O1015" s="836">
        <v>0.5</v>
      </c>
      <c r="P1015" s="835"/>
      <c r="Q1015" s="837"/>
      <c r="R1015" s="832"/>
      <c r="S1015" s="837">
        <v>0</v>
      </c>
      <c r="T1015" s="836"/>
      <c r="U1015" s="838">
        <v>0</v>
      </c>
    </row>
    <row r="1016" spans="1:21" ht="14.4" customHeight="1" x14ac:dyDescent="0.3">
      <c r="A1016" s="831">
        <v>50</v>
      </c>
      <c r="B1016" s="832" t="s">
        <v>2327</v>
      </c>
      <c r="C1016" s="832" t="s">
        <v>2333</v>
      </c>
      <c r="D1016" s="833" t="s">
        <v>3873</v>
      </c>
      <c r="E1016" s="834" t="s">
        <v>2346</v>
      </c>
      <c r="F1016" s="832" t="s">
        <v>2328</v>
      </c>
      <c r="G1016" s="832" t="s">
        <v>2827</v>
      </c>
      <c r="H1016" s="832" t="s">
        <v>578</v>
      </c>
      <c r="I1016" s="832" t="s">
        <v>3303</v>
      </c>
      <c r="J1016" s="832" t="s">
        <v>3304</v>
      </c>
      <c r="K1016" s="832" t="s">
        <v>3305</v>
      </c>
      <c r="L1016" s="835">
        <v>506.37</v>
      </c>
      <c r="M1016" s="835">
        <v>1012.74</v>
      </c>
      <c r="N1016" s="832">
        <v>2</v>
      </c>
      <c r="O1016" s="836">
        <v>0.5</v>
      </c>
      <c r="P1016" s="835">
        <v>1012.74</v>
      </c>
      <c r="Q1016" s="837">
        <v>1</v>
      </c>
      <c r="R1016" s="832">
        <v>2</v>
      </c>
      <c r="S1016" s="837">
        <v>1</v>
      </c>
      <c r="T1016" s="836">
        <v>0.5</v>
      </c>
      <c r="U1016" s="838">
        <v>1</v>
      </c>
    </row>
    <row r="1017" spans="1:21" ht="14.4" customHeight="1" x14ac:dyDescent="0.3">
      <c r="A1017" s="831">
        <v>50</v>
      </c>
      <c r="B1017" s="832" t="s">
        <v>2327</v>
      </c>
      <c r="C1017" s="832" t="s">
        <v>2333</v>
      </c>
      <c r="D1017" s="833" t="s">
        <v>3873</v>
      </c>
      <c r="E1017" s="834" t="s">
        <v>2346</v>
      </c>
      <c r="F1017" s="832" t="s">
        <v>2328</v>
      </c>
      <c r="G1017" s="832" t="s">
        <v>3306</v>
      </c>
      <c r="H1017" s="832" t="s">
        <v>578</v>
      </c>
      <c r="I1017" s="832" t="s">
        <v>3307</v>
      </c>
      <c r="J1017" s="832" t="s">
        <v>3308</v>
      </c>
      <c r="K1017" s="832" t="s">
        <v>3144</v>
      </c>
      <c r="L1017" s="835">
        <v>238.72</v>
      </c>
      <c r="M1017" s="835">
        <v>238.72</v>
      </c>
      <c r="N1017" s="832">
        <v>1</v>
      </c>
      <c r="O1017" s="836">
        <v>0.5</v>
      </c>
      <c r="P1017" s="835"/>
      <c r="Q1017" s="837">
        <v>0</v>
      </c>
      <c r="R1017" s="832"/>
      <c r="S1017" s="837">
        <v>0</v>
      </c>
      <c r="T1017" s="836"/>
      <c r="U1017" s="838">
        <v>0</v>
      </c>
    </row>
    <row r="1018" spans="1:21" ht="14.4" customHeight="1" x14ac:dyDescent="0.3">
      <c r="A1018" s="831">
        <v>50</v>
      </c>
      <c r="B1018" s="832" t="s">
        <v>2327</v>
      </c>
      <c r="C1018" s="832" t="s">
        <v>2333</v>
      </c>
      <c r="D1018" s="833" t="s">
        <v>3873</v>
      </c>
      <c r="E1018" s="834" t="s">
        <v>2346</v>
      </c>
      <c r="F1018" s="832" t="s">
        <v>2328</v>
      </c>
      <c r="G1018" s="832" t="s">
        <v>3306</v>
      </c>
      <c r="H1018" s="832" t="s">
        <v>607</v>
      </c>
      <c r="I1018" s="832" t="s">
        <v>2076</v>
      </c>
      <c r="J1018" s="832" t="s">
        <v>2077</v>
      </c>
      <c r="K1018" s="832" t="s">
        <v>1331</v>
      </c>
      <c r="L1018" s="835">
        <v>170.52</v>
      </c>
      <c r="M1018" s="835">
        <v>341.04</v>
      </c>
      <c r="N1018" s="832">
        <v>2</v>
      </c>
      <c r="O1018" s="836">
        <v>1</v>
      </c>
      <c r="P1018" s="835"/>
      <c r="Q1018" s="837">
        <v>0</v>
      </c>
      <c r="R1018" s="832"/>
      <c r="S1018" s="837">
        <v>0</v>
      </c>
      <c r="T1018" s="836"/>
      <c r="U1018" s="838">
        <v>0</v>
      </c>
    </row>
    <row r="1019" spans="1:21" ht="14.4" customHeight="1" x14ac:dyDescent="0.3">
      <c r="A1019" s="831">
        <v>50</v>
      </c>
      <c r="B1019" s="832" t="s">
        <v>2327</v>
      </c>
      <c r="C1019" s="832" t="s">
        <v>2333</v>
      </c>
      <c r="D1019" s="833" t="s">
        <v>3873</v>
      </c>
      <c r="E1019" s="834" t="s">
        <v>2346</v>
      </c>
      <c r="F1019" s="832" t="s">
        <v>2328</v>
      </c>
      <c r="G1019" s="832" t="s">
        <v>3306</v>
      </c>
      <c r="H1019" s="832" t="s">
        <v>607</v>
      </c>
      <c r="I1019" s="832" t="s">
        <v>3309</v>
      </c>
      <c r="J1019" s="832" t="s">
        <v>2077</v>
      </c>
      <c r="K1019" s="832" t="s">
        <v>3310</v>
      </c>
      <c r="L1019" s="835">
        <v>272.83</v>
      </c>
      <c r="M1019" s="835">
        <v>272.83</v>
      </c>
      <c r="N1019" s="832">
        <v>1</v>
      </c>
      <c r="O1019" s="836">
        <v>0.5</v>
      </c>
      <c r="P1019" s="835"/>
      <c r="Q1019" s="837">
        <v>0</v>
      </c>
      <c r="R1019" s="832"/>
      <c r="S1019" s="837">
        <v>0</v>
      </c>
      <c r="T1019" s="836"/>
      <c r="U1019" s="838">
        <v>0</v>
      </c>
    </row>
    <row r="1020" spans="1:21" ht="14.4" customHeight="1" x14ac:dyDescent="0.3">
      <c r="A1020" s="831">
        <v>50</v>
      </c>
      <c r="B1020" s="832" t="s">
        <v>2327</v>
      </c>
      <c r="C1020" s="832" t="s">
        <v>2333</v>
      </c>
      <c r="D1020" s="833" t="s">
        <v>3873</v>
      </c>
      <c r="E1020" s="834" t="s">
        <v>2346</v>
      </c>
      <c r="F1020" s="832" t="s">
        <v>2328</v>
      </c>
      <c r="G1020" s="832" t="s">
        <v>2374</v>
      </c>
      <c r="H1020" s="832" t="s">
        <v>578</v>
      </c>
      <c r="I1020" s="832" t="s">
        <v>2540</v>
      </c>
      <c r="J1020" s="832" t="s">
        <v>2376</v>
      </c>
      <c r="K1020" s="832" t="s">
        <v>1331</v>
      </c>
      <c r="L1020" s="835">
        <v>78.33</v>
      </c>
      <c r="M1020" s="835">
        <v>78.33</v>
      </c>
      <c r="N1020" s="832">
        <v>1</v>
      </c>
      <c r="O1020" s="836">
        <v>1</v>
      </c>
      <c r="P1020" s="835"/>
      <c r="Q1020" s="837">
        <v>0</v>
      </c>
      <c r="R1020" s="832"/>
      <c r="S1020" s="837">
        <v>0</v>
      </c>
      <c r="T1020" s="836"/>
      <c r="U1020" s="838">
        <v>0</v>
      </c>
    </row>
    <row r="1021" spans="1:21" ht="14.4" customHeight="1" x14ac:dyDescent="0.3">
      <c r="A1021" s="831">
        <v>50</v>
      </c>
      <c r="B1021" s="832" t="s">
        <v>2327</v>
      </c>
      <c r="C1021" s="832" t="s">
        <v>2333</v>
      </c>
      <c r="D1021" s="833" t="s">
        <v>3873</v>
      </c>
      <c r="E1021" s="834" t="s">
        <v>2346</v>
      </c>
      <c r="F1021" s="832" t="s">
        <v>2328</v>
      </c>
      <c r="G1021" s="832" t="s">
        <v>3311</v>
      </c>
      <c r="H1021" s="832" t="s">
        <v>578</v>
      </c>
      <c r="I1021" s="832" t="s">
        <v>3312</v>
      </c>
      <c r="J1021" s="832" t="s">
        <v>3313</v>
      </c>
      <c r="K1021" s="832" t="s">
        <v>3314</v>
      </c>
      <c r="L1021" s="835">
        <v>0</v>
      </c>
      <c r="M1021" s="835">
        <v>0</v>
      </c>
      <c r="N1021" s="832">
        <v>1</v>
      </c>
      <c r="O1021" s="836">
        <v>0.5</v>
      </c>
      <c r="P1021" s="835">
        <v>0</v>
      </c>
      <c r="Q1021" s="837"/>
      <c r="R1021" s="832">
        <v>1</v>
      </c>
      <c r="S1021" s="837">
        <v>1</v>
      </c>
      <c r="T1021" s="836">
        <v>0.5</v>
      </c>
      <c r="U1021" s="838">
        <v>1</v>
      </c>
    </row>
    <row r="1022" spans="1:21" ht="14.4" customHeight="1" x14ac:dyDescent="0.3">
      <c r="A1022" s="831">
        <v>50</v>
      </c>
      <c r="B1022" s="832" t="s">
        <v>2327</v>
      </c>
      <c r="C1022" s="832" t="s">
        <v>2333</v>
      </c>
      <c r="D1022" s="833" t="s">
        <v>3873</v>
      </c>
      <c r="E1022" s="834" t="s">
        <v>2346</v>
      </c>
      <c r="F1022" s="832" t="s">
        <v>2328</v>
      </c>
      <c r="G1022" s="832" t="s">
        <v>2841</v>
      </c>
      <c r="H1022" s="832" t="s">
        <v>578</v>
      </c>
      <c r="I1022" s="832" t="s">
        <v>2842</v>
      </c>
      <c r="J1022" s="832" t="s">
        <v>760</v>
      </c>
      <c r="K1022" s="832" t="s">
        <v>2692</v>
      </c>
      <c r="L1022" s="835">
        <v>91.11</v>
      </c>
      <c r="M1022" s="835">
        <v>91.11</v>
      </c>
      <c r="N1022" s="832">
        <v>1</v>
      </c>
      <c r="O1022" s="836">
        <v>0.5</v>
      </c>
      <c r="P1022" s="835">
        <v>91.11</v>
      </c>
      <c r="Q1022" s="837">
        <v>1</v>
      </c>
      <c r="R1022" s="832">
        <v>1</v>
      </c>
      <c r="S1022" s="837">
        <v>1</v>
      </c>
      <c r="T1022" s="836">
        <v>0.5</v>
      </c>
      <c r="U1022" s="838">
        <v>1</v>
      </c>
    </row>
    <row r="1023" spans="1:21" ht="14.4" customHeight="1" x14ac:dyDescent="0.3">
      <c r="A1023" s="831">
        <v>50</v>
      </c>
      <c r="B1023" s="832" t="s">
        <v>2327</v>
      </c>
      <c r="C1023" s="832" t="s">
        <v>2333</v>
      </c>
      <c r="D1023" s="833" t="s">
        <v>3873</v>
      </c>
      <c r="E1023" s="834" t="s">
        <v>2346</v>
      </c>
      <c r="F1023" s="832" t="s">
        <v>2328</v>
      </c>
      <c r="G1023" s="832" t="s">
        <v>2841</v>
      </c>
      <c r="H1023" s="832" t="s">
        <v>578</v>
      </c>
      <c r="I1023" s="832" t="s">
        <v>3315</v>
      </c>
      <c r="J1023" s="832" t="s">
        <v>760</v>
      </c>
      <c r="K1023" s="832" t="s">
        <v>2692</v>
      </c>
      <c r="L1023" s="835">
        <v>91.11</v>
      </c>
      <c r="M1023" s="835">
        <v>91.11</v>
      </c>
      <c r="N1023" s="832">
        <v>1</v>
      </c>
      <c r="O1023" s="836">
        <v>0.5</v>
      </c>
      <c r="P1023" s="835"/>
      <c r="Q1023" s="837">
        <v>0</v>
      </c>
      <c r="R1023" s="832"/>
      <c r="S1023" s="837">
        <v>0</v>
      </c>
      <c r="T1023" s="836"/>
      <c r="U1023" s="838">
        <v>0</v>
      </c>
    </row>
    <row r="1024" spans="1:21" ht="14.4" customHeight="1" x14ac:dyDescent="0.3">
      <c r="A1024" s="831">
        <v>50</v>
      </c>
      <c r="B1024" s="832" t="s">
        <v>2327</v>
      </c>
      <c r="C1024" s="832" t="s">
        <v>2333</v>
      </c>
      <c r="D1024" s="833" t="s">
        <v>3873</v>
      </c>
      <c r="E1024" s="834" t="s">
        <v>2346</v>
      </c>
      <c r="F1024" s="832" t="s">
        <v>2328</v>
      </c>
      <c r="G1024" s="832" t="s">
        <v>2841</v>
      </c>
      <c r="H1024" s="832" t="s">
        <v>578</v>
      </c>
      <c r="I1024" s="832" t="s">
        <v>3316</v>
      </c>
      <c r="J1024" s="832" t="s">
        <v>760</v>
      </c>
      <c r="K1024" s="832" t="s">
        <v>2692</v>
      </c>
      <c r="L1024" s="835">
        <v>91.11</v>
      </c>
      <c r="M1024" s="835">
        <v>273.33</v>
      </c>
      <c r="N1024" s="832">
        <v>3</v>
      </c>
      <c r="O1024" s="836">
        <v>1.5</v>
      </c>
      <c r="P1024" s="835">
        <v>182.22</v>
      </c>
      <c r="Q1024" s="837">
        <v>0.66666666666666674</v>
      </c>
      <c r="R1024" s="832">
        <v>2</v>
      </c>
      <c r="S1024" s="837">
        <v>0.66666666666666663</v>
      </c>
      <c r="T1024" s="836">
        <v>1</v>
      </c>
      <c r="U1024" s="838">
        <v>0.66666666666666663</v>
      </c>
    </row>
    <row r="1025" spans="1:21" ht="14.4" customHeight="1" x14ac:dyDescent="0.3">
      <c r="A1025" s="831">
        <v>50</v>
      </c>
      <c r="B1025" s="832" t="s">
        <v>2327</v>
      </c>
      <c r="C1025" s="832" t="s">
        <v>2333</v>
      </c>
      <c r="D1025" s="833" t="s">
        <v>3873</v>
      </c>
      <c r="E1025" s="834" t="s">
        <v>2346</v>
      </c>
      <c r="F1025" s="832" t="s">
        <v>2328</v>
      </c>
      <c r="G1025" s="832" t="s">
        <v>2378</v>
      </c>
      <c r="H1025" s="832" t="s">
        <v>578</v>
      </c>
      <c r="I1025" s="832" t="s">
        <v>2379</v>
      </c>
      <c r="J1025" s="832" t="s">
        <v>824</v>
      </c>
      <c r="K1025" s="832" t="s">
        <v>2380</v>
      </c>
      <c r="L1025" s="835">
        <v>159.16999999999999</v>
      </c>
      <c r="M1025" s="835">
        <v>318.33999999999997</v>
      </c>
      <c r="N1025" s="832">
        <v>2</v>
      </c>
      <c r="O1025" s="836">
        <v>0.5</v>
      </c>
      <c r="P1025" s="835"/>
      <c r="Q1025" s="837">
        <v>0</v>
      </c>
      <c r="R1025" s="832"/>
      <c r="S1025" s="837">
        <v>0</v>
      </c>
      <c r="T1025" s="836"/>
      <c r="U1025" s="838">
        <v>0</v>
      </c>
    </row>
    <row r="1026" spans="1:21" ht="14.4" customHeight="1" x14ac:dyDescent="0.3">
      <c r="A1026" s="831">
        <v>50</v>
      </c>
      <c r="B1026" s="832" t="s">
        <v>2327</v>
      </c>
      <c r="C1026" s="832" t="s">
        <v>2333</v>
      </c>
      <c r="D1026" s="833" t="s">
        <v>3873</v>
      </c>
      <c r="E1026" s="834" t="s">
        <v>2346</v>
      </c>
      <c r="F1026" s="832" t="s">
        <v>2328</v>
      </c>
      <c r="G1026" s="832" t="s">
        <v>2381</v>
      </c>
      <c r="H1026" s="832" t="s">
        <v>607</v>
      </c>
      <c r="I1026" s="832" t="s">
        <v>1911</v>
      </c>
      <c r="J1026" s="832" t="s">
        <v>875</v>
      </c>
      <c r="K1026" s="832" t="s">
        <v>1912</v>
      </c>
      <c r="L1026" s="835">
        <v>42.51</v>
      </c>
      <c r="M1026" s="835">
        <v>85.02</v>
      </c>
      <c r="N1026" s="832">
        <v>2</v>
      </c>
      <c r="O1026" s="836">
        <v>0.5</v>
      </c>
      <c r="P1026" s="835"/>
      <c r="Q1026" s="837">
        <v>0</v>
      </c>
      <c r="R1026" s="832"/>
      <c r="S1026" s="837">
        <v>0</v>
      </c>
      <c r="T1026" s="836"/>
      <c r="U1026" s="838">
        <v>0</v>
      </c>
    </row>
    <row r="1027" spans="1:21" ht="14.4" customHeight="1" x14ac:dyDescent="0.3">
      <c r="A1027" s="831">
        <v>50</v>
      </c>
      <c r="B1027" s="832" t="s">
        <v>2327</v>
      </c>
      <c r="C1027" s="832" t="s">
        <v>2333</v>
      </c>
      <c r="D1027" s="833" t="s">
        <v>3873</v>
      </c>
      <c r="E1027" s="834" t="s">
        <v>2346</v>
      </c>
      <c r="F1027" s="832" t="s">
        <v>2328</v>
      </c>
      <c r="G1027" s="832" t="s">
        <v>2381</v>
      </c>
      <c r="H1027" s="832" t="s">
        <v>578</v>
      </c>
      <c r="I1027" s="832" t="s">
        <v>2851</v>
      </c>
      <c r="J1027" s="832" t="s">
        <v>871</v>
      </c>
      <c r="K1027" s="832" t="s">
        <v>2852</v>
      </c>
      <c r="L1027" s="835">
        <v>0</v>
      </c>
      <c r="M1027" s="835">
        <v>0</v>
      </c>
      <c r="N1027" s="832">
        <v>1</v>
      </c>
      <c r="O1027" s="836">
        <v>0.5</v>
      </c>
      <c r="P1027" s="835"/>
      <c r="Q1027" s="837"/>
      <c r="R1027" s="832"/>
      <c r="S1027" s="837">
        <v>0</v>
      </c>
      <c r="T1027" s="836"/>
      <c r="U1027" s="838">
        <v>0</v>
      </c>
    </row>
    <row r="1028" spans="1:21" ht="14.4" customHeight="1" x14ac:dyDescent="0.3">
      <c r="A1028" s="831">
        <v>50</v>
      </c>
      <c r="B1028" s="832" t="s">
        <v>2327</v>
      </c>
      <c r="C1028" s="832" t="s">
        <v>2333</v>
      </c>
      <c r="D1028" s="833" t="s">
        <v>3873</v>
      </c>
      <c r="E1028" s="834" t="s">
        <v>2346</v>
      </c>
      <c r="F1028" s="832" t="s">
        <v>2328</v>
      </c>
      <c r="G1028" s="832" t="s">
        <v>2381</v>
      </c>
      <c r="H1028" s="832" t="s">
        <v>578</v>
      </c>
      <c r="I1028" s="832" t="s">
        <v>2382</v>
      </c>
      <c r="J1028" s="832" t="s">
        <v>871</v>
      </c>
      <c r="K1028" s="832" t="s">
        <v>1912</v>
      </c>
      <c r="L1028" s="835">
        <v>42.51</v>
      </c>
      <c r="M1028" s="835">
        <v>85.02</v>
      </c>
      <c r="N1028" s="832">
        <v>2</v>
      </c>
      <c r="O1028" s="836">
        <v>1</v>
      </c>
      <c r="P1028" s="835"/>
      <c r="Q1028" s="837">
        <v>0</v>
      </c>
      <c r="R1028" s="832"/>
      <c r="S1028" s="837">
        <v>0</v>
      </c>
      <c r="T1028" s="836"/>
      <c r="U1028" s="838">
        <v>0</v>
      </c>
    </row>
    <row r="1029" spans="1:21" ht="14.4" customHeight="1" x14ac:dyDescent="0.3">
      <c r="A1029" s="831">
        <v>50</v>
      </c>
      <c r="B1029" s="832" t="s">
        <v>2327</v>
      </c>
      <c r="C1029" s="832" t="s">
        <v>2333</v>
      </c>
      <c r="D1029" s="833" t="s">
        <v>3873</v>
      </c>
      <c r="E1029" s="834" t="s">
        <v>2346</v>
      </c>
      <c r="F1029" s="832" t="s">
        <v>2328</v>
      </c>
      <c r="G1029" s="832" t="s">
        <v>2863</v>
      </c>
      <c r="H1029" s="832" t="s">
        <v>578</v>
      </c>
      <c r="I1029" s="832" t="s">
        <v>2864</v>
      </c>
      <c r="J1029" s="832" t="s">
        <v>1011</v>
      </c>
      <c r="K1029" s="832" t="s">
        <v>2865</v>
      </c>
      <c r="L1029" s="835">
        <v>107.27</v>
      </c>
      <c r="M1029" s="835">
        <v>1394.51</v>
      </c>
      <c r="N1029" s="832">
        <v>13</v>
      </c>
      <c r="O1029" s="836">
        <v>4</v>
      </c>
      <c r="P1029" s="835">
        <v>321.81</v>
      </c>
      <c r="Q1029" s="837">
        <v>0.23076923076923078</v>
      </c>
      <c r="R1029" s="832">
        <v>3</v>
      </c>
      <c r="S1029" s="837">
        <v>0.23076923076923078</v>
      </c>
      <c r="T1029" s="836">
        <v>0.5</v>
      </c>
      <c r="U1029" s="838">
        <v>0.125</v>
      </c>
    </row>
    <row r="1030" spans="1:21" ht="14.4" customHeight="1" x14ac:dyDescent="0.3">
      <c r="A1030" s="831">
        <v>50</v>
      </c>
      <c r="B1030" s="832" t="s">
        <v>2327</v>
      </c>
      <c r="C1030" s="832" t="s">
        <v>2333</v>
      </c>
      <c r="D1030" s="833" t="s">
        <v>3873</v>
      </c>
      <c r="E1030" s="834" t="s">
        <v>2346</v>
      </c>
      <c r="F1030" s="832" t="s">
        <v>2328</v>
      </c>
      <c r="G1030" s="832" t="s">
        <v>2863</v>
      </c>
      <c r="H1030" s="832" t="s">
        <v>578</v>
      </c>
      <c r="I1030" s="832" t="s">
        <v>3127</v>
      </c>
      <c r="J1030" s="832" t="s">
        <v>1011</v>
      </c>
      <c r="K1030" s="832" t="s">
        <v>2865</v>
      </c>
      <c r="L1030" s="835">
        <v>107.27</v>
      </c>
      <c r="M1030" s="835">
        <v>214.54</v>
      </c>
      <c r="N1030" s="832">
        <v>2</v>
      </c>
      <c r="O1030" s="836">
        <v>0.5</v>
      </c>
      <c r="P1030" s="835"/>
      <c r="Q1030" s="837">
        <v>0</v>
      </c>
      <c r="R1030" s="832"/>
      <c r="S1030" s="837">
        <v>0</v>
      </c>
      <c r="T1030" s="836"/>
      <c r="U1030" s="838">
        <v>0</v>
      </c>
    </row>
    <row r="1031" spans="1:21" ht="14.4" customHeight="1" x14ac:dyDescent="0.3">
      <c r="A1031" s="831">
        <v>50</v>
      </c>
      <c r="B1031" s="832" t="s">
        <v>2327</v>
      </c>
      <c r="C1031" s="832" t="s">
        <v>2333</v>
      </c>
      <c r="D1031" s="833" t="s">
        <v>3873</v>
      </c>
      <c r="E1031" s="834" t="s">
        <v>2346</v>
      </c>
      <c r="F1031" s="832" t="s">
        <v>2328</v>
      </c>
      <c r="G1031" s="832" t="s">
        <v>3317</v>
      </c>
      <c r="H1031" s="832" t="s">
        <v>578</v>
      </c>
      <c r="I1031" s="832" t="s">
        <v>3318</v>
      </c>
      <c r="J1031" s="832" t="s">
        <v>946</v>
      </c>
      <c r="K1031" s="832" t="s">
        <v>3319</v>
      </c>
      <c r="L1031" s="835">
        <v>66.37</v>
      </c>
      <c r="M1031" s="835">
        <v>132.74</v>
      </c>
      <c r="N1031" s="832">
        <v>2</v>
      </c>
      <c r="O1031" s="836">
        <v>0.5</v>
      </c>
      <c r="P1031" s="835"/>
      <c r="Q1031" s="837">
        <v>0</v>
      </c>
      <c r="R1031" s="832"/>
      <c r="S1031" s="837">
        <v>0</v>
      </c>
      <c r="T1031" s="836"/>
      <c r="U1031" s="838">
        <v>0</v>
      </c>
    </row>
    <row r="1032" spans="1:21" ht="14.4" customHeight="1" x14ac:dyDescent="0.3">
      <c r="A1032" s="831">
        <v>50</v>
      </c>
      <c r="B1032" s="832" t="s">
        <v>2327</v>
      </c>
      <c r="C1032" s="832" t="s">
        <v>2333</v>
      </c>
      <c r="D1032" s="833" t="s">
        <v>3873</v>
      </c>
      <c r="E1032" s="834" t="s">
        <v>2346</v>
      </c>
      <c r="F1032" s="832" t="s">
        <v>2328</v>
      </c>
      <c r="G1032" s="832" t="s">
        <v>3287</v>
      </c>
      <c r="H1032" s="832" t="s">
        <v>578</v>
      </c>
      <c r="I1032" s="832" t="s">
        <v>3320</v>
      </c>
      <c r="J1032" s="832" t="s">
        <v>1357</v>
      </c>
      <c r="K1032" s="832" t="s">
        <v>3321</v>
      </c>
      <c r="L1032" s="835">
        <v>48.09</v>
      </c>
      <c r="M1032" s="835">
        <v>336.63</v>
      </c>
      <c r="N1032" s="832">
        <v>7</v>
      </c>
      <c r="O1032" s="836">
        <v>3</v>
      </c>
      <c r="P1032" s="835">
        <v>96.18</v>
      </c>
      <c r="Q1032" s="837">
        <v>0.28571428571428575</v>
      </c>
      <c r="R1032" s="832">
        <v>2</v>
      </c>
      <c r="S1032" s="837">
        <v>0.2857142857142857</v>
      </c>
      <c r="T1032" s="836">
        <v>1</v>
      </c>
      <c r="U1032" s="838">
        <v>0.33333333333333331</v>
      </c>
    </row>
    <row r="1033" spans="1:21" ht="14.4" customHeight="1" x14ac:dyDescent="0.3">
      <c r="A1033" s="831">
        <v>50</v>
      </c>
      <c r="B1033" s="832" t="s">
        <v>2327</v>
      </c>
      <c r="C1033" s="832" t="s">
        <v>2333</v>
      </c>
      <c r="D1033" s="833" t="s">
        <v>3873</v>
      </c>
      <c r="E1033" s="834" t="s">
        <v>2346</v>
      </c>
      <c r="F1033" s="832" t="s">
        <v>2328</v>
      </c>
      <c r="G1033" s="832" t="s">
        <v>3287</v>
      </c>
      <c r="H1033" s="832" t="s">
        <v>578</v>
      </c>
      <c r="I1033" s="832" t="s">
        <v>3322</v>
      </c>
      <c r="J1033" s="832" t="s">
        <v>1357</v>
      </c>
      <c r="K1033" s="832" t="s">
        <v>3323</v>
      </c>
      <c r="L1033" s="835">
        <v>64.36</v>
      </c>
      <c r="M1033" s="835">
        <v>128.72</v>
      </c>
      <c r="N1033" s="832">
        <v>2</v>
      </c>
      <c r="O1033" s="836">
        <v>0.5</v>
      </c>
      <c r="P1033" s="835"/>
      <c r="Q1033" s="837">
        <v>0</v>
      </c>
      <c r="R1033" s="832"/>
      <c r="S1033" s="837">
        <v>0</v>
      </c>
      <c r="T1033" s="836"/>
      <c r="U1033" s="838">
        <v>0</v>
      </c>
    </row>
    <row r="1034" spans="1:21" ht="14.4" customHeight="1" x14ac:dyDescent="0.3">
      <c r="A1034" s="831">
        <v>50</v>
      </c>
      <c r="B1034" s="832" t="s">
        <v>2327</v>
      </c>
      <c r="C1034" s="832" t="s">
        <v>2333</v>
      </c>
      <c r="D1034" s="833" t="s">
        <v>3873</v>
      </c>
      <c r="E1034" s="834" t="s">
        <v>2346</v>
      </c>
      <c r="F1034" s="832" t="s">
        <v>2328</v>
      </c>
      <c r="G1034" s="832" t="s">
        <v>3287</v>
      </c>
      <c r="H1034" s="832" t="s">
        <v>578</v>
      </c>
      <c r="I1034" s="832" t="s">
        <v>3288</v>
      </c>
      <c r="J1034" s="832" t="s">
        <v>1387</v>
      </c>
      <c r="K1034" s="832" t="s">
        <v>3289</v>
      </c>
      <c r="L1034" s="835">
        <v>89.91</v>
      </c>
      <c r="M1034" s="835">
        <v>89.91</v>
      </c>
      <c r="N1034" s="832">
        <v>1</v>
      </c>
      <c r="O1034" s="836">
        <v>0.5</v>
      </c>
      <c r="P1034" s="835"/>
      <c r="Q1034" s="837">
        <v>0</v>
      </c>
      <c r="R1034" s="832"/>
      <c r="S1034" s="837">
        <v>0</v>
      </c>
      <c r="T1034" s="836"/>
      <c r="U1034" s="838">
        <v>0</v>
      </c>
    </row>
    <row r="1035" spans="1:21" ht="14.4" customHeight="1" x14ac:dyDescent="0.3">
      <c r="A1035" s="831">
        <v>50</v>
      </c>
      <c r="B1035" s="832" t="s">
        <v>2327</v>
      </c>
      <c r="C1035" s="832" t="s">
        <v>2333</v>
      </c>
      <c r="D1035" s="833" t="s">
        <v>3873</v>
      </c>
      <c r="E1035" s="834" t="s">
        <v>2346</v>
      </c>
      <c r="F1035" s="832" t="s">
        <v>2328</v>
      </c>
      <c r="G1035" s="832" t="s">
        <v>3324</v>
      </c>
      <c r="H1035" s="832" t="s">
        <v>578</v>
      </c>
      <c r="I1035" s="832" t="s">
        <v>3325</v>
      </c>
      <c r="J1035" s="832" t="s">
        <v>3326</v>
      </c>
      <c r="K1035" s="832" t="s">
        <v>3327</v>
      </c>
      <c r="L1035" s="835">
        <v>76.180000000000007</v>
      </c>
      <c r="M1035" s="835">
        <v>76.180000000000007</v>
      </c>
      <c r="N1035" s="832">
        <v>1</v>
      </c>
      <c r="O1035" s="836">
        <v>0.5</v>
      </c>
      <c r="P1035" s="835"/>
      <c r="Q1035" s="837">
        <v>0</v>
      </c>
      <c r="R1035" s="832"/>
      <c r="S1035" s="837">
        <v>0</v>
      </c>
      <c r="T1035" s="836"/>
      <c r="U1035" s="838">
        <v>0</v>
      </c>
    </row>
    <row r="1036" spans="1:21" ht="14.4" customHeight="1" x14ac:dyDescent="0.3">
      <c r="A1036" s="831">
        <v>50</v>
      </c>
      <c r="B1036" s="832" t="s">
        <v>2327</v>
      </c>
      <c r="C1036" s="832" t="s">
        <v>2333</v>
      </c>
      <c r="D1036" s="833" t="s">
        <v>3873</v>
      </c>
      <c r="E1036" s="834" t="s">
        <v>2346</v>
      </c>
      <c r="F1036" s="832" t="s">
        <v>2328</v>
      </c>
      <c r="G1036" s="832" t="s">
        <v>3324</v>
      </c>
      <c r="H1036" s="832" t="s">
        <v>578</v>
      </c>
      <c r="I1036" s="832" t="s">
        <v>3328</v>
      </c>
      <c r="J1036" s="832" t="s">
        <v>3326</v>
      </c>
      <c r="K1036" s="832" t="s">
        <v>3329</v>
      </c>
      <c r="L1036" s="835">
        <v>38.08</v>
      </c>
      <c r="M1036" s="835">
        <v>38.08</v>
      </c>
      <c r="N1036" s="832">
        <v>1</v>
      </c>
      <c r="O1036" s="836">
        <v>0.5</v>
      </c>
      <c r="P1036" s="835"/>
      <c r="Q1036" s="837">
        <v>0</v>
      </c>
      <c r="R1036" s="832"/>
      <c r="S1036" s="837">
        <v>0</v>
      </c>
      <c r="T1036" s="836"/>
      <c r="U1036" s="838">
        <v>0</v>
      </c>
    </row>
    <row r="1037" spans="1:21" ht="14.4" customHeight="1" x14ac:dyDescent="0.3">
      <c r="A1037" s="831">
        <v>50</v>
      </c>
      <c r="B1037" s="832" t="s">
        <v>2327</v>
      </c>
      <c r="C1037" s="832" t="s">
        <v>2333</v>
      </c>
      <c r="D1037" s="833" t="s">
        <v>3873</v>
      </c>
      <c r="E1037" s="834" t="s">
        <v>2346</v>
      </c>
      <c r="F1037" s="832" t="s">
        <v>2328</v>
      </c>
      <c r="G1037" s="832" t="s">
        <v>2489</v>
      </c>
      <c r="H1037" s="832" t="s">
        <v>578</v>
      </c>
      <c r="I1037" s="832" t="s">
        <v>2490</v>
      </c>
      <c r="J1037" s="832" t="s">
        <v>2491</v>
      </c>
      <c r="K1037" s="832" t="s">
        <v>2492</v>
      </c>
      <c r="L1037" s="835">
        <v>73.989999999999995</v>
      </c>
      <c r="M1037" s="835">
        <v>73.989999999999995</v>
      </c>
      <c r="N1037" s="832">
        <v>1</v>
      </c>
      <c r="O1037" s="836">
        <v>0.5</v>
      </c>
      <c r="P1037" s="835"/>
      <c r="Q1037" s="837">
        <v>0</v>
      </c>
      <c r="R1037" s="832"/>
      <c r="S1037" s="837">
        <v>0</v>
      </c>
      <c r="T1037" s="836"/>
      <c r="U1037" s="838">
        <v>0</v>
      </c>
    </row>
    <row r="1038" spans="1:21" ht="14.4" customHeight="1" x14ac:dyDescent="0.3">
      <c r="A1038" s="831">
        <v>50</v>
      </c>
      <c r="B1038" s="832" t="s">
        <v>2327</v>
      </c>
      <c r="C1038" s="832" t="s">
        <v>2333</v>
      </c>
      <c r="D1038" s="833" t="s">
        <v>3873</v>
      </c>
      <c r="E1038" s="834" t="s">
        <v>2346</v>
      </c>
      <c r="F1038" s="832" t="s">
        <v>2328</v>
      </c>
      <c r="G1038" s="832" t="s">
        <v>2890</v>
      </c>
      <c r="H1038" s="832" t="s">
        <v>578</v>
      </c>
      <c r="I1038" s="832" t="s">
        <v>2891</v>
      </c>
      <c r="J1038" s="832" t="s">
        <v>2892</v>
      </c>
      <c r="K1038" s="832" t="s">
        <v>2893</v>
      </c>
      <c r="L1038" s="835">
        <v>88.76</v>
      </c>
      <c r="M1038" s="835">
        <v>88.76</v>
      </c>
      <c r="N1038" s="832">
        <v>1</v>
      </c>
      <c r="O1038" s="836">
        <v>1</v>
      </c>
      <c r="P1038" s="835"/>
      <c r="Q1038" s="837">
        <v>0</v>
      </c>
      <c r="R1038" s="832"/>
      <c r="S1038" s="837">
        <v>0</v>
      </c>
      <c r="T1038" s="836"/>
      <c r="U1038" s="838">
        <v>0</v>
      </c>
    </row>
    <row r="1039" spans="1:21" ht="14.4" customHeight="1" x14ac:dyDescent="0.3">
      <c r="A1039" s="831">
        <v>50</v>
      </c>
      <c r="B1039" s="832" t="s">
        <v>2327</v>
      </c>
      <c r="C1039" s="832" t="s">
        <v>2333</v>
      </c>
      <c r="D1039" s="833" t="s">
        <v>3873</v>
      </c>
      <c r="E1039" s="834" t="s">
        <v>2346</v>
      </c>
      <c r="F1039" s="832" t="s">
        <v>2328</v>
      </c>
      <c r="G1039" s="832" t="s">
        <v>2897</v>
      </c>
      <c r="H1039" s="832" t="s">
        <v>607</v>
      </c>
      <c r="I1039" s="832" t="s">
        <v>2220</v>
      </c>
      <c r="J1039" s="832" t="s">
        <v>2218</v>
      </c>
      <c r="K1039" s="832" t="s">
        <v>2221</v>
      </c>
      <c r="L1039" s="835">
        <v>207.45</v>
      </c>
      <c r="M1039" s="835">
        <v>414.9</v>
      </c>
      <c r="N1039" s="832">
        <v>2</v>
      </c>
      <c r="O1039" s="836">
        <v>0.5</v>
      </c>
      <c r="P1039" s="835"/>
      <c r="Q1039" s="837">
        <v>0</v>
      </c>
      <c r="R1039" s="832"/>
      <c r="S1039" s="837">
        <v>0</v>
      </c>
      <c r="T1039" s="836"/>
      <c r="U1039" s="838">
        <v>0</v>
      </c>
    </row>
    <row r="1040" spans="1:21" ht="14.4" customHeight="1" x14ac:dyDescent="0.3">
      <c r="A1040" s="831">
        <v>50</v>
      </c>
      <c r="B1040" s="832" t="s">
        <v>2327</v>
      </c>
      <c r="C1040" s="832" t="s">
        <v>2333</v>
      </c>
      <c r="D1040" s="833" t="s">
        <v>3873</v>
      </c>
      <c r="E1040" s="834" t="s">
        <v>2346</v>
      </c>
      <c r="F1040" s="832" t="s">
        <v>2328</v>
      </c>
      <c r="G1040" s="832" t="s">
        <v>2897</v>
      </c>
      <c r="H1040" s="832" t="s">
        <v>578</v>
      </c>
      <c r="I1040" s="832" t="s">
        <v>3330</v>
      </c>
      <c r="J1040" s="832" t="s">
        <v>2218</v>
      </c>
      <c r="K1040" s="832" t="s">
        <v>3331</v>
      </c>
      <c r="L1040" s="835">
        <v>0</v>
      </c>
      <c r="M1040" s="835">
        <v>0</v>
      </c>
      <c r="N1040" s="832">
        <v>1</v>
      </c>
      <c r="O1040" s="836">
        <v>0.5</v>
      </c>
      <c r="P1040" s="835"/>
      <c r="Q1040" s="837"/>
      <c r="R1040" s="832"/>
      <c r="S1040" s="837">
        <v>0</v>
      </c>
      <c r="T1040" s="836"/>
      <c r="U1040" s="838">
        <v>0</v>
      </c>
    </row>
    <row r="1041" spans="1:21" ht="14.4" customHeight="1" x14ac:dyDescent="0.3">
      <c r="A1041" s="831">
        <v>50</v>
      </c>
      <c r="B1041" s="832" t="s">
        <v>2327</v>
      </c>
      <c r="C1041" s="832" t="s">
        <v>2333</v>
      </c>
      <c r="D1041" s="833" t="s">
        <v>3873</v>
      </c>
      <c r="E1041" s="834" t="s">
        <v>2346</v>
      </c>
      <c r="F1041" s="832" t="s">
        <v>2328</v>
      </c>
      <c r="G1041" s="832" t="s">
        <v>3173</v>
      </c>
      <c r="H1041" s="832" t="s">
        <v>607</v>
      </c>
      <c r="I1041" s="832" t="s">
        <v>3332</v>
      </c>
      <c r="J1041" s="832" t="s">
        <v>3175</v>
      </c>
      <c r="K1041" s="832" t="s">
        <v>2497</v>
      </c>
      <c r="L1041" s="835">
        <v>48.42</v>
      </c>
      <c r="M1041" s="835">
        <v>48.42</v>
      </c>
      <c r="N1041" s="832">
        <v>1</v>
      </c>
      <c r="O1041" s="836">
        <v>0.5</v>
      </c>
      <c r="P1041" s="835">
        <v>48.42</v>
      </c>
      <c r="Q1041" s="837">
        <v>1</v>
      </c>
      <c r="R1041" s="832">
        <v>1</v>
      </c>
      <c r="S1041" s="837">
        <v>1</v>
      </c>
      <c r="T1041" s="836">
        <v>0.5</v>
      </c>
      <c r="U1041" s="838">
        <v>1</v>
      </c>
    </row>
    <row r="1042" spans="1:21" ht="14.4" customHeight="1" x14ac:dyDescent="0.3">
      <c r="A1042" s="831">
        <v>50</v>
      </c>
      <c r="B1042" s="832" t="s">
        <v>2327</v>
      </c>
      <c r="C1042" s="832" t="s">
        <v>2333</v>
      </c>
      <c r="D1042" s="833" t="s">
        <v>3873</v>
      </c>
      <c r="E1042" s="834" t="s">
        <v>2346</v>
      </c>
      <c r="F1042" s="832" t="s">
        <v>2328</v>
      </c>
      <c r="G1042" s="832" t="s">
        <v>2407</v>
      </c>
      <c r="H1042" s="832" t="s">
        <v>607</v>
      </c>
      <c r="I1042" s="832" t="s">
        <v>1964</v>
      </c>
      <c r="J1042" s="832" t="s">
        <v>1963</v>
      </c>
      <c r="K1042" s="832" t="s">
        <v>1965</v>
      </c>
      <c r="L1042" s="835">
        <v>36.86</v>
      </c>
      <c r="M1042" s="835">
        <v>36.86</v>
      </c>
      <c r="N1042" s="832">
        <v>1</v>
      </c>
      <c r="O1042" s="836">
        <v>0.5</v>
      </c>
      <c r="P1042" s="835"/>
      <c r="Q1042" s="837">
        <v>0</v>
      </c>
      <c r="R1042" s="832"/>
      <c r="S1042" s="837">
        <v>0</v>
      </c>
      <c r="T1042" s="836"/>
      <c r="U1042" s="838">
        <v>0</v>
      </c>
    </row>
    <row r="1043" spans="1:21" ht="14.4" customHeight="1" x14ac:dyDescent="0.3">
      <c r="A1043" s="831">
        <v>50</v>
      </c>
      <c r="B1043" s="832" t="s">
        <v>2327</v>
      </c>
      <c r="C1043" s="832" t="s">
        <v>2333</v>
      </c>
      <c r="D1043" s="833" t="s">
        <v>3873</v>
      </c>
      <c r="E1043" s="834" t="s">
        <v>2346</v>
      </c>
      <c r="F1043" s="832" t="s">
        <v>2328</v>
      </c>
      <c r="G1043" s="832" t="s">
        <v>2552</v>
      </c>
      <c r="H1043" s="832" t="s">
        <v>578</v>
      </c>
      <c r="I1043" s="832" t="s">
        <v>2940</v>
      </c>
      <c r="J1043" s="832" t="s">
        <v>2941</v>
      </c>
      <c r="K1043" s="832" t="s">
        <v>2942</v>
      </c>
      <c r="L1043" s="835">
        <v>64.5</v>
      </c>
      <c r="M1043" s="835">
        <v>129</v>
      </c>
      <c r="N1043" s="832">
        <v>2</v>
      </c>
      <c r="O1043" s="836">
        <v>0.5</v>
      </c>
      <c r="P1043" s="835"/>
      <c r="Q1043" s="837">
        <v>0</v>
      </c>
      <c r="R1043" s="832"/>
      <c r="S1043" s="837">
        <v>0</v>
      </c>
      <c r="T1043" s="836"/>
      <c r="U1043" s="838">
        <v>0</v>
      </c>
    </row>
    <row r="1044" spans="1:21" ht="14.4" customHeight="1" x14ac:dyDescent="0.3">
      <c r="A1044" s="831">
        <v>50</v>
      </c>
      <c r="B1044" s="832" t="s">
        <v>2327</v>
      </c>
      <c r="C1044" s="832" t="s">
        <v>2333</v>
      </c>
      <c r="D1044" s="833" t="s">
        <v>3873</v>
      </c>
      <c r="E1044" s="834" t="s">
        <v>2346</v>
      </c>
      <c r="F1044" s="832" t="s">
        <v>2328</v>
      </c>
      <c r="G1044" s="832" t="s">
        <v>3333</v>
      </c>
      <c r="H1044" s="832" t="s">
        <v>578</v>
      </c>
      <c r="I1044" s="832" t="s">
        <v>3334</v>
      </c>
      <c r="J1044" s="832" t="s">
        <v>3335</v>
      </c>
      <c r="K1044" s="832" t="s">
        <v>3336</v>
      </c>
      <c r="L1044" s="835">
        <v>18.809999999999999</v>
      </c>
      <c r="M1044" s="835">
        <v>18.809999999999999</v>
      </c>
      <c r="N1044" s="832">
        <v>1</v>
      </c>
      <c r="O1044" s="836">
        <v>0.5</v>
      </c>
      <c r="P1044" s="835"/>
      <c r="Q1044" s="837">
        <v>0</v>
      </c>
      <c r="R1044" s="832"/>
      <c r="S1044" s="837">
        <v>0</v>
      </c>
      <c r="T1044" s="836"/>
      <c r="U1044" s="838">
        <v>0</v>
      </c>
    </row>
    <row r="1045" spans="1:21" ht="14.4" customHeight="1" x14ac:dyDescent="0.3">
      <c r="A1045" s="831">
        <v>50</v>
      </c>
      <c r="B1045" s="832" t="s">
        <v>2327</v>
      </c>
      <c r="C1045" s="832" t="s">
        <v>2333</v>
      </c>
      <c r="D1045" s="833" t="s">
        <v>3873</v>
      </c>
      <c r="E1045" s="834" t="s">
        <v>2346</v>
      </c>
      <c r="F1045" s="832" t="s">
        <v>2328</v>
      </c>
      <c r="G1045" s="832" t="s">
        <v>3337</v>
      </c>
      <c r="H1045" s="832" t="s">
        <v>578</v>
      </c>
      <c r="I1045" s="832" t="s">
        <v>3338</v>
      </c>
      <c r="J1045" s="832" t="s">
        <v>1080</v>
      </c>
      <c r="K1045" s="832" t="s">
        <v>3339</v>
      </c>
      <c r="L1045" s="835">
        <v>0</v>
      </c>
      <c r="M1045" s="835">
        <v>0</v>
      </c>
      <c r="N1045" s="832">
        <v>1</v>
      </c>
      <c r="O1045" s="836">
        <v>0.5</v>
      </c>
      <c r="P1045" s="835"/>
      <c r="Q1045" s="837"/>
      <c r="R1045" s="832"/>
      <c r="S1045" s="837">
        <v>0</v>
      </c>
      <c r="T1045" s="836"/>
      <c r="U1045" s="838">
        <v>0</v>
      </c>
    </row>
    <row r="1046" spans="1:21" ht="14.4" customHeight="1" x14ac:dyDescent="0.3">
      <c r="A1046" s="831">
        <v>50</v>
      </c>
      <c r="B1046" s="832" t="s">
        <v>2327</v>
      </c>
      <c r="C1046" s="832" t="s">
        <v>2333</v>
      </c>
      <c r="D1046" s="833" t="s">
        <v>3873</v>
      </c>
      <c r="E1046" s="834" t="s">
        <v>2346</v>
      </c>
      <c r="F1046" s="832" t="s">
        <v>2328</v>
      </c>
      <c r="G1046" s="832" t="s">
        <v>3061</v>
      </c>
      <c r="H1046" s="832" t="s">
        <v>578</v>
      </c>
      <c r="I1046" s="832" t="s">
        <v>3340</v>
      </c>
      <c r="J1046" s="832" t="s">
        <v>3063</v>
      </c>
      <c r="K1046" s="832" t="s">
        <v>3341</v>
      </c>
      <c r="L1046" s="835">
        <v>173.31</v>
      </c>
      <c r="M1046" s="835">
        <v>346.62</v>
      </c>
      <c r="N1046" s="832">
        <v>2</v>
      </c>
      <c r="O1046" s="836">
        <v>1</v>
      </c>
      <c r="P1046" s="835"/>
      <c r="Q1046" s="837">
        <v>0</v>
      </c>
      <c r="R1046" s="832"/>
      <c r="S1046" s="837">
        <v>0</v>
      </c>
      <c r="T1046" s="836"/>
      <c r="U1046" s="838">
        <v>0</v>
      </c>
    </row>
    <row r="1047" spans="1:21" ht="14.4" customHeight="1" x14ac:dyDescent="0.3">
      <c r="A1047" s="831">
        <v>50</v>
      </c>
      <c r="B1047" s="832" t="s">
        <v>2327</v>
      </c>
      <c r="C1047" s="832" t="s">
        <v>2333</v>
      </c>
      <c r="D1047" s="833" t="s">
        <v>3873</v>
      </c>
      <c r="E1047" s="834" t="s">
        <v>2346</v>
      </c>
      <c r="F1047" s="832" t="s">
        <v>2328</v>
      </c>
      <c r="G1047" s="832" t="s">
        <v>2408</v>
      </c>
      <c r="H1047" s="832" t="s">
        <v>607</v>
      </c>
      <c r="I1047" s="832" t="s">
        <v>1967</v>
      </c>
      <c r="J1047" s="832" t="s">
        <v>1096</v>
      </c>
      <c r="K1047" s="832" t="s">
        <v>1941</v>
      </c>
      <c r="L1047" s="835">
        <v>47.7</v>
      </c>
      <c r="M1047" s="835">
        <v>47.7</v>
      </c>
      <c r="N1047" s="832">
        <v>1</v>
      </c>
      <c r="O1047" s="836">
        <v>0.5</v>
      </c>
      <c r="P1047" s="835"/>
      <c r="Q1047" s="837">
        <v>0</v>
      </c>
      <c r="R1047" s="832"/>
      <c r="S1047" s="837">
        <v>0</v>
      </c>
      <c r="T1047" s="836"/>
      <c r="U1047" s="838">
        <v>0</v>
      </c>
    </row>
    <row r="1048" spans="1:21" ht="14.4" customHeight="1" x14ac:dyDescent="0.3">
      <c r="A1048" s="831">
        <v>50</v>
      </c>
      <c r="B1048" s="832" t="s">
        <v>2327</v>
      </c>
      <c r="C1048" s="832" t="s">
        <v>2333</v>
      </c>
      <c r="D1048" s="833" t="s">
        <v>3873</v>
      </c>
      <c r="E1048" s="834" t="s">
        <v>2346</v>
      </c>
      <c r="F1048" s="832" t="s">
        <v>2328</v>
      </c>
      <c r="G1048" s="832" t="s">
        <v>2408</v>
      </c>
      <c r="H1048" s="832" t="s">
        <v>607</v>
      </c>
      <c r="I1048" s="832" t="s">
        <v>1968</v>
      </c>
      <c r="J1048" s="832" t="s">
        <v>1096</v>
      </c>
      <c r="K1048" s="832" t="s">
        <v>1969</v>
      </c>
      <c r="L1048" s="835">
        <v>144.81</v>
      </c>
      <c r="M1048" s="835">
        <v>144.81</v>
      </c>
      <c r="N1048" s="832">
        <v>1</v>
      </c>
      <c r="O1048" s="836">
        <v>0.5</v>
      </c>
      <c r="P1048" s="835"/>
      <c r="Q1048" s="837">
        <v>0</v>
      </c>
      <c r="R1048" s="832"/>
      <c r="S1048" s="837">
        <v>0</v>
      </c>
      <c r="T1048" s="836"/>
      <c r="U1048" s="838">
        <v>0</v>
      </c>
    </row>
    <row r="1049" spans="1:21" ht="14.4" customHeight="1" x14ac:dyDescent="0.3">
      <c r="A1049" s="831">
        <v>50</v>
      </c>
      <c r="B1049" s="832" t="s">
        <v>2327</v>
      </c>
      <c r="C1049" s="832" t="s">
        <v>2333</v>
      </c>
      <c r="D1049" s="833" t="s">
        <v>3873</v>
      </c>
      <c r="E1049" s="834" t="s">
        <v>2346</v>
      </c>
      <c r="F1049" s="832" t="s">
        <v>2328</v>
      </c>
      <c r="G1049" s="832" t="s">
        <v>2408</v>
      </c>
      <c r="H1049" s="832" t="s">
        <v>607</v>
      </c>
      <c r="I1049" s="832" t="s">
        <v>1968</v>
      </c>
      <c r="J1049" s="832" t="s">
        <v>1096</v>
      </c>
      <c r="K1049" s="832" t="s">
        <v>1969</v>
      </c>
      <c r="L1049" s="835">
        <v>143.09</v>
      </c>
      <c r="M1049" s="835">
        <v>143.09</v>
      </c>
      <c r="N1049" s="832">
        <v>1</v>
      </c>
      <c r="O1049" s="836">
        <v>0.5</v>
      </c>
      <c r="P1049" s="835"/>
      <c r="Q1049" s="837">
        <v>0</v>
      </c>
      <c r="R1049" s="832"/>
      <c r="S1049" s="837">
        <v>0</v>
      </c>
      <c r="T1049" s="836"/>
      <c r="U1049" s="838">
        <v>0</v>
      </c>
    </row>
    <row r="1050" spans="1:21" ht="14.4" customHeight="1" x14ac:dyDescent="0.3">
      <c r="A1050" s="831">
        <v>50</v>
      </c>
      <c r="B1050" s="832" t="s">
        <v>2327</v>
      </c>
      <c r="C1050" s="832" t="s">
        <v>2333</v>
      </c>
      <c r="D1050" s="833" t="s">
        <v>3873</v>
      </c>
      <c r="E1050" s="834" t="s">
        <v>2346</v>
      </c>
      <c r="F1050" s="832" t="s">
        <v>2328</v>
      </c>
      <c r="G1050" s="832" t="s">
        <v>3342</v>
      </c>
      <c r="H1050" s="832" t="s">
        <v>578</v>
      </c>
      <c r="I1050" s="832" t="s">
        <v>3343</v>
      </c>
      <c r="J1050" s="832" t="s">
        <v>3344</v>
      </c>
      <c r="K1050" s="832" t="s">
        <v>3345</v>
      </c>
      <c r="L1050" s="835">
        <v>42.09</v>
      </c>
      <c r="M1050" s="835">
        <v>42.09</v>
      </c>
      <c r="N1050" s="832">
        <v>1</v>
      </c>
      <c r="O1050" s="836">
        <v>0.5</v>
      </c>
      <c r="P1050" s="835"/>
      <c r="Q1050" s="837">
        <v>0</v>
      </c>
      <c r="R1050" s="832"/>
      <c r="S1050" s="837">
        <v>0</v>
      </c>
      <c r="T1050" s="836"/>
      <c r="U1050" s="838">
        <v>0</v>
      </c>
    </row>
    <row r="1051" spans="1:21" ht="14.4" customHeight="1" x14ac:dyDescent="0.3">
      <c r="A1051" s="831">
        <v>50</v>
      </c>
      <c r="B1051" s="832" t="s">
        <v>2327</v>
      </c>
      <c r="C1051" s="832" t="s">
        <v>2333</v>
      </c>
      <c r="D1051" s="833" t="s">
        <v>3873</v>
      </c>
      <c r="E1051" s="834" t="s">
        <v>2346</v>
      </c>
      <c r="F1051" s="832" t="s">
        <v>2328</v>
      </c>
      <c r="G1051" s="832" t="s">
        <v>3346</v>
      </c>
      <c r="H1051" s="832" t="s">
        <v>578</v>
      </c>
      <c r="I1051" s="832" t="s">
        <v>3347</v>
      </c>
      <c r="J1051" s="832" t="s">
        <v>1479</v>
      </c>
      <c r="K1051" s="832" t="s">
        <v>1480</v>
      </c>
      <c r="L1051" s="835">
        <v>0</v>
      </c>
      <c r="M1051" s="835">
        <v>0</v>
      </c>
      <c r="N1051" s="832">
        <v>1</v>
      </c>
      <c r="O1051" s="836">
        <v>0.5</v>
      </c>
      <c r="P1051" s="835"/>
      <c r="Q1051" s="837"/>
      <c r="R1051" s="832"/>
      <c r="S1051" s="837">
        <v>0</v>
      </c>
      <c r="T1051" s="836"/>
      <c r="U1051" s="838">
        <v>0</v>
      </c>
    </row>
    <row r="1052" spans="1:21" ht="14.4" customHeight="1" x14ac:dyDescent="0.3">
      <c r="A1052" s="831">
        <v>50</v>
      </c>
      <c r="B1052" s="832" t="s">
        <v>2327</v>
      </c>
      <c r="C1052" s="832" t="s">
        <v>2333</v>
      </c>
      <c r="D1052" s="833" t="s">
        <v>3873</v>
      </c>
      <c r="E1052" s="834" t="s">
        <v>2346</v>
      </c>
      <c r="F1052" s="832" t="s">
        <v>2328</v>
      </c>
      <c r="G1052" s="832" t="s">
        <v>3348</v>
      </c>
      <c r="H1052" s="832" t="s">
        <v>607</v>
      </c>
      <c r="I1052" s="832" t="s">
        <v>3349</v>
      </c>
      <c r="J1052" s="832" t="s">
        <v>3350</v>
      </c>
      <c r="K1052" s="832" t="s">
        <v>2933</v>
      </c>
      <c r="L1052" s="835">
        <v>41.63</v>
      </c>
      <c r="M1052" s="835">
        <v>166.52</v>
      </c>
      <c r="N1052" s="832">
        <v>4</v>
      </c>
      <c r="O1052" s="836">
        <v>1</v>
      </c>
      <c r="P1052" s="835"/>
      <c r="Q1052" s="837">
        <v>0</v>
      </c>
      <c r="R1052" s="832"/>
      <c r="S1052" s="837">
        <v>0</v>
      </c>
      <c r="T1052" s="836"/>
      <c r="U1052" s="838">
        <v>0</v>
      </c>
    </row>
    <row r="1053" spans="1:21" ht="14.4" customHeight="1" x14ac:dyDescent="0.3">
      <c r="A1053" s="831">
        <v>50</v>
      </c>
      <c r="B1053" s="832" t="s">
        <v>2327</v>
      </c>
      <c r="C1053" s="832" t="s">
        <v>2333</v>
      </c>
      <c r="D1053" s="833" t="s">
        <v>3873</v>
      </c>
      <c r="E1053" s="834" t="s">
        <v>2346</v>
      </c>
      <c r="F1053" s="832" t="s">
        <v>2328</v>
      </c>
      <c r="G1053" s="832" t="s">
        <v>2747</v>
      </c>
      <c r="H1053" s="832" t="s">
        <v>578</v>
      </c>
      <c r="I1053" s="832" t="s">
        <v>3351</v>
      </c>
      <c r="J1053" s="832" t="s">
        <v>2749</v>
      </c>
      <c r="K1053" s="832" t="s">
        <v>2019</v>
      </c>
      <c r="L1053" s="835">
        <v>661.62</v>
      </c>
      <c r="M1053" s="835">
        <v>661.62</v>
      </c>
      <c r="N1053" s="832">
        <v>1</v>
      </c>
      <c r="O1053" s="836">
        <v>0.5</v>
      </c>
      <c r="P1053" s="835"/>
      <c r="Q1053" s="837">
        <v>0</v>
      </c>
      <c r="R1053" s="832"/>
      <c r="S1053" s="837">
        <v>0</v>
      </c>
      <c r="T1053" s="836"/>
      <c r="U1053" s="838">
        <v>0</v>
      </c>
    </row>
    <row r="1054" spans="1:21" ht="14.4" customHeight="1" x14ac:dyDescent="0.3">
      <c r="A1054" s="831">
        <v>50</v>
      </c>
      <c r="B1054" s="832" t="s">
        <v>2327</v>
      </c>
      <c r="C1054" s="832" t="s">
        <v>2333</v>
      </c>
      <c r="D1054" s="833" t="s">
        <v>3873</v>
      </c>
      <c r="E1054" s="834" t="s">
        <v>2346</v>
      </c>
      <c r="F1054" s="832" t="s">
        <v>2328</v>
      </c>
      <c r="G1054" s="832" t="s">
        <v>3201</v>
      </c>
      <c r="H1054" s="832" t="s">
        <v>607</v>
      </c>
      <c r="I1054" s="832" t="s">
        <v>2202</v>
      </c>
      <c r="J1054" s="832" t="s">
        <v>1242</v>
      </c>
      <c r="K1054" s="832" t="s">
        <v>2203</v>
      </c>
      <c r="L1054" s="835">
        <v>63.75</v>
      </c>
      <c r="M1054" s="835">
        <v>255</v>
      </c>
      <c r="N1054" s="832">
        <v>4</v>
      </c>
      <c r="O1054" s="836">
        <v>1</v>
      </c>
      <c r="P1054" s="835">
        <v>127.5</v>
      </c>
      <c r="Q1054" s="837">
        <v>0.5</v>
      </c>
      <c r="R1054" s="832">
        <v>2</v>
      </c>
      <c r="S1054" s="837">
        <v>0.5</v>
      </c>
      <c r="T1054" s="836">
        <v>0.5</v>
      </c>
      <c r="U1054" s="838">
        <v>0.5</v>
      </c>
    </row>
    <row r="1055" spans="1:21" ht="14.4" customHeight="1" x14ac:dyDescent="0.3">
      <c r="A1055" s="831">
        <v>50</v>
      </c>
      <c r="B1055" s="832" t="s">
        <v>2327</v>
      </c>
      <c r="C1055" s="832" t="s">
        <v>2333</v>
      </c>
      <c r="D1055" s="833" t="s">
        <v>3873</v>
      </c>
      <c r="E1055" s="834" t="s">
        <v>2346</v>
      </c>
      <c r="F1055" s="832" t="s">
        <v>2328</v>
      </c>
      <c r="G1055" s="832" t="s">
        <v>3352</v>
      </c>
      <c r="H1055" s="832" t="s">
        <v>578</v>
      </c>
      <c r="I1055" s="832" t="s">
        <v>3353</v>
      </c>
      <c r="J1055" s="832" t="s">
        <v>3354</v>
      </c>
      <c r="K1055" s="832" t="s">
        <v>3355</v>
      </c>
      <c r="L1055" s="835">
        <v>0</v>
      </c>
      <c r="M1055" s="835">
        <v>0</v>
      </c>
      <c r="N1055" s="832">
        <v>1</v>
      </c>
      <c r="O1055" s="836">
        <v>0.5</v>
      </c>
      <c r="P1055" s="835">
        <v>0</v>
      </c>
      <c r="Q1055" s="837"/>
      <c r="R1055" s="832">
        <v>1</v>
      </c>
      <c r="S1055" s="837">
        <v>1</v>
      </c>
      <c r="T1055" s="836">
        <v>0.5</v>
      </c>
      <c r="U1055" s="838">
        <v>1</v>
      </c>
    </row>
    <row r="1056" spans="1:21" ht="14.4" customHeight="1" x14ac:dyDescent="0.3">
      <c r="A1056" s="831">
        <v>50</v>
      </c>
      <c r="B1056" s="832" t="s">
        <v>2327</v>
      </c>
      <c r="C1056" s="832" t="s">
        <v>2333</v>
      </c>
      <c r="D1056" s="833" t="s">
        <v>3873</v>
      </c>
      <c r="E1056" s="834" t="s">
        <v>2346</v>
      </c>
      <c r="F1056" s="832" t="s">
        <v>2328</v>
      </c>
      <c r="G1056" s="832" t="s">
        <v>2756</v>
      </c>
      <c r="H1056" s="832" t="s">
        <v>578</v>
      </c>
      <c r="I1056" s="832" t="s">
        <v>3356</v>
      </c>
      <c r="J1056" s="832" t="s">
        <v>3357</v>
      </c>
      <c r="K1056" s="832" t="s">
        <v>3358</v>
      </c>
      <c r="L1056" s="835">
        <v>0</v>
      </c>
      <c r="M1056" s="835">
        <v>0</v>
      </c>
      <c r="N1056" s="832">
        <v>2</v>
      </c>
      <c r="O1056" s="836">
        <v>0.5</v>
      </c>
      <c r="P1056" s="835"/>
      <c r="Q1056" s="837"/>
      <c r="R1056" s="832"/>
      <c r="S1056" s="837">
        <v>0</v>
      </c>
      <c r="T1056" s="836"/>
      <c r="U1056" s="838">
        <v>0</v>
      </c>
    </row>
    <row r="1057" spans="1:21" ht="14.4" customHeight="1" x14ac:dyDescent="0.3">
      <c r="A1057" s="831">
        <v>50</v>
      </c>
      <c r="B1057" s="832" t="s">
        <v>2327</v>
      </c>
      <c r="C1057" s="832" t="s">
        <v>2333</v>
      </c>
      <c r="D1057" s="833" t="s">
        <v>3873</v>
      </c>
      <c r="E1057" s="834" t="s">
        <v>2346</v>
      </c>
      <c r="F1057" s="832" t="s">
        <v>2328</v>
      </c>
      <c r="G1057" s="832" t="s">
        <v>3204</v>
      </c>
      <c r="H1057" s="832" t="s">
        <v>607</v>
      </c>
      <c r="I1057" s="832" t="s">
        <v>2153</v>
      </c>
      <c r="J1057" s="832" t="s">
        <v>2154</v>
      </c>
      <c r="K1057" s="832" t="s">
        <v>2155</v>
      </c>
      <c r="L1057" s="835">
        <v>0</v>
      </c>
      <c r="M1057" s="835">
        <v>0</v>
      </c>
      <c r="N1057" s="832">
        <v>5</v>
      </c>
      <c r="O1057" s="836">
        <v>1.5</v>
      </c>
      <c r="P1057" s="835">
        <v>0</v>
      </c>
      <c r="Q1057" s="837"/>
      <c r="R1057" s="832">
        <v>2</v>
      </c>
      <c r="S1057" s="837">
        <v>0.4</v>
      </c>
      <c r="T1057" s="836">
        <v>0.5</v>
      </c>
      <c r="U1057" s="838">
        <v>0.33333333333333331</v>
      </c>
    </row>
    <row r="1058" spans="1:21" ht="14.4" customHeight="1" x14ac:dyDescent="0.3">
      <c r="A1058" s="831">
        <v>50</v>
      </c>
      <c r="B1058" s="832" t="s">
        <v>2327</v>
      </c>
      <c r="C1058" s="832" t="s">
        <v>2333</v>
      </c>
      <c r="D1058" s="833" t="s">
        <v>3873</v>
      </c>
      <c r="E1058" s="834" t="s">
        <v>2346</v>
      </c>
      <c r="F1058" s="832" t="s">
        <v>2328</v>
      </c>
      <c r="G1058" s="832" t="s">
        <v>2525</v>
      </c>
      <c r="H1058" s="832" t="s">
        <v>578</v>
      </c>
      <c r="I1058" s="832" t="s">
        <v>2526</v>
      </c>
      <c r="J1058" s="832" t="s">
        <v>1194</v>
      </c>
      <c r="K1058" s="832" t="s">
        <v>2137</v>
      </c>
      <c r="L1058" s="835">
        <v>122.73</v>
      </c>
      <c r="M1058" s="835">
        <v>122.73</v>
      </c>
      <c r="N1058" s="832">
        <v>1</v>
      </c>
      <c r="O1058" s="836">
        <v>0.5</v>
      </c>
      <c r="P1058" s="835">
        <v>122.73</v>
      </c>
      <c r="Q1058" s="837">
        <v>1</v>
      </c>
      <c r="R1058" s="832">
        <v>1</v>
      </c>
      <c r="S1058" s="837">
        <v>1</v>
      </c>
      <c r="T1058" s="836">
        <v>0.5</v>
      </c>
      <c r="U1058" s="838">
        <v>1</v>
      </c>
    </row>
    <row r="1059" spans="1:21" ht="14.4" customHeight="1" x14ac:dyDescent="0.3">
      <c r="A1059" s="831">
        <v>50</v>
      </c>
      <c r="B1059" s="832" t="s">
        <v>2327</v>
      </c>
      <c r="C1059" s="832" t="s">
        <v>2333</v>
      </c>
      <c r="D1059" s="833" t="s">
        <v>3873</v>
      </c>
      <c r="E1059" s="834" t="s">
        <v>2346</v>
      </c>
      <c r="F1059" s="832" t="s">
        <v>2328</v>
      </c>
      <c r="G1059" s="832" t="s">
        <v>2795</v>
      </c>
      <c r="H1059" s="832" t="s">
        <v>607</v>
      </c>
      <c r="I1059" s="832" t="s">
        <v>2188</v>
      </c>
      <c r="J1059" s="832" t="s">
        <v>1265</v>
      </c>
      <c r="K1059" s="832" t="s">
        <v>2189</v>
      </c>
      <c r="L1059" s="835">
        <v>0</v>
      </c>
      <c r="M1059" s="835">
        <v>0</v>
      </c>
      <c r="N1059" s="832">
        <v>3</v>
      </c>
      <c r="O1059" s="836">
        <v>1</v>
      </c>
      <c r="P1059" s="835"/>
      <c r="Q1059" s="837"/>
      <c r="R1059" s="832"/>
      <c r="S1059" s="837">
        <v>0</v>
      </c>
      <c r="T1059" s="836"/>
      <c r="U1059" s="838">
        <v>0</v>
      </c>
    </row>
    <row r="1060" spans="1:21" ht="14.4" customHeight="1" x14ac:dyDescent="0.3">
      <c r="A1060" s="831">
        <v>50</v>
      </c>
      <c r="B1060" s="832" t="s">
        <v>2327</v>
      </c>
      <c r="C1060" s="832" t="s">
        <v>2333</v>
      </c>
      <c r="D1060" s="833" t="s">
        <v>3873</v>
      </c>
      <c r="E1060" s="834" t="s">
        <v>2346</v>
      </c>
      <c r="F1060" s="832" t="s">
        <v>2328</v>
      </c>
      <c r="G1060" s="832" t="s">
        <v>3020</v>
      </c>
      <c r="H1060" s="832" t="s">
        <v>578</v>
      </c>
      <c r="I1060" s="832" t="s">
        <v>3359</v>
      </c>
      <c r="J1060" s="832" t="s">
        <v>1260</v>
      </c>
      <c r="K1060" s="832" t="s">
        <v>3360</v>
      </c>
      <c r="L1060" s="835">
        <v>50.32</v>
      </c>
      <c r="M1060" s="835">
        <v>150.96</v>
      </c>
      <c r="N1060" s="832">
        <v>3</v>
      </c>
      <c r="O1060" s="836">
        <v>0.5</v>
      </c>
      <c r="P1060" s="835"/>
      <c r="Q1060" s="837">
        <v>0</v>
      </c>
      <c r="R1060" s="832"/>
      <c r="S1060" s="837">
        <v>0</v>
      </c>
      <c r="T1060" s="836"/>
      <c r="U1060" s="838">
        <v>0</v>
      </c>
    </row>
    <row r="1061" spans="1:21" ht="14.4" customHeight="1" x14ac:dyDescent="0.3">
      <c r="A1061" s="831">
        <v>50</v>
      </c>
      <c r="B1061" s="832" t="s">
        <v>2327</v>
      </c>
      <c r="C1061" s="832" t="s">
        <v>2333</v>
      </c>
      <c r="D1061" s="833" t="s">
        <v>3873</v>
      </c>
      <c r="E1061" s="834" t="s">
        <v>2347</v>
      </c>
      <c r="F1061" s="832" t="s">
        <v>2328</v>
      </c>
      <c r="G1061" s="832" t="s">
        <v>2368</v>
      </c>
      <c r="H1061" s="832" t="s">
        <v>578</v>
      </c>
      <c r="I1061" s="832" t="s">
        <v>2538</v>
      </c>
      <c r="J1061" s="832" t="s">
        <v>1126</v>
      </c>
      <c r="K1061" s="832" t="s">
        <v>1969</v>
      </c>
      <c r="L1061" s="835">
        <v>105.32</v>
      </c>
      <c r="M1061" s="835">
        <v>105.32</v>
      </c>
      <c r="N1061" s="832">
        <v>1</v>
      </c>
      <c r="O1061" s="836">
        <v>0.5</v>
      </c>
      <c r="P1061" s="835">
        <v>105.32</v>
      </c>
      <c r="Q1061" s="837">
        <v>1</v>
      </c>
      <c r="R1061" s="832">
        <v>1</v>
      </c>
      <c r="S1061" s="837">
        <v>1</v>
      </c>
      <c r="T1061" s="836">
        <v>0.5</v>
      </c>
      <c r="U1061" s="838">
        <v>1</v>
      </c>
    </row>
    <row r="1062" spans="1:21" ht="14.4" customHeight="1" x14ac:dyDescent="0.3">
      <c r="A1062" s="831">
        <v>50</v>
      </c>
      <c r="B1062" s="832" t="s">
        <v>2327</v>
      </c>
      <c r="C1062" s="832" t="s">
        <v>2333</v>
      </c>
      <c r="D1062" s="833" t="s">
        <v>3873</v>
      </c>
      <c r="E1062" s="834" t="s">
        <v>2347</v>
      </c>
      <c r="F1062" s="832" t="s">
        <v>2328</v>
      </c>
      <c r="G1062" s="832" t="s">
        <v>2368</v>
      </c>
      <c r="H1062" s="832" t="s">
        <v>578</v>
      </c>
      <c r="I1062" s="832" t="s">
        <v>1946</v>
      </c>
      <c r="J1062" s="832" t="s">
        <v>1126</v>
      </c>
      <c r="K1062" s="832" t="s">
        <v>1941</v>
      </c>
      <c r="L1062" s="835">
        <v>35.11</v>
      </c>
      <c r="M1062" s="835">
        <v>175.55</v>
      </c>
      <c r="N1062" s="832">
        <v>5</v>
      </c>
      <c r="O1062" s="836">
        <v>1</v>
      </c>
      <c r="P1062" s="835">
        <v>175.55</v>
      </c>
      <c r="Q1062" s="837">
        <v>1</v>
      </c>
      <c r="R1062" s="832">
        <v>5</v>
      </c>
      <c r="S1062" s="837">
        <v>1</v>
      </c>
      <c r="T1062" s="836">
        <v>1</v>
      </c>
      <c r="U1062" s="838">
        <v>1</v>
      </c>
    </row>
    <row r="1063" spans="1:21" ht="14.4" customHeight="1" x14ac:dyDescent="0.3">
      <c r="A1063" s="831">
        <v>50</v>
      </c>
      <c r="B1063" s="832" t="s">
        <v>2327</v>
      </c>
      <c r="C1063" s="832" t="s">
        <v>2333</v>
      </c>
      <c r="D1063" s="833" t="s">
        <v>3873</v>
      </c>
      <c r="E1063" s="834" t="s">
        <v>2347</v>
      </c>
      <c r="F1063" s="832" t="s">
        <v>2328</v>
      </c>
      <c r="G1063" s="832" t="s">
        <v>2466</v>
      </c>
      <c r="H1063" s="832" t="s">
        <v>578</v>
      </c>
      <c r="I1063" s="832" t="s">
        <v>2467</v>
      </c>
      <c r="J1063" s="832" t="s">
        <v>2468</v>
      </c>
      <c r="K1063" s="832" t="s">
        <v>2469</v>
      </c>
      <c r="L1063" s="835">
        <v>43.48</v>
      </c>
      <c r="M1063" s="835">
        <v>260.88</v>
      </c>
      <c r="N1063" s="832">
        <v>6</v>
      </c>
      <c r="O1063" s="836">
        <v>1</v>
      </c>
      <c r="P1063" s="835">
        <v>260.88</v>
      </c>
      <c r="Q1063" s="837">
        <v>1</v>
      </c>
      <c r="R1063" s="832">
        <v>6</v>
      </c>
      <c r="S1063" s="837">
        <v>1</v>
      </c>
      <c r="T1063" s="836">
        <v>1</v>
      </c>
      <c r="U1063" s="838">
        <v>1</v>
      </c>
    </row>
    <row r="1064" spans="1:21" ht="14.4" customHeight="1" x14ac:dyDescent="0.3">
      <c r="A1064" s="831">
        <v>50</v>
      </c>
      <c r="B1064" s="832" t="s">
        <v>2327</v>
      </c>
      <c r="C1064" s="832" t="s">
        <v>2333</v>
      </c>
      <c r="D1064" s="833" t="s">
        <v>3873</v>
      </c>
      <c r="E1064" s="834" t="s">
        <v>2347</v>
      </c>
      <c r="F1064" s="832" t="s">
        <v>2328</v>
      </c>
      <c r="G1064" s="832" t="s">
        <v>2489</v>
      </c>
      <c r="H1064" s="832" t="s">
        <v>578</v>
      </c>
      <c r="I1064" s="832" t="s">
        <v>2490</v>
      </c>
      <c r="J1064" s="832" t="s">
        <v>2491</v>
      </c>
      <c r="K1064" s="832" t="s">
        <v>2492</v>
      </c>
      <c r="L1064" s="835">
        <v>73.989999999999995</v>
      </c>
      <c r="M1064" s="835">
        <v>147.97999999999999</v>
      </c>
      <c r="N1064" s="832">
        <v>2</v>
      </c>
      <c r="O1064" s="836">
        <v>0.5</v>
      </c>
      <c r="P1064" s="835">
        <v>147.97999999999999</v>
      </c>
      <c r="Q1064" s="837">
        <v>1</v>
      </c>
      <c r="R1064" s="832">
        <v>2</v>
      </c>
      <c r="S1064" s="837">
        <v>1</v>
      </c>
      <c r="T1064" s="836">
        <v>0.5</v>
      </c>
      <c r="U1064" s="838">
        <v>1</v>
      </c>
    </row>
    <row r="1065" spans="1:21" ht="14.4" customHeight="1" x14ac:dyDescent="0.3">
      <c r="A1065" s="831">
        <v>50</v>
      </c>
      <c r="B1065" s="832" t="s">
        <v>2327</v>
      </c>
      <c r="C1065" s="832" t="s">
        <v>2333</v>
      </c>
      <c r="D1065" s="833" t="s">
        <v>3873</v>
      </c>
      <c r="E1065" s="834" t="s">
        <v>2347</v>
      </c>
      <c r="F1065" s="832" t="s">
        <v>2328</v>
      </c>
      <c r="G1065" s="832" t="s">
        <v>3361</v>
      </c>
      <c r="H1065" s="832" t="s">
        <v>607</v>
      </c>
      <c r="I1065" s="832" t="s">
        <v>3362</v>
      </c>
      <c r="J1065" s="832" t="s">
        <v>3363</v>
      </c>
      <c r="K1065" s="832" t="s">
        <v>3364</v>
      </c>
      <c r="L1065" s="835">
        <v>0</v>
      </c>
      <c r="M1065" s="835">
        <v>0</v>
      </c>
      <c r="N1065" s="832">
        <v>28</v>
      </c>
      <c r="O1065" s="836">
        <v>8.5</v>
      </c>
      <c r="P1065" s="835">
        <v>0</v>
      </c>
      <c r="Q1065" s="837"/>
      <c r="R1065" s="832">
        <v>28</v>
      </c>
      <c r="S1065" s="837">
        <v>1</v>
      </c>
      <c r="T1065" s="836">
        <v>8.5</v>
      </c>
      <c r="U1065" s="838">
        <v>1</v>
      </c>
    </row>
    <row r="1066" spans="1:21" ht="14.4" customHeight="1" x14ac:dyDescent="0.3">
      <c r="A1066" s="831">
        <v>50</v>
      </c>
      <c r="B1066" s="832" t="s">
        <v>2327</v>
      </c>
      <c r="C1066" s="832" t="s">
        <v>2333</v>
      </c>
      <c r="D1066" s="833" t="s">
        <v>3873</v>
      </c>
      <c r="E1066" s="834" t="s">
        <v>2347</v>
      </c>
      <c r="F1066" s="832" t="s">
        <v>2328</v>
      </c>
      <c r="G1066" s="832" t="s">
        <v>2524</v>
      </c>
      <c r="H1066" s="832" t="s">
        <v>578</v>
      </c>
      <c r="I1066" s="832" t="s">
        <v>3365</v>
      </c>
      <c r="J1066" s="832" t="s">
        <v>3366</v>
      </c>
      <c r="K1066" s="832" t="s">
        <v>3367</v>
      </c>
      <c r="L1066" s="835">
        <v>261.69</v>
      </c>
      <c r="M1066" s="835">
        <v>261.69</v>
      </c>
      <c r="N1066" s="832">
        <v>1</v>
      </c>
      <c r="O1066" s="836">
        <v>0.5</v>
      </c>
      <c r="P1066" s="835">
        <v>261.69</v>
      </c>
      <c r="Q1066" s="837">
        <v>1</v>
      </c>
      <c r="R1066" s="832">
        <v>1</v>
      </c>
      <c r="S1066" s="837">
        <v>1</v>
      </c>
      <c r="T1066" s="836">
        <v>0.5</v>
      </c>
      <c r="U1066" s="838">
        <v>1</v>
      </c>
    </row>
    <row r="1067" spans="1:21" ht="14.4" customHeight="1" x14ac:dyDescent="0.3">
      <c r="A1067" s="831">
        <v>50</v>
      </c>
      <c r="B1067" s="832" t="s">
        <v>2327</v>
      </c>
      <c r="C1067" s="832" t="s">
        <v>2333</v>
      </c>
      <c r="D1067" s="833" t="s">
        <v>3873</v>
      </c>
      <c r="E1067" s="834" t="s">
        <v>2349</v>
      </c>
      <c r="F1067" s="832" t="s">
        <v>2328</v>
      </c>
      <c r="G1067" s="832" t="s">
        <v>2802</v>
      </c>
      <c r="H1067" s="832" t="s">
        <v>578</v>
      </c>
      <c r="I1067" s="832" t="s">
        <v>2803</v>
      </c>
      <c r="J1067" s="832" t="s">
        <v>2804</v>
      </c>
      <c r="K1067" s="832" t="s">
        <v>2805</v>
      </c>
      <c r="L1067" s="835">
        <v>35.11</v>
      </c>
      <c r="M1067" s="835">
        <v>140.44</v>
      </c>
      <c r="N1067" s="832">
        <v>4</v>
      </c>
      <c r="O1067" s="836">
        <v>1.5</v>
      </c>
      <c r="P1067" s="835">
        <v>70.22</v>
      </c>
      <c r="Q1067" s="837">
        <v>0.5</v>
      </c>
      <c r="R1067" s="832">
        <v>2</v>
      </c>
      <c r="S1067" s="837">
        <v>0.5</v>
      </c>
      <c r="T1067" s="836">
        <v>0.5</v>
      </c>
      <c r="U1067" s="838">
        <v>0.33333333333333331</v>
      </c>
    </row>
    <row r="1068" spans="1:21" ht="14.4" customHeight="1" x14ac:dyDescent="0.3">
      <c r="A1068" s="831">
        <v>50</v>
      </c>
      <c r="B1068" s="832" t="s">
        <v>2327</v>
      </c>
      <c r="C1068" s="832" t="s">
        <v>2333</v>
      </c>
      <c r="D1068" s="833" t="s">
        <v>3873</v>
      </c>
      <c r="E1068" s="834" t="s">
        <v>2349</v>
      </c>
      <c r="F1068" s="832" t="s">
        <v>2328</v>
      </c>
      <c r="G1068" s="832" t="s">
        <v>2454</v>
      </c>
      <c r="H1068" s="832" t="s">
        <v>578</v>
      </c>
      <c r="I1068" s="832" t="s">
        <v>2455</v>
      </c>
      <c r="J1068" s="832" t="s">
        <v>2456</v>
      </c>
      <c r="K1068" s="832" t="s">
        <v>629</v>
      </c>
      <c r="L1068" s="835">
        <v>72.55</v>
      </c>
      <c r="M1068" s="835">
        <v>217.64999999999998</v>
      </c>
      <c r="N1068" s="832">
        <v>3</v>
      </c>
      <c r="O1068" s="836">
        <v>3</v>
      </c>
      <c r="P1068" s="835">
        <v>72.55</v>
      </c>
      <c r="Q1068" s="837">
        <v>0.33333333333333337</v>
      </c>
      <c r="R1068" s="832">
        <v>1</v>
      </c>
      <c r="S1068" s="837">
        <v>0.33333333333333331</v>
      </c>
      <c r="T1068" s="836">
        <v>1</v>
      </c>
      <c r="U1068" s="838">
        <v>0.33333333333333331</v>
      </c>
    </row>
    <row r="1069" spans="1:21" ht="14.4" customHeight="1" x14ac:dyDescent="0.3">
      <c r="A1069" s="831">
        <v>50</v>
      </c>
      <c r="B1069" s="832" t="s">
        <v>2327</v>
      </c>
      <c r="C1069" s="832" t="s">
        <v>2333</v>
      </c>
      <c r="D1069" s="833" t="s">
        <v>3873</v>
      </c>
      <c r="E1069" s="834" t="s">
        <v>2349</v>
      </c>
      <c r="F1069" s="832" t="s">
        <v>2328</v>
      </c>
      <c r="G1069" s="832" t="s">
        <v>2454</v>
      </c>
      <c r="H1069" s="832" t="s">
        <v>578</v>
      </c>
      <c r="I1069" s="832" t="s">
        <v>3093</v>
      </c>
      <c r="J1069" s="832" t="s">
        <v>1033</v>
      </c>
      <c r="K1069" s="832" t="s">
        <v>629</v>
      </c>
      <c r="L1069" s="835">
        <v>0</v>
      </c>
      <c r="M1069" s="835">
        <v>0</v>
      </c>
      <c r="N1069" s="832">
        <v>1</v>
      </c>
      <c r="O1069" s="836">
        <v>0.5</v>
      </c>
      <c r="P1069" s="835"/>
      <c r="Q1069" s="837"/>
      <c r="R1069" s="832"/>
      <c r="S1069" s="837">
        <v>0</v>
      </c>
      <c r="T1069" s="836"/>
      <c r="U1069" s="838">
        <v>0</v>
      </c>
    </row>
    <row r="1070" spans="1:21" ht="14.4" customHeight="1" x14ac:dyDescent="0.3">
      <c r="A1070" s="831">
        <v>50</v>
      </c>
      <c r="B1070" s="832" t="s">
        <v>2327</v>
      </c>
      <c r="C1070" s="832" t="s">
        <v>2333</v>
      </c>
      <c r="D1070" s="833" t="s">
        <v>3873</v>
      </c>
      <c r="E1070" s="834" t="s">
        <v>2349</v>
      </c>
      <c r="F1070" s="832" t="s">
        <v>2328</v>
      </c>
      <c r="G1070" s="832" t="s">
        <v>2454</v>
      </c>
      <c r="H1070" s="832" t="s">
        <v>578</v>
      </c>
      <c r="I1070" s="832" t="s">
        <v>2134</v>
      </c>
      <c r="J1070" s="832" t="s">
        <v>1035</v>
      </c>
      <c r="K1070" s="832" t="s">
        <v>2135</v>
      </c>
      <c r="L1070" s="835">
        <v>65.28</v>
      </c>
      <c r="M1070" s="835">
        <v>195.84</v>
      </c>
      <c r="N1070" s="832">
        <v>3</v>
      </c>
      <c r="O1070" s="836">
        <v>0.5</v>
      </c>
      <c r="P1070" s="835"/>
      <c r="Q1070" s="837">
        <v>0</v>
      </c>
      <c r="R1070" s="832"/>
      <c r="S1070" s="837">
        <v>0</v>
      </c>
      <c r="T1070" s="836"/>
      <c r="U1070" s="838">
        <v>0</v>
      </c>
    </row>
    <row r="1071" spans="1:21" ht="14.4" customHeight="1" x14ac:dyDescent="0.3">
      <c r="A1071" s="831">
        <v>50</v>
      </c>
      <c r="B1071" s="832" t="s">
        <v>2327</v>
      </c>
      <c r="C1071" s="832" t="s">
        <v>2333</v>
      </c>
      <c r="D1071" s="833" t="s">
        <v>3873</v>
      </c>
      <c r="E1071" s="834" t="s">
        <v>2349</v>
      </c>
      <c r="F1071" s="832" t="s">
        <v>2328</v>
      </c>
      <c r="G1071" s="832" t="s">
        <v>2454</v>
      </c>
      <c r="H1071" s="832" t="s">
        <v>578</v>
      </c>
      <c r="I1071" s="832" t="s">
        <v>3368</v>
      </c>
      <c r="J1071" s="832" t="s">
        <v>1035</v>
      </c>
      <c r="K1071" s="832" t="s">
        <v>3369</v>
      </c>
      <c r="L1071" s="835">
        <v>121.75</v>
      </c>
      <c r="M1071" s="835">
        <v>121.75</v>
      </c>
      <c r="N1071" s="832">
        <v>1</v>
      </c>
      <c r="O1071" s="836">
        <v>0.5</v>
      </c>
      <c r="P1071" s="835"/>
      <c r="Q1071" s="837">
        <v>0</v>
      </c>
      <c r="R1071" s="832"/>
      <c r="S1071" s="837">
        <v>0</v>
      </c>
      <c r="T1071" s="836"/>
      <c r="U1071" s="838">
        <v>0</v>
      </c>
    </row>
    <row r="1072" spans="1:21" ht="14.4" customHeight="1" x14ac:dyDescent="0.3">
      <c r="A1072" s="831">
        <v>50</v>
      </c>
      <c r="B1072" s="832" t="s">
        <v>2327</v>
      </c>
      <c r="C1072" s="832" t="s">
        <v>2333</v>
      </c>
      <c r="D1072" s="833" t="s">
        <v>3873</v>
      </c>
      <c r="E1072" s="834" t="s">
        <v>2349</v>
      </c>
      <c r="F1072" s="832" t="s">
        <v>2328</v>
      </c>
      <c r="G1072" s="832" t="s">
        <v>2454</v>
      </c>
      <c r="H1072" s="832" t="s">
        <v>607</v>
      </c>
      <c r="I1072" s="832" t="s">
        <v>2133</v>
      </c>
      <c r="J1072" s="832" t="s">
        <v>628</v>
      </c>
      <c r="K1072" s="832" t="s">
        <v>629</v>
      </c>
      <c r="L1072" s="835">
        <v>85.7</v>
      </c>
      <c r="M1072" s="835">
        <v>428.5</v>
      </c>
      <c r="N1072" s="832">
        <v>5</v>
      </c>
      <c r="O1072" s="836">
        <v>2.5</v>
      </c>
      <c r="P1072" s="835">
        <v>171.4</v>
      </c>
      <c r="Q1072" s="837">
        <v>0.4</v>
      </c>
      <c r="R1072" s="832">
        <v>2</v>
      </c>
      <c r="S1072" s="837">
        <v>0.4</v>
      </c>
      <c r="T1072" s="836">
        <v>1</v>
      </c>
      <c r="U1072" s="838">
        <v>0.4</v>
      </c>
    </row>
    <row r="1073" spans="1:21" ht="14.4" customHeight="1" x14ac:dyDescent="0.3">
      <c r="A1073" s="831">
        <v>50</v>
      </c>
      <c r="B1073" s="832" t="s">
        <v>2327</v>
      </c>
      <c r="C1073" s="832" t="s">
        <v>2333</v>
      </c>
      <c r="D1073" s="833" t="s">
        <v>3873</v>
      </c>
      <c r="E1073" s="834" t="s">
        <v>2349</v>
      </c>
      <c r="F1073" s="832" t="s">
        <v>2328</v>
      </c>
      <c r="G1073" s="832" t="s">
        <v>2454</v>
      </c>
      <c r="H1073" s="832" t="s">
        <v>607</v>
      </c>
      <c r="I1073" s="832" t="s">
        <v>3370</v>
      </c>
      <c r="J1073" s="832" t="s">
        <v>628</v>
      </c>
      <c r="K1073" s="832" t="s">
        <v>2135</v>
      </c>
      <c r="L1073" s="835">
        <v>40.58</v>
      </c>
      <c r="M1073" s="835">
        <v>121.74</v>
      </c>
      <c r="N1073" s="832">
        <v>3</v>
      </c>
      <c r="O1073" s="836">
        <v>1</v>
      </c>
      <c r="P1073" s="835"/>
      <c r="Q1073" s="837">
        <v>0</v>
      </c>
      <c r="R1073" s="832"/>
      <c r="S1073" s="837">
        <v>0</v>
      </c>
      <c r="T1073" s="836"/>
      <c r="U1073" s="838">
        <v>0</v>
      </c>
    </row>
    <row r="1074" spans="1:21" ht="14.4" customHeight="1" x14ac:dyDescent="0.3">
      <c r="A1074" s="831">
        <v>50</v>
      </c>
      <c r="B1074" s="832" t="s">
        <v>2327</v>
      </c>
      <c r="C1074" s="832" t="s">
        <v>2333</v>
      </c>
      <c r="D1074" s="833" t="s">
        <v>3873</v>
      </c>
      <c r="E1074" s="834" t="s">
        <v>2349</v>
      </c>
      <c r="F1074" s="832" t="s">
        <v>2328</v>
      </c>
      <c r="G1074" s="832" t="s">
        <v>2813</v>
      </c>
      <c r="H1074" s="832" t="s">
        <v>607</v>
      </c>
      <c r="I1074" s="832" t="s">
        <v>3371</v>
      </c>
      <c r="J1074" s="832" t="s">
        <v>3372</v>
      </c>
      <c r="K1074" s="832" t="s">
        <v>3373</v>
      </c>
      <c r="L1074" s="835">
        <v>9.4</v>
      </c>
      <c r="M1074" s="835">
        <v>37.6</v>
      </c>
      <c r="N1074" s="832">
        <v>4</v>
      </c>
      <c r="O1074" s="836">
        <v>1</v>
      </c>
      <c r="P1074" s="835">
        <v>37.6</v>
      </c>
      <c r="Q1074" s="837">
        <v>1</v>
      </c>
      <c r="R1074" s="832">
        <v>4</v>
      </c>
      <c r="S1074" s="837">
        <v>1</v>
      </c>
      <c r="T1074" s="836">
        <v>1</v>
      </c>
      <c r="U1074" s="838">
        <v>1</v>
      </c>
    </row>
    <row r="1075" spans="1:21" ht="14.4" customHeight="1" x14ac:dyDescent="0.3">
      <c r="A1075" s="831">
        <v>50</v>
      </c>
      <c r="B1075" s="832" t="s">
        <v>2327</v>
      </c>
      <c r="C1075" s="832" t="s">
        <v>2333</v>
      </c>
      <c r="D1075" s="833" t="s">
        <v>3873</v>
      </c>
      <c r="E1075" s="834" t="s">
        <v>2349</v>
      </c>
      <c r="F1075" s="832" t="s">
        <v>2328</v>
      </c>
      <c r="G1075" s="832" t="s">
        <v>2813</v>
      </c>
      <c r="H1075" s="832" t="s">
        <v>578</v>
      </c>
      <c r="I1075" s="832" t="s">
        <v>3094</v>
      </c>
      <c r="J1075" s="832" t="s">
        <v>3095</v>
      </c>
      <c r="K1075" s="832" t="s">
        <v>2180</v>
      </c>
      <c r="L1075" s="835">
        <v>4.7</v>
      </c>
      <c r="M1075" s="835">
        <v>9.4</v>
      </c>
      <c r="N1075" s="832">
        <v>2</v>
      </c>
      <c r="O1075" s="836">
        <v>0.5</v>
      </c>
      <c r="P1075" s="835"/>
      <c r="Q1075" s="837">
        <v>0</v>
      </c>
      <c r="R1075" s="832"/>
      <c r="S1075" s="837">
        <v>0</v>
      </c>
      <c r="T1075" s="836"/>
      <c r="U1075" s="838">
        <v>0</v>
      </c>
    </row>
    <row r="1076" spans="1:21" ht="14.4" customHeight="1" x14ac:dyDescent="0.3">
      <c r="A1076" s="831">
        <v>50</v>
      </c>
      <c r="B1076" s="832" t="s">
        <v>2327</v>
      </c>
      <c r="C1076" s="832" t="s">
        <v>2333</v>
      </c>
      <c r="D1076" s="833" t="s">
        <v>3873</v>
      </c>
      <c r="E1076" s="834" t="s">
        <v>2349</v>
      </c>
      <c r="F1076" s="832" t="s">
        <v>2328</v>
      </c>
      <c r="G1076" s="832" t="s">
        <v>2813</v>
      </c>
      <c r="H1076" s="832" t="s">
        <v>607</v>
      </c>
      <c r="I1076" s="832" t="s">
        <v>2178</v>
      </c>
      <c r="J1076" s="832" t="s">
        <v>2179</v>
      </c>
      <c r="K1076" s="832" t="s">
        <v>2180</v>
      </c>
      <c r="L1076" s="835">
        <v>4.7</v>
      </c>
      <c r="M1076" s="835">
        <v>28.2</v>
      </c>
      <c r="N1076" s="832">
        <v>6</v>
      </c>
      <c r="O1076" s="836">
        <v>2.5</v>
      </c>
      <c r="P1076" s="835">
        <v>4.7</v>
      </c>
      <c r="Q1076" s="837">
        <v>0.16666666666666669</v>
      </c>
      <c r="R1076" s="832">
        <v>1</v>
      </c>
      <c r="S1076" s="837">
        <v>0.16666666666666666</v>
      </c>
      <c r="T1076" s="836">
        <v>0.5</v>
      </c>
      <c r="U1076" s="838">
        <v>0.2</v>
      </c>
    </row>
    <row r="1077" spans="1:21" ht="14.4" customHeight="1" x14ac:dyDescent="0.3">
      <c r="A1077" s="831">
        <v>50</v>
      </c>
      <c r="B1077" s="832" t="s">
        <v>2327</v>
      </c>
      <c r="C1077" s="832" t="s">
        <v>2333</v>
      </c>
      <c r="D1077" s="833" t="s">
        <v>3873</v>
      </c>
      <c r="E1077" s="834" t="s">
        <v>2349</v>
      </c>
      <c r="F1077" s="832" t="s">
        <v>2328</v>
      </c>
      <c r="G1077" s="832" t="s">
        <v>2363</v>
      </c>
      <c r="H1077" s="832" t="s">
        <v>607</v>
      </c>
      <c r="I1077" s="832" t="s">
        <v>1898</v>
      </c>
      <c r="J1077" s="832" t="s">
        <v>746</v>
      </c>
      <c r="K1077" s="832" t="s">
        <v>1899</v>
      </c>
      <c r="L1077" s="835">
        <v>144.01</v>
      </c>
      <c r="M1077" s="835">
        <v>2016.1399999999999</v>
      </c>
      <c r="N1077" s="832">
        <v>14</v>
      </c>
      <c r="O1077" s="836">
        <v>3.5</v>
      </c>
      <c r="P1077" s="835">
        <v>1728.12</v>
      </c>
      <c r="Q1077" s="837">
        <v>0.8571428571428571</v>
      </c>
      <c r="R1077" s="832">
        <v>12</v>
      </c>
      <c r="S1077" s="837">
        <v>0.8571428571428571</v>
      </c>
      <c r="T1077" s="836">
        <v>3</v>
      </c>
      <c r="U1077" s="838">
        <v>0.8571428571428571</v>
      </c>
    </row>
    <row r="1078" spans="1:21" ht="14.4" customHeight="1" x14ac:dyDescent="0.3">
      <c r="A1078" s="831">
        <v>50</v>
      </c>
      <c r="B1078" s="832" t="s">
        <v>2327</v>
      </c>
      <c r="C1078" s="832" t="s">
        <v>2333</v>
      </c>
      <c r="D1078" s="833" t="s">
        <v>3873</v>
      </c>
      <c r="E1078" s="834" t="s">
        <v>2349</v>
      </c>
      <c r="F1078" s="832" t="s">
        <v>2328</v>
      </c>
      <c r="G1078" s="832" t="s">
        <v>2364</v>
      </c>
      <c r="H1078" s="832" t="s">
        <v>578</v>
      </c>
      <c r="I1078" s="832" t="s">
        <v>3374</v>
      </c>
      <c r="J1078" s="832" t="s">
        <v>3026</v>
      </c>
      <c r="K1078" s="832" t="s">
        <v>1859</v>
      </c>
      <c r="L1078" s="835">
        <v>122.87</v>
      </c>
      <c r="M1078" s="835">
        <v>245.74</v>
      </c>
      <c r="N1078" s="832">
        <v>2</v>
      </c>
      <c r="O1078" s="836">
        <v>1</v>
      </c>
      <c r="P1078" s="835">
        <v>245.74</v>
      </c>
      <c r="Q1078" s="837">
        <v>1</v>
      </c>
      <c r="R1078" s="832">
        <v>2</v>
      </c>
      <c r="S1078" s="837">
        <v>1</v>
      </c>
      <c r="T1078" s="836">
        <v>1</v>
      </c>
      <c r="U1078" s="838">
        <v>1</v>
      </c>
    </row>
    <row r="1079" spans="1:21" ht="14.4" customHeight="1" x14ac:dyDescent="0.3">
      <c r="A1079" s="831">
        <v>50</v>
      </c>
      <c r="B1079" s="832" t="s">
        <v>2327</v>
      </c>
      <c r="C1079" s="832" t="s">
        <v>2333</v>
      </c>
      <c r="D1079" s="833" t="s">
        <v>3873</v>
      </c>
      <c r="E1079" s="834" t="s">
        <v>2349</v>
      </c>
      <c r="F1079" s="832" t="s">
        <v>2328</v>
      </c>
      <c r="G1079" s="832" t="s">
        <v>2364</v>
      </c>
      <c r="H1079" s="832" t="s">
        <v>578</v>
      </c>
      <c r="I1079" s="832" t="s">
        <v>3375</v>
      </c>
      <c r="J1079" s="832" t="s">
        <v>3026</v>
      </c>
      <c r="K1079" s="832" t="s">
        <v>1978</v>
      </c>
      <c r="L1079" s="835">
        <v>31.09</v>
      </c>
      <c r="M1079" s="835">
        <v>31.09</v>
      </c>
      <c r="N1079" s="832">
        <v>1</v>
      </c>
      <c r="O1079" s="836">
        <v>0.5</v>
      </c>
      <c r="P1079" s="835">
        <v>31.09</v>
      </c>
      <c r="Q1079" s="837">
        <v>1</v>
      </c>
      <c r="R1079" s="832">
        <v>1</v>
      </c>
      <c r="S1079" s="837">
        <v>1</v>
      </c>
      <c r="T1079" s="836">
        <v>0.5</v>
      </c>
      <c r="U1079" s="838">
        <v>1</v>
      </c>
    </row>
    <row r="1080" spans="1:21" ht="14.4" customHeight="1" x14ac:dyDescent="0.3">
      <c r="A1080" s="831">
        <v>50</v>
      </c>
      <c r="B1080" s="832" t="s">
        <v>2327</v>
      </c>
      <c r="C1080" s="832" t="s">
        <v>2333</v>
      </c>
      <c r="D1080" s="833" t="s">
        <v>3873</v>
      </c>
      <c r="E1080" s="834" t="s">
        <v>2349</v>
      </c>
      <c r="F1080" s="832" t="s">
        <v>2328</v>
      </c>
      <c r="G1080" s="832" t="s">
        <v>2364</v>
      </c>
      <c r="H1080" s="832" t="s">
        <v>578</v>
      </c>
      <c r="I1080" s="832" t="s">
        <v>3376</v>
      </c>
      <c r="J1080" s="832" t="s">
        <v>3377</v>
      </c>
      <c r="K1080" s="832" t="s">
        <v>2530</v>
      </c>
      <c r="L1080" s="835">
        <v>122.87</v>
      </c>
      <c r="M1080" s="835">
        <v>122.87</v>
      </c>
      <c r="N1080" s="832">
        <v>1</v>
      </c>
      <c r="O1080" s="836">
        <v>0.5</v>
      </c>
      <c r="P1080" s="835">
        <v>122.87</v>
      </c>
      <c r="Q1080" s="837">
        <v>1</v>
      </c>
      <c r="R1080" s="832">
        <v>1</v>
      </c>
      <c r="S1080" s="837">
        <v>1</v>
      </c>
      <c r="T1080" s="836">
        <v>0.5</v>
      </c>
      <c r="U1080" s="838">
        <v>1</v>
      </c>
    </row>
    <row r="1081" spans="1:21" ht="14.4" customHeight="1" x14ac:dyDescent="0.3">
      <c r="A1081" s="831">
        <v>50</v>
      </c>
      <c r="B1081" s="832" t="s">
        <v>2327</v>
      </c>
      <c r="C1081" s="832" t="s">
        <v>2333</v>
      </c>
      <c r="D1081" s="833" t="s">
        <v>3873</v>
      </c>
      <c r="E1081" s="834" t="s">
        <v>2349</v>
      </c>
      <c r="F1081" s="832" t="s">
        <v>2328</v>
      </c>
      <c r="G1081" s="832" t="s">
        <v>2364</v>
      </c>
      <c r="H1081" s="832" t="s">
        <v>578</v>
      </c>
      <c r="I1081" s="832" t="s">
        <v>3378</v>
      </c>
      <c r="J1081" s="832" t="s">
        <v>3026</v>
      </c>
      <c r="K1081" s="832" t="s">
        <v>2743</v>
      </c>
      <c r="L1081" s="835">
        <v>245.74</v>
      </c>
      <c r="M1081" s="835">
        <v>1720.18</v>
      </c>
      <c r="N1081" s="832">
        <v>7</v>
      </c>
      <c r="O1081" s="836">
        <v>5</v>
      </c>
      <c r="P1081" s="835">
        <v>245.74</v>
      </c>
      <c r="Q1081" s="837">
        <v>0.14285714285714285</v>
      </c>
      <c r="R1081" s="832">
        <v>1</v>
      </c>
      <c r="S1081" s="837">
        <v>0.14285714285714285</v>
      </c>
      <c r="T1081" s="836">
        <v>0.5</v>
      </c>
      <c r="U1081" s="838">
        <v>0.1</v>
      </c>
    </row>
    <row r="1082" spans="1:21" ht="14.4" customHeight="1" x14ac:dyDescent="0.3">
      <c r="A1082" s="831">
        <v>50</v>
      </c>
      <c r="B1082" s="832" t="s">
        <v>2327</v>
      </c>
      <c r="C1082" s="832" t="s">
        <v>2333</v>
      </c>
      <c r="D1082" s="833" t="s">
        <v>3873</v>
      </c>
      <c r="E1082" s="834" t="s">
        <v>2349</v>
      </c>
      <c r="F1082" s="832" t="s">
        <v>2328</v>
      </c>
      <c r="G1082" s="832" t="s">
        <v>3282</v>
      </c>
      <c r="H1082" s="832" t="s">
        <v>578</v>
      </c>
      <c r="I1082" s="832" t="s">
        <v>3283</v>
      </c>
      <c r="J1082" s="832" t="s">
        <v>1574</v>
      </c>
      <c r="K1082" s="832" t="s">
        <v>3284</v>
      </c>
      <c r="L1082" s="835">
        <v>57.76</v>
      </c>
      <c r="M1082" s="835">
        <v>57.76</v>
      </c>
      <c r="N1082" s="832">
        <v>1</v>
      </c>
      <c r="O1082" s="836">
        <v>0.5</v>
      </c>
      <c r="P1082" s="835">
        <v>57.76</v>
      </c>
      <c r="Q1082" s="837">
        <v>1</v>
      </c>
      <c r="R1082" s="832">
        <v>1</v>
      </c>
      <c r="S1082" s="837">
        <v>1</v>
      </c>
      <c r="T1082" s="836">
        <v>0.5</v>
      </c>
      <c r="U1082" s="838">
        <v>1</v>
      </c>
    </row>
    <row r="1083" spans="1:21" ht="14.4" customHeight="1" x14ac:dyDescent="0.3">
      <c r="A1083" s="831">
        <v>50</v>
      </c>
      <c r="B1083" s="832" t="s">
        <v>2327</v>
      </c>
      <c r="C1083" s="832" t="s">
        <v>2333</v>
      </c>
      <c r="D1083" s="833" t="s">
        <v>3873</v>
      </c>
      <c r="E1083" s="834" t="s">
        <v>2349</v>
      </c>
      <c r="F1083" s="832" t="s">
        <v>2328</v>
      </c>
      <c r="G1083" s="832" t="s">
        <v>2457</v>
      </c>
      <c r="H1083" s="832" t="s">
        <v>578</v>
      </c>
      <c r="I1083" s="832" t="s">
        <v>2458</v>
      </c>
      <c r="J1083" s="832" t="s">
        <v>2459</v>
      </c>
      <c r="K1083" s="832" t="s">
        <v>2460</v>
      </c>
      <c r="L1083" s="835">
        <v>386.77</v>
      </c>
      <c r="M1083" s="835">
        <v>4641.24</v>
      </c>
      <c r="N1083" s="832">
        <v>12</v>
      </c>
      <c r="O1083" s="836">
        <v>2.5</v>
      </c>
      <c r="P1083" s="835">
        <v>1933.85</v>
      </c>
      <c r="Q1083" s="837">
        <v>0.41666666666666669</v>
      </c>
      <c r="R1083" s="832">
        <v>5</v>
      </c>
      <c r="S1083" s="837">
        <v>0.41666666666666669</v>
      </c>
      <c r="T1083" s="836">
        <v>1</v>
      </c>
      <c r="U1083" s="838">
        <v>0.4</v>
      </c>
    </row>
    <row r="1084" spans="1:21" ht="14.4" customHeight="1" x14ac:dyDescent="0.3">
      <c r="A1084" s="831">
        <v>50</v>
      </c>
      <c r="B1084" s="832" t="s">
        <v>2327</v>
      </c>
      <c r="C1084" s="832" t="s">
        <v>2333</v>
      </c>
      <c r="D1084" s="833" t="s">
        <v>3873</v>
      </c>
      <c r="E1084" s="834" t="s">
        <v>2349</v>
      </c>
      <c r="F1084" s="832" t="s">
        <v>2328</v>
      </c>
      <c r="G1084" s="832" t="s">
        <v>2367</v>
      </c>
      <c r="H1084" s="832" t="s">
        <v>607</v>
      </c>
      <c r="I1084" s="832" t="s">
        <v>2014</v>
      </c>
      <c r="J1084" s="832" t="s">
        <v>2015</v>
      </c>
      <c r="K1084" s="832" t="s">
        <v>2016</v>
      </c>
      <c r="L1084" s="835">
        <v>278.64</v>
      </c>
      <c r="M1084" s="835">
        <v>3343.68</v>
      </c>
      <c r="N1084" s="832">
        <v>12</v>
      </c>
      <c r="O1084" s="836">
        <v>3</v>
      </c>
      <c r="P1084" s="835"/>
      <c r="Q1084" s="837">
        <v>0</v>
      </c>
      <c r="R1084" s="832"/>
      <c r="S1084" s="837">
        <v>0</v>
      </c>
      <c r="T1084" s="836"/>
      <c r="U1084" s="838">
        <v>0</v>
      </c>
    </row>
    <row r="1085" spans="1:21" ht="14.4" customHeight="1" x14ac:dyDescent="0.3">
      <c r="A1085" s="831">
        <v>50</v>
      </c>
      <c r="B1085" s="832" t="s">
        <v>2327</v>
      </c>
      <c r="C1085" s="832" t="s">
        <v>2333</v>
      </c>
      <c r="D1085" s="833" t="s">
        <v>3873</v>
      </c>
      <c r="E1085" s="834" t="s">
        <v>2349</v>
      </c>
      <c r="F1085" s="832" t="s">
        <v>2328</v>
      </c>
      <c r="G1085" s="832" t="s">
        <v>2367</v>
      </c>
      <c r="H1085" s="832" t="s">
        <v>607</v>
      </c>
      <c r="I1085" s="832" t="s">
        <v>2014</v>
      </c>
      <c r="J1085" s="832" t="s">
        <v>2015</v>
      </c>
      <c r="K1085" s="832" t="s">
        <v>2016</v>
      </c>
      <c r="L1085" s="835">
        <v>220.53</v>
      </c>
      <c r="M1085" s="835">
        <v>1323.18</v>
      </c>
      <c r="N1085" s="832">
        <v>6</v>
      </c>
      <c r="O1085" s="836">
        <v>1.5</v>
      </c>
      <c r="P1085" s="835"/>
      <c r="Q1085" s="837">
        <v>0</v>
      </c>
      <c r="R1085" s="832"/>
      <c r="S1085" s="837">
        <v>0</v>
      </c>
      <c r="T1085" s="836"/>
      <c r="U1085" s="838">
        <v>0</v>
      </c>
    </row>
    <row r="1086" spans="1:21" ht="14.4" customHeight="1" x14ac:dyDescent="0.3">
      <c r="A1086" s="831">
        <v>50</v>
      </c>
      <c r="B1086" s="832" t="s">
        <v>2327</v>
      </c>
      <c r="C1086" s="832" t="s">
        <v>2333</v>
      </c>
      <c r="D1086" s="833" t="s">
        <v>3873</v>
      </c>
      <c r="E1086" s="834" t="s">
        <v>2349</v>
      </c>
      <c r="F1086" s="832" t="s">
        <v>2328</v>
      </c>
      <c r="G1086" s="832" t="s">
        <v>2367</v>
      </c>
      <c r="H1086" s="832" t="s">
        <v>607</v>
      </c>
      <c r="I1086" s="832" t="s">
        <v>2014</v>
      </c>
      <c r="J1086" s="832" t="s">
        <v>2015</v>
      </c>
      <c r="K1086" s="832" t="s">
        <v>2016</v>
      </c>
      <c r="L1086" s="835">
        <v>278.63</v>
      </c>
      <c r="M1086" s="835">
        <v>1950.4099999999999</v>
      </c>
      <c r="N1086" s="832">
        <v>7</v>
      </c>
      <c r="O1086" s="836">
        <v>2</v>
      </c>
      <c r="P1086" s="835">
        <v>1950.4099999999999</v>
      </c>
      <c r="Q1086" s="837">
        <v>1</v>
      </c>
      <c r="R1086" s="832">
        <v>7</v>
      </c>
      <c r="S1086" s="837">
        <v>1</v>
      </c>
      <c r="T1086" s="836">
        <v>2</v>
      </c>
      <c r="U1086" s="838">
        <v>1</v>
      </c>
    </row>
    <row r="1087" spans="1:21" ht="14.4" customHeight="1" x14ac:dyDescent="0.3">
      <c r="A1087" s="831">
        <v>50</v>
      </c>
      <c r="B1087" s="832" t="s">
        <v>2327</v>
      </c>
      <c r="C1087" s="832" t="s">
        <v>2333</v>
      </c>
      <c r="D1087" s="833" t="s">
        <v>3873</v>
      </c>
      <c r="E1087" s="834" t="s">
        <v>2349</v>
      </c>
      <c r="F1087" s="832" t="s">
        <v>2328</v>
      </c>
      <c r="G1087" s="832" t="s">
        <v>2367</v>
      </c>
      <c r="H1087" s="832" t="s">
        <v>578</v>
      </c>
      <c r="I1087" s="832" t="s">
        <v>3096</v>
      </c>
      <c r="J1087" s="832" t="s">
        <v>2015</v>
      </c>
      <c r="K1087" s="832" t="s">
        <v>1945</v>
      </c>
      <c r="L1087" s="835">
        <v>196.21</v>
      </c>
      <c r="M1087" s="835">
        <v>784.84</v>
      </c>
      <c r="N1087" s="832">
        <v>4</v>
      </c>
      <c r="O1087" s="836">
        <v>2.5</v>
      </c>
      <c r="P1087" s="835">
        <v>588.63</v>
      </c>
      <c r="Q1087" s="837">
        <v>0.75</v>
      </c>
      <c r="R1087" s="832">
        <v>3</v>
      </c>
      <c r="S1087" s="837">
        <v>0.75</v>
      </c>
      <c r="T1087" s="836">
        <v>2</v>
      </c>
      <c r="U1087" s="838">
        <v>0.8</v>
      </c>
    </row>
    <row r="1088" spans="1:21" ht="14.4" customHeight="1" x14ac:dyDescent="0.3">
      <c r="A1088" s="831">
        <v>50</v>
      </c>
      <c r="B1088" s="832" t="s">
        <v>2327</v>
      </c>
      <c r="C1088" s="832" t="s">
        <v>2333</v>
      </c>
      <c r="D1088" s="833" t="s">
        <v>3873</v>
      </c>
      <c r="E1088" s="834" t="s">
        <v>2349</v>
      </c>
      <c r="F1088" s="832" t="s">
        <v>2328</v>
      </c>
      <c r="G1088" s="832" t="s">
        <v>2367</v>
      </c>
      <c r="H1088" s="832" t="s">
        <v>578</v>
      </c>
      <c r="I1088" s="832" t="s">
        <v>3096</v>
      </c>
      <c r="J1088" s="832" t="s">
        <v>2015</v>
      </c>
      <c r="K1088" s="832" t="s">
        <v>1945</v>
      </c>
      <c r="L1088" s="835">
        <v>155.30000000000001</v>
      </c>
      <c r="M1088" s="835">
        <v>155.30000000000001</v>
      </c>
      <c r="N1088" s="832">
        <v>1</v>
      </c>
      <c r="O1088" s="836">
        <v>0.5</v>
      </c>
      <c r="P1088" s="835">
        <v>155.30000000000001</v>
      </c>
      <c r="Q1088" s="837">
        <v>1</v>
      </c>
      <c r="R1088" s="832">
        <v>1</v>
      </c>
      <c r="S1088" s="837">
        <v>1</v>
      </c>
      <c r="T1088" s="836">
        <v>0.5</v>
      </c>
      <c r="U1088" s="838">
        <v>1</v>
      </c>
    </row>
    <row r="1089" spans="1:21" ht="14.4" customHeight="1" x14ac:dyDescent="0.3">
      <c r="A1089" s="831">
        <v>50</v>
      </c>
      <c r="B1089" s="832" t="s">
        <v>2327</v>
      </c>
      <c r="C1089" s="832" t="s">
        <v>2333</v>
      </c>
      <c r="D1089" s="833" t="s">
        <v>3873</v>
      </c>
      <c r="E1089" s="834" t="s">
        <v>2349</v>
      </c>
      <c r="F1089" s="832" t="s">
        <v>2328</v>
      </c>
      <c r="G1089" s="832" t="s">
        <v>2367</v>
      </c>
      <c r="H1089" s="832" t="s">
        <v>578</v>
      </c>
      <c r="I1089" s="832" t="s">
        <v>3096</v>
      </c>
      <c r="J1089" s="832" t="s">
        <v>2015</v>
      </c>
      <c r="K1089" s="832" t="s">
        <v>1945</v>
      </c>
      <c r="L1089" s="835">
        <v>196.2</v>
      </c>
      <c r="M1089" s="835">
        <v>392.4</v>
      </c>
      <c r="N1089" s="832">
        <v>2</v>
      </c>
      <c r="O1089" s="836">
        <v>1</v>
      </c>
      <c r="P1089" s="835">
        <v>196.2</v>
      </c>
      <c r="Q1089" s="837">
        <v>0.5</v>
      </c>
      <c r="R1089" s="832">
        <v>1</v>
      </c>
      <c r="S1089" s="837">
        <v>0.5</v>
      </c>
      <c r="T1089" s="836">
        <v>0.5</v>
      </c>
      <c r="U1089" s="838">
        <v>0.5</v>
      </c>
    </row>
    <row r="1090" spans="1:21" ht="14.4" customHeight="1" x14ac:dyDescent="0.3">
      <c r="A1090" s="831">
        <v>50</v>
      </c>
      <c r="B1090" s="832" t="s">
        <v>2327</v>
      </c>
      <c r="C1090" s="832" t="s">
        <v>2333</v>
      </c>
      <c r="D1090" s="833" t="s">
        <v>3873</v>
      </c>
      <c r="E1090" s="834" t="s">
        <v>2349</v>
      </c>
      <c r="F1090" s="832" t="s">
        <v>2328</v>
      </c>
      <c r="G1090" s="832" t="s">
        <v>2367</v>
      </c>
      <c r="H1090" s="832" t="s">
        <v>578</v>
      </c>
      <c r="I1090" s="832" t="s">
        <v>2028</v>
      </c>
      <c r="J1090" s="832" t="s">
        <v>2015</v>
      </c>
      <c r="K1090" s="832" t="s">
        <v>2029</v>
      </c>
      <c r="L1090" s="835">
        <v>392.42</v>
      </c>
      <c r="M1090" s="835">
        <v>1569.68</v>
      </c>
      <c r="N1090" s="832">
        <v>4</v>
      </c>
      <c r="O1090" s="836">
        <v>2</v>
      </c>
      <c r="P1090" s="835">
        <v>784.84</v>
      </c>
      <c r="Q1090" s="837">
        <v>0.5</v>
      </c>
      <c r="R1090" s="832">
        <v>2</v>
      </c>
      <c r="S1090" s="837">
        <v>0.5</v>
      </c>
      <c r="T1090" s="836">
        <v>1</v>
      </c>
      <c r="U1090" s="838">
        <v>0.5</v>
      </c>
    </row>
    <row r="1091" spans="1:21" ht="14.4" customHeight="1" x14ac:dyDescent="0.3">
      <c r="A1091" s="831">
        <v>50</v>
      </c>
      <c r="B1091" s="832" t="s">
        <v>2327</v>
      </c>
      <c r="C1091" s="832" t="s">
        <v>2333</v>
      </c>
      <c r="D1091" s="833" t="s">
        <v>3873</v>
      </c>
      <c r="E1091" s="834" t="s">
        <v>2349</v>
      </c>
      <c r="F1091" s="832" t="s">
        <v>2328</v>
      </c>
      <c r="G1091" s="832" t="s">
        <v>2367</v>
      </c>
      <c r="H1091" s="832" t="s">
        <v>578</v>
      </c>
      <c r="I1091" s="832" t="s">
        <v>2028</v>
      </c>
      <c r="J1091" s="832" t="s">
        <v>2015</v>
      </c>
      <c r="K1091" s="832" t="s">
        <v>2029</v>
      </c>
      <c r="L1091" s="835">
        <v>310.58999999999997</v>
      </c>
      <c r="M1091" s="835">
        <v>310.58999999999997</v>
      </c>
      <c r="N1091" s="832">
        <v>1</v>
      </c>
      <c r="O1091" s="836">
        <v>1</v>
      </c>
      <c r="P1091" s="835"/>
      <c r="Q1091" s="837">
        <v>0</v>
      </c>
      <c r="R1091" s="832"/>
      <c r="S1091" s="837">
        <v>0</v>
      </c>
      <c r="T1091" s="836"/>
      <c r="U1091" s="838">
        <v>0</v>
      </c>
    </row>
    <row r="1092" spans="1:21" ht="14.4" customHeight="1" x14ac:dyDescent="0.3">
      <c r="A1092" s="831">
        <v>50</v>
      </c>
      <c r="B1092" s="832" t="s">
        <v>2327</v>
      </c>
      <c r="C1092" s="832" t="s">
        <v>2333</v>
      </c>
      <c r="D1092" s="833" t="s">
        <v>3873</v>
      </c>
      <c r="E1092" s="834" t="s">
        <v>2349</v>
      </c>
      <c r="F1092" s="832" t="s">
        <v>2328</v>
      </c>
      <c r="G1092" s="832" t="s">
        <v>2367</v>
      </c>
      <c r="H1092" s="832" t="s">
        <v>578</v>
      </c>
      <c r="I1092" s="832" t="s">
        <v>2028</v>
      </c>
      <c r="J1092" s="832" t="s">
        <v>2015</v>
      </c>
      <c r="K1092" s="832" t="s">
        <v>2029</v>
      </c>
      <c r="L1092" s="835">
        <v>392.41</v>
      </c>
      <c r="M1092" s="835">
        <v>784.82</v>
      </c>
      <c r="N1092" s="832">
        <v>2</v>
      </c>
      <c r="O1092" s="836">
        <v>1</v>
      </c>
      <c r="P1092" s="835">
        <v>784.82</v>
      </c>
      <c r="Q1092" s="837">
        <v>1</v>
      </c>
      <c r="R1092" s="832">
        <v>2</v>
      </c>
      <c r="S1092" s="837">
        <v>1</v>
      </c>
      <c r="T1092" s="836">
        <v>1</v>
      </c>
      <c r="U1092" s="838">
        <v>1</v>
      </c>
    </row>
    <row r="1093" spans="1:21" ht="14.4" customHeight="1" x14ac:dyDescent="0.3">
      <c r="A1093" s="831">
        <v>50</v>
      </c>
      <c r="B1093" s="832" t="s">
        <v>2327</v>
      </c>
      <c r="C1093" s="832" t="s">
        <v>2333</v>
      </c>
      <c r="D1093" s="833" t="s">
        <v>3873</v>
      </c>
      <c r="E1093" s="834" t="s">
        <v>2349</v>
      </c>
      <c r="F1093" s="832" t="s">
        <v>2328</v>
      </c>
      <c r="G1093" s="832" t="s">
        <v>2367</v>
      </c>
      <c r="H1093" s="832" t="s">
        <v>578</v>
      </c>
      <c r="I1093" s="832" t="s">
        <v>2032</v>
      </c>
      <c r="J1093" s="832" t="s">
        <v>2015</v>
      </c>
      <c r="K1093" s="832" t="s">
        <v>2033</v>
      </c>
      <c r="L1093" s="835">
        <v>603.73</v>
      </c>
      <c r="M1093" s="835">
        <v>2414.92</v>
      </c>
      <c r="N1093" s="832">
        <v>4</v>
      </c>
      <c r="O1093" s="836">
        <v>2.5</v>
      </c>
      <c r="P1093" s="835">
        <v>603.73</v>
      </c>
      <c r="Q1093" s="837">
        <v>0.25</v>
      </c>
      <c r="R1093" s="832">
        <v>1</v>
      </c>
      <c r="S1093" s="837">
        <v>0.25</v>
      </c>
      <c r="T1093" s="836">
        <v>0.5</v>
      </c>
      <c r="U1093" s="838">
        <v>0.2</v>
      </c>
    </row>
    <row r="1094" spans="1:21" ht="14.4" customHeight="1" x14ac:dyDescent="0.3">
      <c r="A1094" s="831">
        <v>50</v>
      </c>
      <c r="B1094" s="832" t="s">
        <v>2327</v>
      </c>
      <c r="C1094" s="832" t="s">
        <v>2333</v>
      </c>
      <c r="D1094" s="833" t="s">
        <v>3873</v>
      </c>
      <c r="E1094" s="834" t="s">
        <v>2349</v>
      </c>
      <c r="F1094" s="832" t="s">
        <v>2328</v>
      </c>
      <c r="G1094" s="832" t="s">
        <v>2367</v>
      </c>
      <c r="H1094" s="832" t="s">
        <v>578</v>
      </c>
      <c r="I1094" s="832" t="s">
        <v>2032</v>
      </c>
      <c r="J1094" s="832" t="s">
        <v>2015</v>
      </c>
      <c r="K1094" s="832" t="s">
        <v>2033</v>
      </c>
      <c r="L1094" s="835">
        <v>477.84</v>
      </c>
      <c r="M1094" s="835">
        <v>6211.92</v>
      </c>
      <c r="N1094" s="832">
        <v>13</v>
      </c>
      <c r="O1094" s="836">
        <v>8.5</v>
      </c>
      <c r="P1094" s="835">
        <v>3344.88</v>
      </c>
      <c r="Q1094" s="837">
        <v>0.53846153846153844</v>
      </c>
      <c r="R1094" s="832">
        <v>7</v>
      </c>
      <c r="S1094" s="837">
        <v>0.53846153846153844</v>
      </c>
      <c r="T1094" s="836">
        <v>4.5</v>
      </c>
      <c r="U1094" s="838">
        <v>0.52941176470588236</v>
      </c>
    </row>
    <row r="1095" spans="1:21" ht="14.4" customHeight="1" x14ac:dyDescent="0.3">
      <c r="A1095" s="831">
        <v>50</v>
      </c>
      <c r="B1095" s="832" t="s">
        <v>2327</v>
      </c>
      <c r="C1095" s="832" t="s">
        <v>2333</v>
      </c>
      <c r="D1095" s="833" t="s">
        <v>3873</v>
      </c>
      <c r="E1095" s="834" t="s">
        <v>2349</v>
      </c>
      <c r="F1095" s="832" t="s">
        <v>2328</v>
      </c>
      <c r="G1095" s="832" t="s">
        <v>2367</v>
      </c>
      <c r="H1095" s="832" t="s">
        <v>578</v>
      </c>
      <c r="I1095" s="832" t="s">
        <v>2032</v>
      </c>
      <c r="J1095" s="832" t="s">
        <v>2015</v>
      </c>
      <c r="K1095" s="832" t="s">
        <v>2033</v>
      </c>
      <c r="L1095" s="835">
        <v>603.72</v>
      </c>
      <c r="M1095" s="835">
        <v>4226.04</v>
      </c>
      <c r="N1095" s="832">
        <v>7</v>
      </c>
      <c r="O1095" s="836">
        <v>4.5</v>
      </c>
      <c r="P1095" s="835">
        <v>1811.16</v>
      </c>
      <c r="Q1095" s="837">
        <v>0.4285714285714286</v>
      </c>
      <c r="R1095" s="832">
        <v>3</v>
      </c>
      <c r="S1095" s="837">
        <v>0.42857142857142855</v>
      </c>
      <c r="T1095" s="836">
        <v>2</v>
      </c>
      <c r="U1095" s="838">
        <v>0.44444444444444442</v>
      </c>
    </row>
    <row r="1096" spans="1:21" ht="14.4" customHeight="1" x14ac:dyDescent="0.3">
      <c r="A1096" s="831">
        <v>50</v>
      </c>
      <c r="B1096" s="832" t="s">
        <v>2327</v>
      </c>
      <c r="C1096" s="832" t="s">
        <v>2333</v>
      </c>
      <c r="D1096" s="833" t="s">
        <v>3873</v>
      </c>
      <c r="E1096" s="834" t="s">
        <v>2349</v>
      </c>
      <c r="F1096" s="832" t="s">
        <v>2328</v>
      </c>
      <c r="G1096" s="832" t="s">
        <v>2367</v>
      </c>
      <c r="H1096" s="832" t="s">
        <v>578</v>
      </c>
      <c r="I1096" s="832" t="s">
        <v>3379</v>
      </c>
      <c r="J1096" s="832" t="s">
        <v>3380</v>
      </c>
      <c r="K1096" s="832" t="s">
        <v>1945</v>
      </c>
      <c r="L1096" s="835">
        <v>155.30000000000001</v>
      </c>
      <c r="M1096" s="835">
        <v>155.30000000000001</v>
      </c>
      <c r="N1096" s="832">
        <v>1</v>
      </c>
      <c r="O1096" s="836">
        <v>0.5</v>
      </c>
      <c r="P1096" s="835">
        <v>155.30000000000001</v>
      </c>
      <c r="Q1096" s="837">
        <v>1</v>
      </c>
      <c r="R1096" s="832">
        <v>1</v>
      </c>
      <c r="S1096" s="837">
        <v>1</v>
      </c>
      <c r="T1096" s="836">
        <v>0.5</v>
      </c>
      <c r="U1096" s="838">
        <v>1</v>
      </c>
    </row>
    <row r="1097" spans="1:21" ht="14.4" customHeight="1" x14ac:dyDescent="0.3">
      <c r="A1097" s="831">
        <v>50</v>
      </c>
      <c r="B1097" s="832" t="s">
        <v>2327</v>
      </c>
      <c r="C1097" s="832" t="s">
        <v>2333</v>
      </c>
      <c r="D1097" s="833" t="s">
        <v>3873</v>
      </c>
      <c r="E1097" s="834" t="s">
        <v>2349</v>
      </c>
      <c r="F1097" s="832" t="s">
        <v>2328</v>
      </c>
      <c r="G1097" s="832" t="s">
        <v>3097</v>
      </c>
      <c r="H1097" s="832" t="s">
        <v>578</v>
      </c>
      <c r="I1097" s="832" t="s">
        <v>3381</v>
      </c>
      <c r="J1097" s="832" t="s">
        <v>3099</v>
      </c>
      <c r="K1097" s="832" t="s">
        <v>3382</v>
      </c>
      <c r="L1097" s="835">
        <v>739.33</v>
      </c>
      <c r="M1097" s="835">
        <v>10350.620000000001</v>
      </c>
      <c r="N1097" s="832">
        <v>14</v>
      </c>
      <c r="O1097" s="836">
        <v>9</v>
      </c>
      <c r="P1097" s="835">
        <v>2217.9900000000002</v>
      </c>
      <c r="Q1097" s="837">
        <v>0.2142857142857143</v>
      </c>
      <c r="R1097" s="832">
        <v>3</v>
      </c>
      <c r="S1097" s="837">
        <v>0.21428571428571427</v>
      </c>
      <c r="T1097" s="836">
        <v>2</v>
      </c>
      <c r="U1097" s="838">
        <v>0.22222222222222221</v>
      </c>
    </row>
    <row r="1098" spans="1:21" ht="14.4" customHeight="1" x14ac:dyDescent="0.3">
      <c r="A1098" s="831">
        <v>50</v>
      </c>
      <c r="B1098" s="832" t="s">
        <v>2327</v>
      </c>
      <c r="C1098" s="832" t="s">
        <v>2333</v>
      </c>
      <c r="D1098" s="833" t="s">
        <v>3873</v>
      </c>
      <c r="E1098" s="834" t="s">
        <v>2349</v>
      </c>
      <c r="F1098" s="832" t="s">
        <v>2328</v>
      </c>
      <c r="G1098" s="832" t="s">
        <v>3097</v>
      </c>
      <c r="H1098" s="832" t="s">
        <v>578</v>
      </c>
      <c r="I1098" s="832" t="s">
        <v>3383</v>
      </c>
      <c r="J1098" s="832" t="s">
        <v>3099</v>
      </c>
      <c r="K1098" s="832" t="s">
        <v>3382</v>
      </c>
      <c r="L1098" s="835">
        <v>0</v>
      </c>
      <c r="M1098" s="835">
        <v>0</v>
      </c>
      <c r="N1098" s="832">
        <v>1</v>
      </c>
      <c r="O1098" s="836">
        <v>1</v>
      </c>
      <c r="P1098" s="835"/>
      <c r="Q1098" s="837"/>
      <c r="R1098" s="832"/>
      <c r="S1098" s="837">
        <v>0</v>
      </c>
      <c r="T1098" s="836"/>
      <c r="U1098" s="838">
        <v>0</v>
      </c>
    </row>
    <row r="1099" spans="1:21" ht="14.4" customHeight="1" x14ac:dyDescent="0.3">
      <c r="A1099" s="831">
        <v>50</v>
      </c>
      <c r="B1099" s="832" t="s">
        <v>2327</v>
      </c>
      <c r="C1099" s="832" t="s">
        <v>2333</v>
      </c>
      <c r="D1099" s="833" t="s">
        <v>3873</v>
      </c>
      <c r="E1099" s="834" t="s">
        <v>2349</v>
      </c>
      <c r="F1099" s="832" t="s">
        <v>2328</v>
      </c>
      <c r="G1099" s="832" t="s">
        <v>3097</v>
      </c>
      <c r="H1099" s="832" t="s">
        <v>578</v>
      </c>
      <c r="I1099" s="832" t="s">
        <v>3384</v>
      </c>
      <c r="J1099" s="832" t="s">
        <v>3099</v>
      </c>
      <c r="K1099" s="832" t="s">
        <v>3100</v>
      </c>
      <c r="L1099" s="835">
        <v>797.54</v>
      </c>
      <c r="M1099" s="835">
        <v>3190.16</v>
      </c>
      <c r="N1099" s="832">
        <v>4</v>
      </c>
      <c r="O1099" s="836">
        <v>2.5</v>
      </c>
      <c r="P1099" s="835">
        <v>797.54</v>
      </c>
      <c r="Q1099" s="837">
        <v>0.25</v>
      </c>
      <c r="R1099" s="832">
        <v>1</v>
      </c>
      <c r="S1099" s="837">
        <v>0.25</v>
      </c>
      <c r="T1099" s="836">
        <v>0.5</v>
      </c>
      <c r="U1099" s="838">
        <v>0.2</v>
      </c>
    </row>
    <row r="1100" spans="1:21" ht="14.4" customHeight="1" x14ac:dyDescent="0.3">
      <c r="A1100" s="831">
        <v>50</v>
      </c>
      <c r="B1100" s="832" t="s">
        <v>2327</v>
      </c>
      <c r="C1100" s="832" t="s">
        <v>2333</v>
      </c>
      <c r="D1100" s="833" t="s">
        <v>3873</v>
      </c>
      <c r="E1100" s="834" t="s">
        <v>2349</v>
      </c>
      <c r="F1100" s="832" t="s">
        <v>2328</v>
      </c>
      <c r="G1100" s="832" t="s">
        <v>3097</v>
      </c>
      <c r="H1100" s="832" t="s">
        <v>607</v>
      </c>
      <c r="I1100" s="832" t="s">
        <v>3385</v>
      </c>
      <c r="J1100" s="832" t="s">
        <v>3099</v>
      </c>
      <c r="K1100" s="832" t="s">
        <v>3386</v>
      </c>
      <c r="L1100" s="835">
        <v>265.85000000000002</v>
      </c>
      <c r="M1100" s="835">
        <v>2392.65</v>
      </c>
      <c r="N1100" s="832">
        <v>9</v>
      </c>
      <c r="O1100" s="836">
        <v>1.5</v>
      </c>
      <c r="P1100" s="835">
        <v>1595.1000000000001</v>
      </c>
      <c r="Q1100" s="837">
        <v>0.66666666666666674</v>
      </c>
      <c r="R1100" s="832">
        <v>6</v>
      </c>
      <c r="S1100" s="837">
        <v>0.66666666666666663</v>
      </c>
      <c r="T1100" s="836">
        <v>1</v>
      </c>
      <c r="U1100" s="838">
        <v>0.66666666666666663</v>
      </c>
    </row>
    <row r="1101" spans="1:21" ht="14.4" customHeight="1" x14ac:dyDescent="0.3">
      <c r="A1101" s="831">
        <v>50</v>
      </c>
      <c r="B1101" s="832" t="s">
        <v>2327</v>
      </c>
      <c r="C1101" s="832" t="s">
        <v>2333</v>
      </c>
      <c r="D1101" s="833" t="s">
        <v>3873</v>
      </c>
      <c r="E1101" s="834" t="s">
        <v>2349</v>
      </c>
      <c r="F1101" s="832" t="s">
        <v>2328</v>
      </c>
      <c r="G1101" s="832" t="s">
        <v>3097</v>
      </c>
      <c r="H1101" s="832" t="s">
        <v>607</v>
      </c>
      <c r="I1101" s="832" t="s">
        <v>3387</v>
      </c>
      <c r="J1101" s="832" t="s">
        <v>3099</v>
      </c>
      <c r="K1101" s="832" t="s">
        <v>3388</v>
      </c>
      <c r="L1101" s="835">
        <v>246.44</v>
      </c>
      <c r="M1101" s="835">
        <v>5914.5599999999995</v>
      </c>
      <c r="N1101" s="832">
        <v>24</v>
      </c>
      <c r="O1101" s="836">
        <v>7</v>
      </c>
      <c r="P1101" s="835">
        <v>2217.96</v>
      </c>
      <c r="Q1101" s="837">
        <v>0.37500000000000006</v>
      </c>
      <c r="R1101" s="832">
        <v>9</v>
      </c>
      <c r="S1101" s="837">
        <v>0.375</v>
      </c>
      <c r="T1101" s="836">
        <v>2.5</v>
      </c>
      <c r="U1101" s="838">
        <v>0.35714285714285715</v>
      </c>
    </row>
    <row r="1102" spans="1:21" ht="14.4" customHeight="1" x14ac:dyDescent="0.3">
      <c r="A1102" s="831">
        <v>50</v>
      </c>
      <c r="B1102" s="832" t="s">
        <v>2327</v>
      </c>
      <c r="C1102" s="832" t="s">
        <v>2333</v>
      </c>
      <c r="D1102" s="833" t="s">
        <v>3873</v>
      </c>
      <c r="E1102" s="834" t="s">
        <v>2349</v>
      </c>
      <c r="F1102" s="832" t="s">
        <v>2328</v>
      </c>
      <c r="G1102" s="832" t="s">
        <v>3389</v>
      </c>
      <c r="H1102" s="832" t="s">
        <v>578</v>
      </c>
      <c r="I1102" s="832" t="s">
        <v>3390</v>
      </c>
      <c r="J1102" s="832" t="s">
        <v>3391</v>
      </c>
      <c r="K1102" s="832" t="s">
        <v>3392</v>
      </c>
      <c r="L1102" s="835">
        <v>119.7</v>
      </c>
      <c r="M1102" s="835">
        <v>119.7</v>
      </c>
      <c r="N1102" s="832">
        <v>1</v>
      </c>
      <c r="O1102" s="836">
        <v>1</v>
      </c>
      <c r="P1102" s="835"/>
      <c r="Q1102" s="837">
        <v>0</v>
      </c>
      <c r="R1102" s="832"/>
      <c r="S1102" s="837">
        <v>0</v>
      </c>
      <c r="T1102" s="836"/>
      <c r="U1102" s="838">
        <v>0</v>
      </c>
    </row>
    <row r="1103" spans="1:21" ht="14.4" customHeight="1" x14ac:dyDescent="0.3">
      <c r="A1103" s="831">
        <v>50</v>
      </c>
      <c r="B1103" s="832" t="s">
        <v>2327</v>
      </c>
      <c r="C1103" s="832" t="s">
        <v>2333</v>
      </c>
      <c r="D1103" s="833" t="s">
        <v>3873</v>
      </c>
      <c r="E1103" s="834" t="s">
        <v>2349</v>
      </c>
      <c r="F1103" s="832" t="s">
        <v>2328</v>
      </c>
      <c r="G1103" s="832" t="s">
        <v>3389</v>
      </c>
      <c r="H1103" s="832" t="s">
        <v>607</v>
      </c>
      <c r="I1103" s="832" t="s">
        <v>3393</v>
      </c>
      <c r="J1103" s="832" t="s">
        <v>3394</v>
      </c>
      <c r="K1103" s="832" t="s">
        <v>3392</v>
      </c>
      <c r="L1103" s="835">
        <v>70.540000000000006</v>
      </c>
      <c r="M1103" s="835">
        <v>423.24</v>
      </c>
      <c r="N1103" s="832">
        <v>6</v>
      </c>
      <c r="O1103" s="836">
        <v>5</v>
      </c>
      <c r="P1103" s="835">
        <v>211.62</v>
      </c>
      <c r="Q1103" s="837">
        <v>0.5</v>
      </c>
      <c r="R1103" s="832">
        <v>3</v>
      </c>
      <c r="S1103" s="837">
        <v>0.5</v>
      </c>
      <c r="T1103" s="836">
        <v>2</v>
      </c>
      <c r="U1103" s="838">
        <v>0.4</v>
      </c>
    </row>
    <row r="1104" spans="1:21" ht="14.4" customHeight="1" x14ac:dyDescent="0.3">
      <c r="A1104" s="831">
        <v>50</v>
      </c>
      <c r="B1104" s="832" t="s">
        <v>2327</v>
      </c>
      <c r="C1104" s="832" t="s">
        <v>2333</v>
      </c>
      <c r="D1104" s="833" t="s">
        <v>3873</v>
      </c>
      <c r="E1104" s="834" t="s">
        <v>2349</v>
      </c>
      <c r="F1104" s="832" t="s">
        <v>2328</v>
      </c>
      <c r="G1104" s="832" t="s">
        <v>2590</v>
      </c>
      <c r="H1104" s="832" t="s">
        <v>578</v>
      </c>
      <c r="I1104" s="832" t="s">
        <v>3395</v>
      </c>
      <c r="J1104" s="832" t="s">
        <v>3396</v>
      </c>
      <c r="K1104" s="832" t="s">
        <v>2029</v>
      </c>
      <c r="L1104" s="835">
        <v>234.07</v>
      </c>
      <c r="M1104" s="835">
        <v>234.07</v>
      </c>
      <c r="N1104" s="832">
        <v>1</v>
      </c>
      <c r="O1104" s="836">
        <v>0.5</v>
      </c>
      <c r="P1104" s="835">
        <v>234.07</v>
      </c>
      <c r="Q1104" s="837">
        <v>1</v>
      </c>
      <c r="R1104" s="832">
        <v>1</v>
      </c>
      <c r="S1104" s="837">
        <v>1</v>
      </c>
      <c r="T1104" s="836">
        <v>0.5</v>
      </c>
      <c r="U1104" s="838">
        <v>1</v>
      </c>
    </row>
    <row r="1105" spans="1:21" ht="14.4" customHeight="1" x14ac:dyDescent="0.3">
      <c r="A1105" s="831">
        <v>50</v>
      </c>
      <c r="B1105" s="832" t="s">
        <v>2327</v>
      </c>
      <c r="C1105" s="832" t="s">
        <v>2333</v>
      </c>
      <c r="D1105" s="833" t="s">
        <v>3873</v>
      </c>
      <c r="E1105" s="834" t="s">
        <v>2349</v>
      </c>
      <c r="F1105" s="832" t="s">
        <v>2328</v>
      </c>
      <c r="G1105" s="832" t="s">
        <v>2590</v>
      </c>
      <c r="H1105" s="832" t="s">
        <v>607</v>
      </c>
      <c r="I1105" s="832" t="s">
        <v>1934</v>
      </c>
      <c r="J1105" s="832" t="s">
        <v>1935</v>
      </c>
      <c r="K1105" s="832" t="s">
        <v>1936</v>
      </c>
      <c r="L1105" s="835">
        <v>65.540000000000006</v>
      </c>
      <c r="M1105" s="835">
        <v>393.24</v>
      </c>
      <c r="N1105" s="832">
        <v>6</v>
      </c>
      <c r="O1105" s="836">
        <v>1.5</v>
      </c>
      <c r="P1105" s="835"/>
      <c r="Q1105" s="837">
        <v>0</v>
      </c>
      <c r="R1105" s="832"/>
      <c r="S1105" s="837">
        <v>0</v>
      </c>
      <c r="T1105" s="836"/>
      <c r="U1105" s="838">
        <v>0</v>
      </c>
    </row>
    <row r="1106" spans="1:21" ht="14.4" customHeight="1" x14ac:dyDescent="0.3">
      <c r="A1106" s="831">
        <v>50</v>
      </c>
      <c r="B1106" s="832" t="s">
        <v>2327</v>
      </c>
      <c r="C1106" s="832" t="s">
        <v>2333</v>
      </c>
      <c r="D1106" s="833" t="s">
        <v>3873</v>
      </c>
      <c r="E1106" s="834" t="s">
        <v>2349</v>
      </c>
      <c r="F1106" s="832" t="s">
        <v>2328</v>
      </c>
      <c r="G1106" s="832" t="s">
        <v>2590</v>
      </c>
      <c r="H1106" s="832" t="s">
        <v>607</v>
      </c>
      <c r="I1106" s="832" t="s">
        <v>1937</v>
      </c>
      <c r="J1106" s="832" t="s">
        <v>1935</v>
      </c>
      <c r="K1106" s="832" t="s">
        <v>1938</v>
      </c>
      <c r="L1106" s="835">
        <v>229.38</v>
      </c>
      <c r="M1106" s="835">
        <v>1146.9000000000001</v>
      </c>
      <c r="N1106" s="832">
        <v>5</v>
      </c>
      <c r="O1106" s="836">
        <v>2.5</v>
      </c>
      <c r="P1106" s="835">
        <v>688.14</v>
      </c>
      <c r="Q1106" s="837">
        <v>0.6</v>
      </c>
      <c r="R1106" s="832">
        <v>3</v>
      </c>
      <c r="S1106" s="837">
        <v>0.6</v>
      </c>
      <c r="T1106" s="836">
        <v>1.5</v>
      </c>
      <c r="U1106" s="838">
        <v>0.6</v>
      </c>
    </row>
    <row r="1107" spans="1:21" ht="14.4" customHeight="1" x14ac:dyDescent="0.3">
      <c r="A1107" s="831">
        <v>50</v>
      </c>
      <c r="B1107" s="832" t="s">
        <v>2327</v>
      </c>
      <c r="C1107" s="832" t="s">
        <v>2333</v>
      </c>
      <c r="D1107" s="833" t="s">
        <v>3873</v>
      </c>
      <c r="E1107" s="834" t="s">
        <v>2349</v>
      </c>
      <c r="F1107" s="832" t="s">
        <v>2328</v>
      </c>
      <c r="G1107" s="832" t="s">
        <v>2368</v>
      </c>
      <c r="H1107" s="832" t="s">
        <v>578</v>
      </c>
      <c r="I1107" s="832" t="s">
        <v>2538</v>
      </c>
      <c r="J1107" s="832" t="s">
        <v>1126</v>
      </c>
      <c r="K1107" s="832" t="s">
        <v>1969</v>
      </c>
      <c r="L1107" s="835">
        <v>105.32</v>
      </c>
      <c r="M1107" s="835">
        <v>2211.7199999999993</v>
      </c>
      <c r="N1107" s="832">
        <v>21</v>
      </c>
      <c r="O1107" s="836">
        <v>13.5</v>
      </c>
      <c r="P1107" s="835">
        <v>1369.1599999999994</v>
      </c>
      <c r="Q1107" s="837">
        <v>0.61904761904761896</v>
      </c>
      <c r="R1107" s="832">
        <v>13</v>
      </c>
      <c r="S1107" s="837">
        <v>0.61904761904761907</v>
      </c>
      <c r="T1107" s="836">
        <v>8</v>
      </c>
      <c r="U1107" s="838">
        <v>0.59259259259259256</v>
      </c>
    </row>
    <row r="1108" spans="1:21" ht="14.4" customHeight="1" x14ac:dyDescent="0.3">
      <c r="A1108" s="831">
        <v>50</v>
      </c>
      <c r="B1108" s="832" t="s">
        <v>2327</v>
      </c>
      <c r="C1108" s="832" t="s">
        <v>2333</v>
      </c>
      <c r="D1108" s="833" t="s">
        <v>3873</v>
      </c>
      <c r="E1108" s="834" t="s">
        <v>2349</v>
      </c>
      <c r="F1108" s="832" t="s">
        <v>2328</v>
      </c>
      <c r="G1108" s="832" t="s">
        <v>2368</v>
      </c>
      <c r="H1108" s="832" t="s">
        <v>578</v>
      </c>
      <c r="I1108" s="832" t="s">
        <v>2539</v>
      </c>
      <c r="J1108" s="832" t="s">
        <v>1124</v>
      </c>
      <c r="K1108" s="832" t="s">
        <v>2021</v>
      </c>
      <c r="L1108" s="835">
        <v>210.66</v>
      </c>
      <c r="M1108" s="835">
        <v>1895.94</v>
      </c>
      <c r="N1108" s="832">
        <v>9</v>
      </c>
      <c r="O1108" s="836">
        <v>5.5</v>
      </c>
      <c r="P1108" s="835">
        <v>842.64</v>
      </c>
      <c r="Q1108" s="837">
        <v>0.44444444444444442</v>
      </c>
      <c r="R1108" s="832">
        <v>4</v>
      </c>
      <c r="S1108" s="837">
        <v>0.44444444444444442</v>
      </c>
      <c r="T1108" s="836">
        <v>3</v>
      </c>
      <c r="U1108" s="838">
        <v>0.54545454545454541</v>
      </c>
    </row>
    <row r="1109" spans="1:21" ht="14.4" customHeight="1" x14ac:dyDescent="0.3">
      <c r="A1109" s="831">
        <v>50</v>
      </c>
      <c r="B1109" s="832" t="s">
        <v>2327</v>
      </c>
      <c r="C1109" s="832" t="s">
        <v>2333</v>
      </c>
      <c r="D1109" s="833" t="s">
        <v>3873</v>
      </c>
      <c r="E1109" s="834" t="s">
        <v>2349</v>
      </c>
      <c r="F1109" s="832" t="s">
        <v>2328</v>
      </c>
      <c r="G1109" s="832" t="s">
        <v>2368</v>
      </c>
      <c r="H1109" s="832" t="s">
        <v>578</v>
      </c>
      <c r="I1109" s="832" t="s">
        <v>2593</v>
      </c>
      <c r="J1109" s="832" t="s">
        <v>2370</v>
      </c>
      <c r="K1109" s="832" t="s">
        <v>2200</v>
      </c>
      <c r="L1109" s="835">
        <v>32.76</v>
      </c>
      <c r="M1109" s="835">
        <v>196.56</v>
      </c>
      <c r="N1109" s="832">
        <v>6</v>
      </c>
      <c r="O1109" s="836">
        <v>1.5</v>
      </c>
      <c r="P1109" s="835">
        <v>65.52</v>
      </c>
      <c r="Q1109" s="837">
        <v>0.33333333333333331</v>
      </c>
      <c r="R1109" s="832">
        <v>2</v>
      </c>
      <c r="S1109" s="837">
        <v>0.33333333333333331</v>
      </c>
      <c r="T1109" s="836">
        <v>1</v>
      </c>
      <c r="U1109" s="838">
        <v>0.66666666666666663</v>
      </c>
    </row>
    <row r="1110" spans="1:21" ht="14.4" customHeight="1" x14ac:dyDescent="0.3">
      <c r="A1110" s="831">
        <v>50</v>
      </c>
      <c r="B1110" s="832" t="s">
        <v>2327</v>
      </c>
      <c r="C1110" s="832" t="s">
        <v>2333</v>
      </c>
      <c r="D1110" s="833" t="s">
        <v>3873</v>
      </c>
      <c r="E1110" s="834" t="s">
        <v>2349</v>
      </c>
      <c r="F1110" s="832" t="s">
        <v>2328</v>
      </c>
      <c r="G1110" s="832" t="s">
        <v>2368</v>
      </c>
      <c r="H1110" s="832" t="s">
        <v>578</v>
      </c>
      <c r="I1110" s="832" t="s">
        <v>1946</v>
      </c>
      <c r="J1110" s="832" t="s">
        <v>1126</v>
      </c>
      <c r="K1110" s="832" t="s">
        <v>1941</v>
      </c>
      <c r="L1110" s="835">
        <v>35.11</v>
      </c>
      <c r="M1110" s="835">
        <v>386.21000000000004</v>
      </c>
      <c r="N1110" s="832">
        <v>11</v>
      </c>
      <c r="O1110" s="836">
        <v>4.5</v>
      </c>
      <c r="P1110" s="835">
        <v>175.55</v>
      </c>
      <c r="Q1110" s="837">
        <v>0.45454545454545453</v>
      </c>
      <c r="R1110" s="832">
        <v>5</v>
      </c>
      <c r="S1110" s="837">
        <v>0.45454545454545453</v>
      </c>
      <c r="T1110" s="836">
        <v>2</v>
      </c>
      <c r="U1110" s="838">
        <v>0.44444444444444442</v>
      </c>
    </row>
    <row r="1111" spans="1:21" ht="14.4" customHeight="1" x14ac:dyDescent="0.3">
      <c r="A1111" s="831">
        <v>50</v>
      </c>
      <c r="B1111" s="832" t="s">
        <v>2327</v>
      </c>
      <c r="C1111" s="832" t="s">
        <v>2333</v>
      </c>
      <c r="D1111" s="833" t="s">
        <v>3873</v>
      </c>
      <c r="E1111" s="834" t="s">
        <v>2349</v>
      </c>
      <c r="F1111" s="832" t="s">
        <v>2328</v>
      </c>
      <c r="G1111" s="832" t="s">
        <v>2368</v>
      </c>
      <c r="H1111" s="832" t="s">
        <v>578</v>
      </c>
      <c r="I1111" s="832" t="s">
        <v>2372</v>
      </c>
      <c r="J1111" s="832" t="s">
        <v>2373</v>
      </c>
      <c r="K1111" s="832" t="s">
        <v>1941</v>
      </c>
      <c r="L1111" s="835">
        <v>35.11</v>
      </c>
      <c r="M1111" s="835">
        <v>315.99</v>
      </c>
      <c r="N1111" s="832">
        <v>9</v>
      </c>
      <c r="O1111" s="836">
        <v>3.5</v>
      </c>
      <c r="P1111" s="835">
        <v>70.22</v>
      </c>
      <c r="Q1111" s="837">
        <v>0.22222222222222221</v>
      </c>
      <c r="R1111" s="832">
        <v>2</v>
      </c>
      <c r="S1111" s="837">
        <v>0.22222222222222221</v>
      </c>
      <c r="T1111" s="836">
        <v>0.5</v>
      </c>
      <c r="U1111" s="838">
        <v>0.14285714285714285</v>
      </c>
    </row>
    <row r="1112" spans="1:21" ht="14.4" customHeight="1" x14ac:dyDescent="0.3">
      <c r="A1112" s="831">
        <v>50</v>
      </c>
      <c r="B1112" s="832" t="s">
        <v>2327</v>
      </c>
      <c r="C1112" s="832" t="s">
        <v>2333</v>
      </c>
      <c r="D1112" s="833" t="s">
        <v>3873</v>
      </c>
      <c r="E1112" s="834" t="s">
        <v>2349</v>
      </c>
      <c r="F1112" s="832" t="s">
        <v>2328</v>
      </c>
      <c r="G1112" s="832" t="s">
        <v>2368</v>
      </c>
      <c r="H1112" s="832" t="s">
        <v>607</v>
      </c>
      <c r="I1112" s="832" t="s">
        <v>1940</v>
      </c>
      <c r="J1112" s="832" t="s">
        <v>696</v>
      </c>
      <c r="K1112" s="832" t="s">
        <v>1941</v>
      </c>
      <c r="L1112" s="835">
        <v>35.11</v>
      </c>
      <c r="M1112" s="835">
        <v>140.44</v>
      </c>
      <c r="N1112" s="832">
        <v>4</v>
      </c>
      <c r="O1112" s="836">
        <v>1.5</v>
      </c>
      <c r="P1112" s="835">
        <v>70.22</v>
      </c>
      <c r="Q1112" s="837">
        <v>0.5</v>
      </c>
      <c r="R1112" s="832">
        <v>2</v>
      </c>
      <c r="S1112" s="837">
        <v>0.5</v>
      </c>
      <c r="T1112" s="836">
        <v>1</v>
      </c>
      <c r="U1112" s="838">
        <v>0.66666666666666663</v>
      </c>
    </row>
    <row r="1113" spans="1:21" ht="14.4" customHeight="1" x14ac:dyDescent="0.3">
      <c r="A1113" s="831">
        <v>50</v>
      </c>
      <c r="B1113" s="832" t="s">
        <v>2327</v>
      </c>
      <c r="C1113" s="832" t="s">
        <v>2333</v>
      </c>
      <c r="D1113" s="833" t="s">
        <v>3873</v>
      </c>
      <c r="E1113" s="834" t="s">
        <v>2349</v>
      </c>
      <c r="F1113" s="832" t="s">
        <v>2328</v>
      </c>
      <c r="G1113" s="832" t="s">
        <v>3105</v>
      </c>
      <c r="H1113" s="832" t="s">
        <v>578</v>
      </c>
      <c r="I1113" s="832" t="s">
        <v>3106</v>
      </c>
      <c r="J1113" s="832" t="s">
        <v>987</v>
      </c>
      <c r="K1113" s="832" t="s">
        <v>1852</v>
      </c>
      <c r="L1113" s="835">
        <v>0</v>
      </c>
      <c r="M1113" s="835">
        <v>0</v>
      </c>
      <c r="N1113" s="832">
        <v>5</v>
      </c>
      <c r="O1113" s="836">
        <v>2.5</v>
      </c>
      <c r="P1113" s="835">
        <v>0</v>
      </c>
      <c r="Q1113" s="837"/>
      <c r="R1113" s="832">
        <v>1</v>
      </c>
      <c r="S1113" s="837">
        <v>0.2</v>
      </c>
      <c r="T1113" s="836">
        <v>0.5</v>
      </c>
      <c r="U1113" s="838">
        <v>0.2</v>
      </c>
    </row>
    <row r="1114" spans="1:21" ht="14.4" customHeight="1" x14ac:dyDescent="0.3">
      <c r="A1114" s="831">
        <v>50</v>
      </c>
      <c r="B1114" s="832" t="s">
        <v>2327</v>
      </c>
      <c r="C1114" s="832" t="s">
        <v>2333</v>
      </c>
      <c r="D1114" s="833" t="s">
        <v>3873</v>
      </c>
      <c r="E1114" s="834" t="s">
        <v>2349</v>
      </c>
      <c r="F1114" s="832" t="s">
        <v>2328</v>
      </c>
      <c r="G1114" s="832" t="s">
        <v>3105</v>
      </c>
      <c r="H1114" s="832" t="s">
        <v>578</v>
      </c>
      <c r="I1114" s="832" t="s">
        <v>3397</v>
      </c>
      <c r="J1114" s="832" t="s">
        <v>987</v>
      </c>
      <c r="K1114" s="832" t="s">
        <v>1852</v>
      </c>
      <c r="L1114" s="835">
        <v>0</v>
      </c>
      <c r="M1114" s="835">
        <v>0</v>
      </c>
      <c r="N1114" s="832">
        <v>1</v>
      </c>
      <c r="O1114" s="836">
        <v>0.5</v>
      </c>
      <c r="P1114" s="835"/>
      <c r="Q1114" s="837"/>
      <c r="R1114" s="832"/>
      <c r="S1114" s="837">
        <v>0</v>
      </c>
      <c r="T1114" s="836"/>
      <c r="U1114" s="838">
        <v>0</v>
      </c>
    </row>
    <row r="1115" spans="1:21" ht="14.4" customHeight="1" x14ac:dyDescent="0.3">
      <c r="A1115" s="831">
        <v>50</v>
      </c>
      <c r="B1115" s="832" t="s">
        <v>2327</v>
      </c>
      <c r="C1115" s="832" t="s">
        <v>2333</v>
      </c>
      <c r="D1115" s="833" t="s">
        <v>3873</v>
      </c>
      <c r="E1115" s="834" t="s">
        <v>2349</v>
      </c>
      <c r="F1115" s="832" t="s">
        <v>2328</v>
      </c>
      <c r="G1115" s="832" t="s">
        <v>3107</v>
      </c>
      <c r="H1115" s="832" t="s">
        <v>578</v>
      </c>
      <c r="I1115" s="832" t="s">
        <v>3398</v>
      </c>
      <c r="J1115" s="832" t="s">
        <v>3109</v>
      </c>
      <c r="K1115" s="832" t="s">
        <v>3110</v>
      </c>
      <c r="L1115" s="835">
        <v>35.11</v>
      </c>
      <c r="M1115" s="835">
        <v>70.22</v>
      </c>
      <c r="N1115" s="832">
        <v>2</v>
      </c>
      <c r="O1115" s="836">
        <v>0.5</v>
      </c>
      <c r="P1115" s="835"/>
      <c r="Q1115" s="837">
        <v>0</v>
      </c>
      <c r="R1115" s="832"/>
      <c r="S1115" s="837">
        <v>0</v>
      </c>
      <c r="T1115" s="836"/>
      <c r="U1115" s="838">
        <v>0</v>
      </c>
    </row>
    <row r="1116" spans="1:21" ht="14.4" customHeight="1" x14ac:dyDescent="0.3">
      <c r="A1116" s="831">
        <v>50</v>
      </c>
      <c r="B1116" s="832" t="s">
        <v>2327</v>
      </c>
      <c r="C1116" s="832" t="s">
        <v>2333</v>
      </c>
      <c r="D1116" s="833" t="s">
        <v>3873</v>
      </c>
      <c r="E1116" s="834" t="s">
        <v>2349</v>
      </c>
      <c r="F1116" s="832" t="s">
        <v>2328</v>
      </c>
      <c r="G1116" s="832" t="s">
        <v>3399</v>
      </c>
      <c r="H1116" s="832" t="s">
        <v>578</v>
      </c>
      <c r="I1116" s="832" t="s">
        <v>3400</v>
      </c>
      <c r="J1116" s="832" t="s">
        <v>3401</v>
      </c>
      <c r="K1116" s="832" t="s">
        <v>643</v>
      </c>
      <c r="L1116" s="835">
        <v>321.79000000000002</v>
      </c>
      <c r="M1116" s="835">
        <v>321.79000000000002</v>
      </c>
      <c r="N1116" s="832">
        <v>1</v>
      </c>
      <c r="O1116" s="836">
        <v>0.5</v>
      </c>
      <c r="P1116" s="835"/>
      <c r="Q1116" s="837">
        <v>0</v>
      </c>
      <c r="R1116" s="832"/>
      <c r="S1116" s="837">
        <v>0</v>
      </c>
      <c r="T1116" s="836"/>
      <c r="U1116" s="838">
        <v>0</v>
      </c>
    </row>
    <row r="1117" spans="1:21" ht="14.4" customHeight="1" x14ac:dyDescent="0.3">
      <c r="A1117" s="831">
        <v>50</v>
      </c>
      <c r="B1117" s="832" t="s">
        <v>2327</v>
      </c>
      <c r="C1117" s="832" t="s">
        <v>2333</v>
      </c>
      <c r="D1117" s="833" t="s">
        <v>3873</v>
      </c>
      <c r="E1117" s="834" t="s">
        <v>2349</v>
      </c>
      <c r="F1117" s="832" t="s">
        <v>2328</v>
      </c>
      <c r="G1117" s="832" t="s">
        <v>3399</v>
      </c>
      <c r="H1117" s="832" t="s">
        <v>578</v>
      </c>
      <c r="I1117" s="832" t="s">
        <v>3400</v>
      </c>
      <c r="J1117" s="832" t="s">
        <v>3401</v>
      </c>
      <c r="K1117" s="832" t="s">
        <v>643</v>
      </c>
      <c r="L1117" s="835">
        <v>317.98</v>
      </c>
      <c r="M1117" s="835">
        <v>317.98</v>
      </c>
      <c r="N1117" s="832">
        <v>1</v>
      </c>
      <c r="O1117" s="836">
        <v>0.5</v>
      </c>
      <c r="P1117" s="835">
        <v>317.98</v>
      </c>
      <c r="Q1117" s="837">
        <v>1</v>
      </c>
      <c r="R1117" s="832">
        <v>1</v>
      </c>
      <c r="S1117" s="837">
        <v>1</v>
      </c>
      <c r="T1117" s="836">
        <v>0.5</v>
      </c>
      <c r="U1117" s="838">
        <v>1</v>
      </c>
    </row>
    <row r="1118" spans="1:21" ht="14.4" customHeight="1" x14ac:dyDescent="0.3">
      <c r="A1118" s="831">
        <v>50</v>
      </c>
      <c r="B1118" s="832" t="s">
        <v>2327</v>
      </c>
      <c r="C1118" s="832" t="s">
        <v>2333</v>
      </c>
      <c r="D1118" s="833" t="s">
        <v>3873</v>
      </c>
      <c r="E1118" s="834" t="s">
        <v>2349</v>
      </c>
      <c r="F1118" s="832" t="s">
        <v>2328</v>
      </c>
      <c r="G1118" s="832" t="s">
        <v>3399</v>
      </c>
      <c r="H1118" s="832" t="s">
        <v>578</v>
      </c>
      <c r="I1118" s="832" t="s">
        <v>3402</v>
      </c>
      <c r="J1118" s="832" t="s">
        <v>3401</v>
      </c>
      <c r="K1118" s="832" t="s">
        <v>2200</v>
      </c>
      <c r="L1118" s="835">
        <v>89.03</v>
      </c>
      <c r="M1118" s="835">
        <v>356.12</v>
      </c>
      <c r="N1118" s="832">
        <v>4</v>
      </c>
      <c r="O1118" s="836">
        <v>0.5</v>
      </c>
      <c r="P1118" s="835">
        <v>356.12</v>
      </c>
      <c r="Q1118" s="837">
        <v>1</v>
      </c>
      <c r="R1118" s="832">
        <v>4</v>
      </c>
      <c r="S1118" s="837">
        <v>1</v>
      </c>
      <c r="T1118" s="836">
        <v>0.5</v>
      </c>
      <c r="U1118" s="838">
        <v>1</v>
      </c>
    </row>
    <row r="1119" spans="1:21" ht="14.4" customHeight="1" x14ac:dyDescent="0.3">
      <c r="A1119" s="831">
        <v>50</v>
      </c>
      <c r="B1119" s="832" t="s">
        <v>2327</v>
      </c>
      <c r="C1119" s="832" t="s">
        <v>2333</v>
      </c>
      <c r="D1119" s="833" t="s">
        <v>3873</v>
      </c>
      <c r="E1119" s="834" t="s">
        <v>2349</v>
      </c>
      <c r="F1119" s="832" t="s">
        <v>2328</v>
      </c>
      <c r="G1119" s="832" t="s">
        <v>3403</v>
      </c>
      <c r="H1119" s="832" t="s">
        <v>578</v>
      </c>
      <c r="I1119" s="832" t="s">
        <v>3404</v>
      </c>
      <c r="J1119" s="832" t="s">
        <v>3405</v>
      </c>
      <c r="K1119" s="832" t="s">
        <v>3406</v>
      </c>
      <c r="L1119" s="835">
        <v>277.67</v>
      </c>
      <c r="M1119" s="835">
        <v>1110.68</v>
      </c>
      <c r="N1119" s="832">
        <v>4</v>
      </c>
      <c r="O1119" s="836">
        <v>1.5</v>
      </c>
      <c r="P1119" s="835">
        <v>555.34</v>
      </c>
      <c r="Q1119" s="837">
        <v>0.5</v>
      </c>
      <c r="R1119" s="832">
        <v>2</v>
      </c>
      <c r="S1119" s="837">
        <v>0.5</v>
      </c>
      <c r="T1119" s="836">
        <v>1</v>
      </c>
      <c r="U1119" s="838">
        <v>0.66666666666666663</v>
      </c>
    </row>
    <row r="1120" spans="1:21" ht="14.4" customHeight="1" x14ac:dyDescent="0.3">
      <c r="A1120" s="831">
        <v>50</v>
      </c>
      <c r="B1120" s="832" t="s">
        <v>2327</v>
      </c>
      <c r="C1120" s="832" t="s">
        <v>2333</v>
      </c>
      <c r="D1120" s="833" t="s">
        <v>3873</v>
      </c>
      <c r="E1120" s="834" t="s">
        <v>2349</v>
      </c>
      <c r="F1120" s="832" t="s">
        <v>2328</v>
      </c>
      <c r="G1120" s="832" t="s">
        <v>2374</v>
      </c>
      <c r="H1120" s="832" t="s">
        <v>578</v>
      </c>
      <c r="I1120" s="832" t="s">
        <v>2540</v>
      </c>
      <c r="J1120" s="832" t="s">
        <v>2376</v>
      </c>
      <c r="K1120" s="832" t="s">
        <v>1331</v>
      </c>
      <c r="L1120" s="835">
        <v>78.33</v>
      </c>
      <c r="M1120" s="835">
        <v>626.64</v>
      </c>
      <c r="N1120" s="832">
        <v>8</v>
      </c>
      <c r="O1120" s="836">
        <v>1.5</v>
      </c>
      <c r="P1120" s="835">
        <v>626.64</v>
      </c>
      <c r="Q1120" s="837">
        <v>1</v>
      </c>
      <c r="R1120" s="832">
        <v>8</v>
      </c>
      <c r="S1120" s="837">
        <v>1</v>
      </c>
      <c r="T1120" s="836">
        <v>1.5</v>
      </c>
      <c r="U1120" s="838">
        <v>1</v>
      </c>
    </row>
    <row r="1121" spans="1:21" ht="14.4" customHeight="1" x14ac:dyDescent="0.3">
      <c r="A1121" s="831">
        <v>50</v>
      </c>
      <c r="B1121" s="832" t="s">
        <v>2327</v>
      </c>
      <c r="C1121" s="832" t="s">
        <v>2333</v>
      </c>
      <c r="D1121" s="833" t="s">
        <v>3873</v>
      </c>
      <c r="E1121" s="834" t="s">
        <v>2349</v>
      </c>
      <c r="F1121" s="832" t="s">
        <v>2328</v>
      </c>
      <c r="G1121" s="832" t="s">
        <v>2835</v>
      </c>
      <c r="H1121" s="832" t="s">
        <v>607</v>
      </c>
      <c r="I1121" s="832" t="s">
        <v>2195</v>
      </c>
      <c r="J1121" s="832" t="s">
        <v>727</v>
      </c>
      <c r="K1121" s="832" t="s">
        <v>697</v>
      </c>
      <c r="L1121" s="835">
        <v>42.57</v>
      </c>
      <c r="M1121" s="835">
        <v>170.28</v>
      </c>
      <c r="N1121" s="832">
        <v>4</v>
      </c>
      <c r="O1121" s="836">
        <v>2</v>
      </c>
      <c r="P1121" s="835">
        <v>85.14</v>
      </c>
      <c r="Q1121" s="837">
        <v>0.5</v>
      </c>
      <c r="R1121" s="832">
        <v>2</v>
      </c>
      <c r="S1121" s="837">
        <v>0.5</v>
      </c>
      <c r="T1121" s="836">
        <v>1</v>
      </c>
      <c r="U1121" s="838">
        <v>0.5</v>
      </c>
    </row>
    <row r="1122" spans="1:21" ht="14.4" customHeight="1" x14ac:dyDescent="0.3">
      <c r="A1122" s="831">
        <v>50</v>
      </c>
      <c r="B1122" s="832" t="s">
        <v>2327</v>
      </c>
      <c r="C1122" s="832" t="s">
        <v>2333</v>
      </c>
      <c r="D1122" s="833" t="s">
        <v>3873</v>
      </c>
      <c r="E1122" s="834" t="s">
        <v>2349</v>
      </c>
      <c r="F1122" s="832" t="s">
        <v>2328</v>
      </c>
      <c r="G1122" s="832" t="s">
        <v>2835</v>
      </c>
      <c r="H1122" s="832" t="s">
        <v>607</v>
      </c>
      <c r="I1122" s="832" t="s">
        <v>3407</v>
      </c>
      <c r="J1122" s="832" t="s">
        <v>729</v>
      </c>
      <c r="K1122" s="832" t="s">
        <v>3049</v>
      </c>
      <c r="L1122" s="835">
        <v>264</v>
      </c>
      <c r="M1122" s="835">
        <v>528</v>
      </c>
      <c r="N1122" s="832">
        <v>2</v>
      </c>
      <c r="O1122" s="836">
        <v>0.5</v>
      </c>
      <c r="P1122" s="835">
        <v>528</v>
      </c>
      <c r="Q1122" s="837">
        <v>1</v>
      </c>
      <c r="R1122" s="832">
        <v>2</v>
      </c>
      <c r="S1122" s="837">
        <v>1</v>
      </c>
      <c r="T1122" s="836">
        <v>0.5</v>
      </c>
      <c r="U1122" s="838">
        <v>1</v>
      </c>
    </row>
    <row r="1123" spans="1:21" ht="14.4" customHeight="1" x14ac:dyDescent="0.3">
      <c r="A1123" s="831">
        <v>50</v>
      </c>
      <c r="B1123" s="832" t="s">
        <v>2327</v>
      </c>
      <c r="C1123" s="832" t="s">
        <v>2333</v>
      </c>
      <c r="D1123" s="833" t="s">
        <v>3873</v>
      </c>
      <c r="E1123" s="834" t="s">
        <v>2349</v>
      </c>
      <c r="F1123" s="832" t="s">
        <v>2328</v>
      </c>
      <c r="G1123" s="832" t="s">
        <v>2596</v>
      </c>
      <c r="H1123" s="832" t="s">
        <v>578</v>
      </c>
      <c r="I1123" s="832" t="s">
        <v>2839</v>
      </c>
      <c r="J1123" s="832" t="s">
        <v>2598</v>
      </c>
      <c r="K1123" s="832" t="s">
        <v>2840</v>
      </c>
      <c r="L1123" s="835">
        <v>1887.9</v>
      </c>
      <c r="M1123" s="835">
        <v>16991.100000000002</v>
      </c>
      <c r="N1123" s="832">
        <v>9</v>
      </c>
      <c r="O1123" s="836">
        <v>3</v>
      </c>
      <c r="P1123" s="835">
        <v>5663.7000000000007</v>
      </c>
      <c r="Q1123" s="837">
        <v>0.33333333333333331</v>
      </c>
      <c r="R1123" s="832">
        <v>3</v>
      </c>
      <c r="S1123" s="837">
        <v>0.33333333333333331</v>
      </c>
      <c r="T1123" s="836">
        <v>1</v>
      </c>
      <c r="U1123" s="838">
        <v>0.33333333333333331</v>
      </c>
    </row>
    <row r="1124" spans="1:21" ht="14.4" customHeight="1" x14ac:dyDescent="0.3">
      <c r="A1124" s="831">
        <v>50</v>
      </c>
      <c r="B1124" s="832" t="s">
        <v>2327</v>
      </c>
      <c r="C1124" s="832" t="s">
        <v>2333</v>
      </c>
      <c r="D1124" s="833" t="s">
        <v>3873</v>
      </c>
      <c r="E1124" s="834" t="s">
        <v>2349</v>
      </c>
      <c r="F1124" s="832" t="s">
        <v>2328</v>
      </c>
      <c r="G1124" s="832" t="s">
        <v>2596</v>
      </c>
      <c r="H1124" s="832" t="s">
        <v>578</v>
      </c>
      <c r="I1124" s="832" t="s">
        <v>2600</v>
      </c>
      <c r="J1124" s="832" t="s">
        <v>2598</v>
      </c>
      <c r="K1124" s="832" t="s">
        <v>2601</v>
      </c>
      <c r="L1124" s="835">
        <v>1544.99</v>
      </c>
      <c r="M1124" s="835">
        <v>4634.97</v>
      </c>
      <c r="N1124" s="832">
        <v>3</v>
      </c>
      <c r="O1124" s="836">
        <v>0.5</v>
      </c>
      <c r="P1124" s="835"/>
      <c r="Q1124" s="837">
        <v>0</v>
      </c>
      <c r="R1124" s="832"/>
      <c r="S1124" s="837">
        <v>0</v>
      </c>
      <c r="T1124" s="836"/>
      <c r="U1124" s="838">
        <v>0</v>
      </c>
    </row>
    <row r="1125" spans="1:21" ht="14.4" customHeight="1" x14ac:dyDescent="0.3">
      <c r="A1125" s="831">
        <v>50</v>
      </c>
      <c r="B1125" s="832" t="s">
        <v>2327</v>
      </c>
      <c r="C1125" s="832" t="s">
        <v>2333</v>
      </c>
      <c r="D1125" s="833" t="s">
        <v>3873</v>
      </c>
      <c r="E1125" s="834" t="s">
        <v>2349</v>
      </c>
      <c r="F1125" s="832" t="s">
        <v>2328</v>
      </c>
      <c r="G1125" s="832" t="s">
        <v>3263</v>
      </c>
      <c r="H1125" s="832" t="s">
        <v>607</v>
      </c>
      <c r="I1125" s="832" t="s">
        <v>3408</v>
      </c>
      <c r="J1125" s="832" t="s">
        <v>3409</v>
      </c>
      <c r="K1125" s="832" t="s">
        <v>1969</v>
      </c>
      <c r="L1125" s="835">
        <v>207.45</v>
      </c>
      <c r="M1125" s="835">
        <v>207.45</v>
      </c>
      <c r="N1125" s="832">
        <v>1</v>
      </c>
      <c r="O1125" s="836">
        <v>0.5</v>
      </c>
      <c r="P1125" s="835">
        <v>207.45</v>
      </c>
      <c r="Q1125" s="837">
        <v>1</v>
      </c>
      <c r="R1125" s="832">
        <v>1</v>
      </c>
      <c r="S1125" s="837">
        <v>1</v>
      </c>
      <c r="T1125" s="836">
        <v>0.5</v>
      </c>
      <c r="U1125" s="838">
        <v>1</v>
      </c>
    </row>
    <row r="1126" spans="1:21" ht="14.4" customHeight="1" x14ac:dyDescent="0.3">
      <c r="A1126" s="831">
        <v>50</v>
      </c>
      <c r="B1126" s="832" t="s">
        <v>2327</v>
      </c>
      <c r="C1126" s="832" t="s">
        <v>2333</v>
      </c>
      <c r="D1126" s="833" t="s">
        <v>3873</v>
      </c>
      <c r="E1126" s="834" t="s">
        <v>2349</v>
      </c>
      <c r="F1126" s="832" t="s">
        <v>2328</v>
      </c>
      <c r="G1126" s="832" t="s">
        <v>3263</v>
      </c>
      <c r="H1126" s="832" t="s">
        <v>578</v>
      </c>
      <c r="I1126" s="832" t="s">
        <v>3410</v>
      </c>
      <c r="J1126" s="832" t="s">
        <v>3265</v>
      </c>
      <c r="K1126" s="832" t="s">
        <v>3411</v>
      </c>
      <c r="L1126" s="835">
        <v>207.45</v>
      </c>
      <c r="M1126" s="835">
        <v>207.45</v>
      </c>
      <c r="N1126" s="832">
        <v>1</v>
      </c>
      <c r="O1126" s="836">
        <v>0.5</v>
      </c>
      <c r="P1126" s="835"/>
      <c r="Q1126" s="837">
        <v>0</v>
      </c>
      <c r="R1126" s="832"/>
      <c r="S1126" s="837">
        <v>0</v>
      </c>
      <c r="T1126" s="836"/>
      <c r="U1126" s="838">
        <v>0</v>
      </c>
    </row>
    <row r="1127" spans="1:21" ht="14.4" customHeight="1" x14ac:dyDescent="0.3">
      <c r="A1127" s="831">
        <v>50</v>
      </c>
      <c r="B1127" s="832" t="s">
        <v>2327</v>
      </c>
      <c r="C1127" s="832" t="s">
        <v>2333</v>
      </c>
      <c r="D1127" s="833" t="s">
        <v>3873</v>
      </c>
      <c r="E1127" s="834" t="s">
        <v>2349</v>
      </c>
      <c r="F1127" s="832" t="s">
        <v>2328</v>
      </c>
      <c r="G1127" s="832" t="s">
        <v>3263</v>
      </c>
      <c r="H1127" s="832" t="s">
        <v>578</v>
      </c>
      <c r="I1127" s="832" t="s">
        <v>3412</v>
      </c>
      <c r="J1127" s="832" t="s">
        <v>3413</v>
      </c>
      <c r="K1127" s="832" t="s">
        <v>3414</v>
      </c>
      <c r="L1127" s="835">
        <v>115.26</v>
      </c>
      <c r="M1127" s="835">
        <v>230.52</v>
      </c>
      <c r="N1127" s="832">
        <v>2</v>
      </c>
      <c r="O1127" s="836">
        <v>1.5</v>
      </c>
      <c r="P1127" s="835">
        <v>115.26</v>
      </c>
      <c r="Q1127" s="837">
        <v>0.5</v>
      </c>
      <c r="R1127" s="832">
        <v>1</v>
      </c>
      <c r="S1127" s="837">
        <v>0.5</v>
      </c>
      <c r="T1127" s="836">
        <v>0.5</v>
      </c>
      <c r="U1127" s="838">
        <v>0.33333333333333331</v>
      </c>
    </row>
    <row r="1128" spans="1:21" ht="14.4" customHeight="1" x14ac:dyDescent="0.3">
      <c r="A1128" s="831">
        <v>50</v>
      </c>
      <c r="B1128" s="832" t="s">
        <v>2327</v>
      </c>
      <c r="C1128" s="832" t="s">
        <v>2333</v>
      </c>
      <c r="D1128" s="833" t="s">
        <v>3873</v>
      </c>
      <c r="E1128" s="834" t="s">
        <v>2349</v>
      </c>
      <c r="F1128" s="832" t="s">
        <v>2328</v>
      </c>
      <c r="G1128" s="832" t="s">
        <v>3027</v>
      </c>
      <c r="H1128" s="832" t="s">
        <v>578</v>
      </c>
      <c r="I1128" s="832" t="s">
        <v>3415</v>
      </c>
      <c r="J1128" s="832" t="s">
        <v>768</v>
      </c>
      <c r="K1128" s="832" t="s">
        <v>3416</v>
      </c>
      <c r="L1128" s="835">
        <v>18.809999999999999</v>
      </c>
      <c r="M1128" s="835">
        <v>37.619999999999997</v>
      </c>
      <c r="N1128" s="832">
        <v>2</v>
      </c>
      <c r="O1128" s="836">
        <v>1</v>
      </c>
      <c r="P1128" s="835">
        <v>37.619999999999997</v>
      </c>
      <c r="Q1128" s="837">
        <v>1</v>
      </c>
      <c r="R1128" s="832">
        <v>2</v>
      </c>
      <c r="S1128" s="837">
        <v>1</v>
      </c>
      <c r="T1128" s="836">
        <v>1</v>
      </c>
      <c r="U1128" s="838">
        <v>1</v>
      </c>
    </row>
    <row r="1129" spans="1:21" ht="14.4" customHeight="1" x14ac:dyDescent="0.3">
      <c r="A1129" s="831">
        <v>50</v>
      </c>
      <c r="B1129" s="832" t="s">
        <v>2327</v>
      </c>
      <c r="C1129" s="832" t="s">
        <v>2333</v>
      </c>
      <c r="D1129" s="833" t="s">
        <v>3873</v>
      </c>
      <c r="E1129" s="834" t="s">
        <v>2349</v>
      </c>
      <c r="F1129" s="832" t="s">
        <v>2328</v>
      </c>
      <c r="G1129" s="832" t="s">
        <v>2462</v>
      </c>
      <c r="H1129" s="832" t="s">
        <v>578</v>
      </c>
      <c r="I1129" s="832" t="s">
        <v>2463</v>
      </c>
      <c r="J1129" s="832" t="s">
        <v>2464</v>
      </c>
      <c r="K1129" s="832" t="s">
        <v>2465</v>
      </c>
      <c r="L1129" s="835">
        <v>23.72</v>
      </c>
      <c r="M1129" s="835">
        <v>284.64</v>
      </c>
      <c r="N1129" s="832">
        <v>12</v>
      </c>
      <c r="O1129" s="836">
        <v>2</v>
      </c>
      <c r="P1129" s="835"/>
      <c r="Q1129" s="837">
        <v>0</v>
      </c>
      <c r="R1129" s="832"/>
      <c r="S1129" s="837">
        <v>0</v>
      </c>
      <c r="T1129" s="836"/>
      <c r="U1129" s="838">
        <v>0</v>
      </c>
    </row>
    <row r="1130" spans="1:21" ht="14.4" customHeight="1" x14ac:dyDescent="0.3">
      <c r="A1130" s="831">
        <v>50</v>
      </c>
      <c r="B1130" s="832" t="s">
        <v>2327</v>
      </c>
      <c r="C1130" s="832" t="s">
        <v>2333</v>
      </c>
      <c r="D1130" s="833" t="s">
        <v>3873</v>
      </c>
      <c r="E1130" s="834" t="s">
        <v>2349</v>
      </c>
      <c r="F1130" s="832" t="s">
        <v>2328</v>
      </c>
      <c r="G1130" s="832" t="s">
        <v>2604</v>
      </c>
      <c r="H1130" s="832" t="s">
        <v>578</v>
      </c>
      <c r="I1130" s="832" t="s">
        <v>3417</v>
      </c>
      <c r="J1130" s="832" t="s">
        <v>3418</v>
      </c>
      <c r="K1130" s="832" t="s">
        <v>3419</v>
      </c>
      <c r="L1130" s="835">
        <v>72.64</v>
      </c>
      <c r="M1130" s="835">
        <v>1016.96</v>
      </c>
      <c r="N1130" s="832">
        <v>14</v>
      </c>
      <c r="O1130" s="836">
        <v>3</v>
      </c>
      <c r="P1130" s="835">
        <v>435.84000000000003</v>
      </c>
      <c r="Q1130" s="837">
        <v>0.4285714285714286</v>
      </c>
      <c r="R1130" s="832">
        <v>6</v>
      </c>
      <c r="S1130" s="837">
        <v>0.42857142857142855</v>
      </c>
      <c r="T1130" s="836">
        <v>1</v>
      </c>
      <c r="U1130" s="838">
        <v>0.33333333333333331</v>
      </c>
    </row>
    <row r="1131" spans="1:21" ht="14.4" customHeight="1" x14ac:dyDescent="0.3">
      <c r="A1131" s="831">
        <v>50</v>
      </c>
      <c r="B1131" s="832" t="s">
        <v>2327</v>
      </c>
      <c r="C1131" s="832" t="s">
        <v>2333</v>
      </c>
      <c r="D1131" s="833" t="s">
        <v>3873</v>
      </c>
      <c r="E1131" s="834" t="s">
        <v>2349</v>
      </c>
      <c r="F1131" s="832" t="s">
        <v>2328</v>
      </c>
      <c r="G1131" s="832" t="s">
        <v>2604</v>
      </c>
      <c r="H1131" s="832" t="s">
        <v>578</v>
      </c>
      <c r="I1131" s="832" t="s">
        <v>3420</v>
      </c>
      <c r="J1131" s="832" t="s">
        <v>3421</v>
      </c>
      <c r="K1131" s="832" t="s">
        <v>3422</v>
      </c>
      <c r="L1131" s="835">
        <v>32.28</v>
      </c>
      <c r="M1131" s="835">
        <v>64.56</v>
      </c>
      <c r="N1131" s="832">
        <v>2</v>
      </c>
      <c r="O1131" s="836">
        <v>1</v>
      </c>
      <c r="P1131" s="835">
        <v>64.56</v>
      </c>
      <c r="Q1131" s="837">
        <v>1</v>
      </c>
      <c r="R1131" s="832">
        <v>2</v>
      </c>
      <c r="S1131" s="837">
        <v>1</v>
      </c>
      <c r="T1131" s="836">
        <v>1</v>
      </c>
      <c r="U1131" s="838">
        <v>1</v>
      </c>
    </row>
    <row r="1132" spans="1:21" ht="14.4" customHeight="1" x14ac:dyDescent="0.3">
      <c r="A1132" s="831">
        <v>50</v>
      </c>
      <c r="B1132" s="832" t="s">
        <v>2327</v>
      </c>
      <c r="C1132" s="832" t="s">
        <v>2333</v>
      </c>
      <c r="D1132" s="833" t="s">
        <v>3873</v>
      </c>
      <c r="E1132" s="834" t="s">
        <v>2349</v>
      </c>
      <c r="F1132" s="832" t="s">
        <v>2328</v>
      </c>
      <c r="G1132" s="832" t="s">
        <v>2841</v>
      </c>
      <c r="H1132" s="832" t="s">
        <v>578</v>
      </c>
      <c r="I1132" s="832" t="s">
        <v>3423</v>
      </c>
      <c r="J1132" s="832" t="s">
        <v>760</v>
      </c>
      <c r="K1132" s="832" t="s">
        <v>3121</v>
      </c>
      <c r="L1132" s="835">
        <v>182.22</v>
      </c>
      <c r="M1132" s="835">
        <v>1093.32</v>
      </c>
      <c r="N1132" s="832">
        <v>6</v>
      </c>
      <c r="O1132" s="836">
        <v>2</v>
      </c>
      <c r="P1132" s="835">
        <v>182.22</v>
      </c>
      <c r="Q1132" s="837">
        <v>0.16666666666666669</v>
      </c>
      <c r="R1132" s="832">
        <v>1</v>
      </c>
      <c r="S1132" s="837">
        <v>0.16666666666666666</v>
      </c>
      <c r="T1132" s="836">
        <v>0.5</v>
      </c>
      <c r="U1132" s="838">
        <v>0.25</v>
      </c>
    </row>
    <row r="1133" spans="1:21" ht="14.4" customHeight="1" x14ac:dyDescent="0.3">
      <c r="A1133" s="831">
        <v>50</v>
      </c>
      <c r="B1133" s="832" t="s">
        <v>2327</v>
      </c>
      <c r="C1133" s="832" t="s">
        <v>2333</v>
      </c>
      <c r="D1133" s="833" t="s">
        <v>3873</v>
      </c>
      <c r="E1133" s="834" t="s">
        <v>2349</v>
      </c>
      <c r="F1133" s="832" t="s">
        <v>2328</v>
      </c>
      <c r="G1133" s="832" t="s">
        <v>2841</v>
      </c>
      <c r="H1133" s="832" t="s">
        <v>578</v>
      </c>
      <c r="I1133" s="832" t="s">
        <v>3424</v>
      </c>
      <c r="J1133" s="832" t="s">
        <v>760</v>
      </c>
      <c r="K1133" s="832" t="s">
        <v>3121</v>
      </c>
      <c r="L1133" s="835">
        <v>0</v>
      </c>
      <c r="M1133" s="835">
        <v>0</v>
      </c>
      <c r="N1133" s="832">
        <v>2</v>
      </c>
      <c r="O1133" s="836">
        <v>0.5</v>
      </c>
      <c r="P1133" s="835">
        <v>0</v>
      </c>
      <c r="Q1133" s="837"/>
      <c r="R1133" s="832">
        <v>2</v>
      </c>
      <c r="S1133" s="837">
        <v>1</v>
      </c>
      <c r="T1133" s="836">
        <v>0.5</v>
      </c>
      <c r="U1133" s="838">
        <v>1</v>
      </c>
    </row>
    <row r="1134" spans="1:21" ht="14.4" customHeight="1" x14ac:dyDescent="0.3">
      <c r="A1134" s="831">
        <v>50</v>
      </c>
      <c r="B1134" s="832" t="s">
        <v>2327</v>
      </c>
      <c r="C1134" s="832" t="s">
        <v>2333</v>
      </c>
      <c r="D1134" s="833" t="s">
        <v>3873</v>
      </c>
      <c r="E1134" s="834" t="s">
        <v>2349</v>
      </c>
      <c r="F1134" s="832" t="s">
        <v>2328</v>
      </c>
      <c r="G1134" s="832" t="s">
        <v>2841</v>
      </c>
      <c r="H1134" s="832" t="s">
        <v>578</v>
      </c>
      <c r="I1134" s="832" t="s">
        <v>3120</v>
      </c>
      <c r="J1134" s="832" t="s">
        <v>760</v>
      </c>
      <c r="K1134" s="832" t="s">
        <v>3121</v>
      </c>
      <c r="L1134" s="835">
        <v>182.22</v>
      </c>
      <c r="M1134" s="835">
        <v>2004.42</v>
      </c>
      <c r="N1134" s="832">
        <v>11</v>
      </c>
      <c r="O1134" s="836">
        <v>4</v>
      </c>
      <c r="P1134" s="835">
        <v>364.44</v>
      </c>
      <c r="Q1134" s="837">
        <v>0.18181818181818182</v>
      </c>
      <c r="R1134" s="832">
        <v>2</v>
      </c>
      <c r="S1134" s="837">
        <v>0.18181818181818182</v>
      </c>
      <c r="T1134" s="836">
        <v>0.5</v>
      </c>
      <c r="U1134" s="838">
        <v>0.125</v>
      </c>
    </row>
    <row r="1135" spans="1:21" ht="14.4" customHeight="1" x14ac:dyDescent="0.3">
      <c r="A1135" s="831">
        <v>50</v>
      </c>
      <c r="B1135" s="832" t="s">
        <v>2327</v>
      </c>
      <c r="C1135" s="832" t="s">
        <v>2333</v>
      </c>
      <c r="D1135" s="833" t="s">
        <v>3873</v>
      </c>
      <c r="E1135" s="834" t="s">
        <v>2349</v>
      </c>
      <c r="F1135" s="832" t="s">
        <v>2328</v>
      </c>
      <c r="G1135" s="832" t="s">
        <v>3425</v>
      </c>
      <c r="H1135" s="832" t="s">
        <v>607</v>
      </c>
      <c r="I1135" s="832" t="s">
        <v>3426</v>
      </c>
      <c r="J1135" s="832" t="s">
        <v>3427</v>
      </c>
      <c r="K1135" s="832" t="s">
        <v>3428</v>
      </c>
      <c r="L1135" s="835">
        <v>300.31</v>
      </c>
      <c r="M1135" s="835">
        <v>600.62</v>
      </c>
      <c r="N1135" s="832">
        <v>2</v>
      </c>
      <c r="O1135" s="836">
        <v>1</v>
      </c>
      <c r="P1135" s="835"/>
      <c r="Q1135" s="837">
        <v>0</v>
      </c>
      <c r="R1135" s="832"/>
      <c r="S1135" s="837">
        <v>0</v>
      </c>
      <c r="T1135" s="836"/>
      <c r="U1135" s="838">
        <v>0</v>
      </c>
    </row>
    <row r="1136" spans="1:21" ht="14.4" customHeight="1" x14ac:dyDescent="0.3">
      <c r="A1136" s="831">
        <v>50</v>
      </c>
      <c r="B1136" s="832" t="s">
        <v>2327</v>
      </c>
      <c r="C1136" s="832" t="s">
        <v>2333</v>
      </c>
      <c r="D1136" s="833" t="s">
        <v>3873</v>
      </c>
      <c r="E1136" s="834" t="s">
        <v>2349</v>
      </c>
      <c r="F1136" s="832" t="s">
        <v>2328</v>
      </c>
      <c r="G1136" s="832" t="s">
        <v>2607</v>
      </c>
      <c r="H1136" s="832" t="s">
        <v>578</v>
      </c>
      <c r="I1136" s="832" t="s">
        <v>2608</v>
      </c>
      <c r="J1136" s="832" t="s">
        <v>2609</v>
      </c>
      <c r="K1136" s="832" t="s">
        <v>2610</v>
      </c>
      <c r="L1136" s="835">
        <v>46.75</v>
      </c>
      <c r="M1136" s="835">
        <v>514.25</v>
      </c>
      <c r="N1136" s="832">
        <v>11</v>
      </c>
      <c r="O1136" s="836">
        <v>2</v>
      </c>
      <c r="P1136" s="835">
        <v>514.25</v>
      </c>
      <c r="Q1136" s="837">
        <v>1</v>
      </c>
      <c r="R1136" s="832">
        <v>11</v>
      </c>
      <c r="S1136" s="837">
        <v>1</v>
      </c>
      <c r="T1136" s="836">
        <v>2</v>
      </c>
      <c r="U1136" s="838">
        <v>1</v>
      </c>
    </row>
    <row r="1137" spans="1:21" ht="14.4" customHeight="1" x14ac:dyDescent="0.3">
      <c r="A1137" s="831">
        <v>50</v>
      </c>
      <c r="B1137" s="832" t="s">
        <v>2327</v>
      </c>
      <c r="C1137" s="832" t="s">
        <v>2333</v>
      </c>
      <c r="D1137" s="833" t="s">
        <v>3873</v>
      </c>
      <c r="E1137" s="834" t="s">
        <v>2349</v>
      </c>
      <c r="F1137" s="832" t="s">
        <v>2328</v>
      </c>
      <c r="G1137" s="832" t="s">
        <v>3122</v>
      </c>
      <c r="H1137" s="832" t="s">
        <v>578</v>
      </c>
      <c r="I1137" s="832" t="s">
        <v>3123</v>
      </c>
      <c r="J1137" s="832" t="s">
        <v>715</v>
      </c>
      <c r="K1137" s="832" t="s">
        <v>3124</v>
      </c>
      <c r="L1137" s="835">
        <v>0</v>
      </c>
      <c r="M1137" s="835">
        <v>0</v>
      </c>
      <c r="N1137" s="832">
        <v>12</v>
      </c>
      <c r="O1137" s="836">
        <v>5.5</v>
      </c>
      <c r="P1137" s="835">
        <v>0</v>
      </c>
      <c r="Q1137" s="837"/>
      <c r="R1137" s="832">
        <v>8</v>
      </c>
      <c r="S1137" s="837">
        <v>0.66666666666666663</v>
      </c>
      <c r="T1137" s="836">
        <v>4</v>
      </c>
      <c r="U1137" s="838">
        <v>0.72727272727272729</v>
      </c>
    </row>
    <row r="1138" spans="1:21" ht="14.4" customHeight="1" x14ac:dyDescent="0.3">
      <c r="A1138" s="831">
        <v>50</v>
      </c>
      <c r="B1138" s="832" t="s">
        <v>2327</v>
      </c>
      <c r="C1138" s="832" t="s">
        <v>2333</v>
      </c>
      <c r="D1138" s="833" t="s">
        <v>3873</v>
      </c>
      <c r="E1138" s="834" t="s">
        <v>2349</v>
      </c>
      <c r="F1138" s="832" t="s">
        <v>2328</v>
      </c>
      <c r="G1138" s="832" t="s">
        <v>3429</v>
      </c>
      <c r="H1138" s="832" t="s">
        <v>578</v>
      </c>
      <c r="I1138" s="832" t="s">
        <v>3430</v>
      </c>
      <c r="J1138" s="832" t="s">
        <v>3431</v>
      </c>
      <c r="K1138" s="832" t="s">
        <v>3432</v>
      </c>
      <c r="L1138" s="835">
        <v>1065.22</v>
      </c>
      <c r="M1138" s="835">
        <v>1065.22</v>
      </c>
      <c r="N1138" s="832">
        <v>1</v>
      </c>
      <c r="O1138" s="836">
        <v>0.5</v>
      </c>
      <c r="P1138" s="835">
        <v>1065.22</v>
      </c>
      <c r="Q1138" s="837">
        <v>1</v>
      </c>
      <c r="R1138" s="832">
        <v>1</v>
      </c>
      <c r="S1138" s="837">
        <v>1</v>
      </c>
      <c r="T1138" s="836">
        <v>0.5</v>
      </c>
      <c r="U1138" s="838">
        <v>1</v>
      </c>
    </row>
    <row r="1139" spans="1:21" ht="14.4" customHeight="1" x14ac:dyDescent="0.3">
      <c r="A1139" s="831">
        <v>50</v>
      </c>
      <c r="B1139" s="832" t="s">
        <v>2327</v>
      </c>
      <c r="C1139" s="832" t="s">
        <v>2333</v>
      </c>
      <c r="D1139" s="833" t="s">
        <v>3873</v>
      </c>
      <c r="E1139" s="834" t="s">
        <v>2349</v>
      </c>
      <c r="F1139" s="832" t="s">
        <v>2328</v>
      </c>
      <c r="G1139" s="832" t="s">
        <v>3433</v>
      </c>
      <c r="H1139" s="832" t="s">
        <v>578</v>
      </c>
      <c r="I1139" s="832" t="s">
        <v>3434</v>
      </c>
      <c r="J1139" s="832" t="s">
        <v>3435</v>
      </c>
      <c r="K1139" s="832" t="s">
        <v>3436</v>
      </c>
      <c r="L1139" s="835">
        <v>63.11</v>
      </c>
      <c r="M1139" s="835">
        <v>189.32999999999998</v>
      </c>
      <c r="N1139" s="832">
        <v>3</v>
      </c>
      <c r="O1139" s="836">
        <v>0.5</v>
      </c>
      <c r="P1139" s="835"/>
      <c r="Q1139" s="837">
        <v>0</v>
      </c>
      <c r="R1139" s="832"/>
      <c r="S1139" s="837">
        <v>0</v>
      </c>
      <c r="T1139" s="836"/>
      <c r="U1139" s="838">
        <v>0</v>
      </c>
    </row>
    <row r="1140" spans="1:21" ht="14.4" customHeight="1" x14ac:dyDescent="0.3">
      <c r="A1140" s="831">
        <v>50</v>
      </c>
      <c r="B1140" s="832" t="s">
        <v>2327</v>
      </c>
      <c r="C1140" s="832" t="s">
        <v>2333</v>
      </c>
      <c r="D1140" s="833" t="s">
        <v>3873</v>
      </c>
      <c r="E1140" s="834" t="s">
        <v>2349</v>
      </c>
      <c r="F1140" s="832" t="s">
        <v>2328</v>
      </c>
      <c r="G1140" s="832" t="s">
        <v>2621</v>
      </c>
      <c r="H1140" s="832" t="s">
        <v>578</v>
      </c>
      <c r="I1140" s="832" t="s">
        <v>3437</v>
      </c>
      <c r="J1140" s="832" t="s">
        <v>2623</v>
      </c>
      <c r="K1140" s="832" t="s">
        <v>3438</v>
      </c>
      <c r="L1140" s="835">
        <v>3480.65</v>
      </c>
      <c r="M1140" s="835">
        <v>13922.6</v>
      </c>
      <c r="N1140" s="832">
        <v>4</v>
      </c>
      <c r="O1140" s="836">
        <v>2</v>
      </c>
      <c r="P1140" s="835">
        <v>13922.6</v>
      </c>
      <c r="Q1140" s="837">
        <v>1</v>
      </c>
      <c r="R1140" s="832">
        <v>4</v>
      </c>
      <c r="S1140" s="837">
        <v>1</v>
      </c>
      <c r="T1140" s="836">
        <v>2</v>
      </c>
      <c r="U1140" s="838">
        <v>1</v>
      </c>
    </row>
    <row r="1141" spans="1:21" ht="14.4" customHeight="1" x14ac:dyDescent="0.3">
      <c r="A1141" s="831">
        <v>50</v>
      </c>
      <c r="B1141" s="832" t="s">
        <v>2327</v>
      </c>
      <c r="C1141" s="832" t="s">
        <v>2333</v>
      </c>
      <c r="D1141" s="833" t="s">
        <v>3873</v>
      </c>
      <c r="E1141" s="834" t="s">
        <v>2349</v>
      </c>
      <c r="F1141" s="832" t="s">
        <v>2328</v>
      </c>
      <c r="G1141" s="832" t="s">
        <v>3439</v>
      </c>
      <c r="H1141" s="832" t="s">
        <v>578</v>
      </c>
      <c r="I1141" s="832" t="s">
        <v>3440</v>
      </c>
      <c r="J1141" s="832" t="s">
        <v>989</v>
      </c>
      <c r="K1141" s="832" t="s">
        <v>3441</v>
      </c>
      <c r="L1141" s="835">
        <v>556.04</v>
      </c>
      <c r="M1141" s="835">
        <v>556.04</v>
      </c>
      <c r="N1141" s="832">
        <v>1</v>
      </c>
      <c r="O1141" s="836">
        <v>1</v>
      </c>
      <c r="P1141" s="835"/>
      <c r="Q1141" s="837">
        <v>0</v>
      </c>
      <c r="R1141" s="832"/>
      <c r="S1141" s="837">
        <v>0</v>
      </c>
      <c r="T1141" s="836"/>
      <c r="U1141" s="838">
        <v>0</v>
      </c>
    </row>
    <row r="1142" spans="1:21" ht="14.4" customHeight="1" x14ac:dyDescent="0.3">
      <c r="A1142" s="831">
        <v>50</v>
      </c>
      <c r="B1142" s="832" t="s">
        <v>2327</v>
      </c>
      <c r="C1142" s="832" t="s">
        <v>2333</v>
      </c>
      <c r="D1142" s="833" t="s">
        <v>3873</v>
      </c>
      <c r="E1142" s="834" t="s">
        <v>2349</v>
      </c>
      <c r="F1142" s="832" t="s">
        <v>2328</v>
      </c>
      <c r="G1142" s="832" t="s">
        <v>3439</v>
      </c>
      <c r="H1142" s="832" t="s">
        <v>578</v>
      </c>
      <c r="I1142" s="832" t="s">
        <v>3442</v>
      </c>
      <c r="J1142" s="832" t="s">
        <v>3443</v>
      </c>
      <c r="K1142" s="832" t="s">
        <v>3444</v>
      </c>
      <c r="L1142" s="835">
        <v>621.88</v>
      </c>
      <c r="M1142" s="835">
        <v>621.88</v>
      </c>
      <c r="N1142" s="832">
        <v>1</v>
      </c>
      <c r="O1142" s="836">
        <v>0.5</v>
      </c>
      <c r="P1142" s="835">
        <v>621.88</v>
      </c>
      <c r="Q1142" s="837">
        <v>1</v>
      </c>
      <c r="R1142" s="832">
        <v>1</v>
      </c>
      <c r="S1142" s="837">
        <v>1</v>
      </c>
      <c r="T1142" s="836">
        <v>0.5</v>
      </c>
      <c r="U1142" s="838">
        <v>1</v>
      </c>
    </row>
    <row r="1143" spans="1:21" ht="14.4" customHeight="1" x14ac:dyDescent="0.3">
      <c r="A1143" s="831">
        <v>50</v>
      </c>
      <c r="B1143" s="832" t="s">
        <v>2327</v>
      </c>
      <c r="C1143" s="832" t="s">
        <v>2333</v>
      </c>
      <c r="D1143" s="833" t="s">
        <v>3873</v>
      </c>
      <c r="E1143" s="834" t="s">
        <v>2349</v>
      </c>
      <c r="F1143" s="832" t="s">
        <v>2328</v>
      </c>
      <c r="G1143" s="832" t="s">
        <v>3439</v>
      </c>
      <c r="H1143" s="832" t="s">
        <v>607</v>
      </c>
      <c r="I1143" s="832" t="s">
        <v>3445</v>
      </c>
      <c r="J1143" s="832" t="s">
        <v>3443</v>
      </c>
      <c r="K1143" s="832" t="s">
        <v>3444</v>
      </c>
      <c r="L1143" s="835">
        <v>621.88</v>
      </c>
      <c r="M1143" s="835">
        <v>1243.76</v>
      </c>
      <c r="N1143" s="832">
        <v>2</v>
      </c>
      <c r="O1143" s="836">
        <v>1.5</v>
      </c>
      <c r="P1143" s="835">
        <v>621.88</v>
      </c>
      <c r="Q1143" s="837">
        <v>0.5</v>
      </c>
      <c r="R1143" s="832">
        <v>1</v>
      </c>
      <c r="S1143" s="837">
        <v>0.5</v>
      </c>
      <c r="T1143" s="836">
        <v>1</v>
      </c>
      <c r="U1143" s="838">
        <v>0.66666666666666663</v>
      </c>
    </row>
    <row r="1144" spans="1:21" ht="14.4" customHeight="1" x14ac:dyDescent="0.3">
      <c r="A1144" s="831">
        <v>50</v>
      </c>
      <c r="B1144" s="832" t="s">
        <v>2327</v>
      </c>
      <c r="C1144" s="832" t="s">
        <v>2333</v>
      </c>
      <c r="D1144" s="833" t="s">
        <v>3873</v>
      </c>
      <c r="E1144" s="834" t="s">
        <v>2349</v>
      </c>
      <c r="F1144" s="832" t="s">
        <v>2328</v>
      </c>
      <c r="G1144" s="832" t="s">
        <v>3446</v>
      </c>
      <c r="H1144" s="832" t="s">
        <v>578</v>
      </c>
      <c r="I1144" s="832" t="s">
        <v>3447</v>
      </c>
      <c r="J1144" s="832" t="s">
        <v>3448</v>
      </c>
      <c r="K1144" s="832" t="s">
        <v>3449</v>
      </c>
      <c r="L1144" s="835">
        <v>0</v>
      </c>
      <c r="M1144" s="835">
        <v>0</v>
      </c>
      <c r="N1144" s="832">
        <v>1</v>
      </c>
      <c r="O1144" s="836">
        <v>0.5</v>
      </c>
      <c r="P1144" s="835"/>
      <c r="Q1144" s="837"/>
      <c r="R1144" s="832"/>
      <c r="S1144" s="837">
        <v>0</v>
      </c>
      <c r="T1144" s="836"/>
      <c r="U1144" s="838">
        <v>0</v>
      </c>
    </row>
    <row r="1145" spans="1:21" ht="14.4" customHeight="1" x14ac:dyDescent="0.3">
      <c r="A1145" s="831">
        <v>50</v>
      </c>
      <c r="B1145" s="832" t="s">
        <v>2327</v>
      </c>
      <c r="C1145" s="832" t="s">
        <v>2333</v>
      </c>
      <c r="D1145" s="833" t="s">
        <v>3873</v>
      </c>
      <c r="E1145" s="834" t="s">
        <v>2349</v>
      </c>
      <c r="F1145" s="832" t="s">
        <v>2328</v>
      </c>
      <c r="G1145" s="832" t="s">
        <v>3446</v>
      </c>
      <c r="H1145" s="832" t="s">
        <v>578</v>
      </c>
      <c r="I1145" s="832" t="s">
        <v>3450</v>
      </c>
      <c r="J1145" s="832" t="s">
        <v>3448</v>
      </c>
      <c r="K1145" s="832" t="s">
        <v>3451</v>
      </c>
      <c r="L1145" s="835">
        <v>0</v>
      </c>
      <c r="M1145" s="835">
        <v>0</v>
      </c>
      <c r="N1145" s="832">
        <v>1</v>
      </c>
      <c r="O1145" s="836">
        <v>0.5</v>
      </c>
      <c r="P1145" s="835"/>
      <c r="Q1145" s="837"/>
      <c r="R1145" s="832"/>
      <c r="S1145" s="837">
        <v>0</v>
      </c>
      <c r="T1145" s="836"/>
      <c r="U1145" s="838">
        <v>0</v>
      </c>
    </row>
    <row r="1146" spans="1:21" ht="14.4" customHeight="1" x14ac:dyDescent="0.3">
      <c r="A1146" s="831">
        <v>50</v>
      </c>
      <c r="B1146" s="832" t="s">
        <v>2327</v>
      </c>
      <c r="C1146" s="832" t="s">
        <v>2333</v>
      </c>
      <c r="D1146" s="833" t="s">
        <v>3873</v>
      </c>
      <c r="E1146" s="834" t="s">
        <v>2349</v>
      </c>
      <c r="F1146" s="832" t="s">
        <v>2328</v>
      </c>
      <c r="G1146" s="832" t="s">
        <v>2466</v>
      </c>
      <c r="H1146" s="832" t="s">
        <v>578</v>
      </c>
      <c r="I1146" s="832" t="s">
        <v>2467</v>
      </c>
      <c r="J1146" s="832" t="s">
        <v>2468</v>
      </c>
      <c r="K1146" s="832" t="s">
        <v>2469</v>
      </c>
      <c r="L1146" s="835">
        <v>43.48</v>
      </c>
      <c r="M1146" s="835">
        <v>478.28</v>
      </c>
      <c r="N1146" s="832">
        <v>11</v>
      </c>
      <c r="O1146" s="836">
        <v>2</v>
      </c>
      <c r="P1146" s="835">
        <v>304.36</v>
      </c>
      <c r="Q1146" s="837">
        <v>0.63636363636363646</v>
      </c>
      <c r="R1146" s="832">
        <v>7</v>
      </c>
      <c r="S1146" s="837">
        <v>0.63636363636363635</v>
      </c>
      <c r="T1146" s="836">
        <v>1.5</v>
      </c>
      <c r="U1146" s="838">
        <v>0.75</v>
      </c>
    </row>
    <row r="1147" spans="1:21" ht="14.4" customHeight="1" x14ac:dyDescent="0.3">
      <c r="A1147" s="831">
        <v>50</v>
      </c>
      <c r="B1147" s="832" t="s">
        <v>2327</v>
      </c>
      <c r="C1147" s="832" t="s">
        <v>2333</v>
      </c>
      <c r="D1147" s="833" t="s">
        <v>3873</v>
      </c>
      <c r="E1147" s="834" t="s">
        <v>2349</v>
      </c>
      <c r="F1147" s="832" t="s">
        <v>2328</v>
      </c>
      <c r="G1147" s="832" t="s">
        <v>2381</v>
      </c>
      <c r="H1147" s="832" t="s">
        <v>607</v>
      </c>
      <c r="I1147" s="832" t="s">
        <v>1913</v>
      </c>
      <c r="J1147" s="832" t="s">
        <v>875</v>
      </c>
      <c r="K1147" s="832" t="s">
        <v>1914</v>
      </c>
      <c r="L1147" s="835">
        <v>85.02</v>
      </c>
      <c r="M1147" s="835">
        <v>85.02</v>
      </c>
      <c r="N1147" s="832">
        <v>1</v>
      </c>
      <c r="O1147" s="836">
        <v>1</v>
      </c>
      <c r="P1147" s="835"/>
      <c r="Q1147" s="837">
        <v>0</v>
      </c>
      <c r="R1147" s="832"/>
      <c r="S1147" s="837">
        <v>0</v>
      </c>
      <c r="T1147" s="836"/>
      <c r="U1147" s="838">
        <v>0</v>
      </c>
    </row>
    <row r="1148" spans="1:21" ht="14.4" customHeight="1" x14ac:dyDescent="0.3">
      <c r="A1148" s="831">
        <v>50</v>
      </c>
      <c r="B1148" s="832" t="s">
        <v>2327</v>
      </c>
      <c r="C1148" s="832" t="s">
        <v>2333</v>
      </c>
      <c r="D1148" s="833" t="s">
        <v>3873</v>
      </c>
      <c r="E1148" s="834" t="s">
        <v>2349</v>
      </c>
      <c r="F1148" s="832" t="s">
        <v>2328</v>
      </c>
      <c r="G1148" s="832" t="s">
        <v>2381</v>
      </c>
      <c r="H1148" s="832" t="s">
        <v>607</v>
      </c>
      <c r="I1148" s="832" t="s">
        <v>3125</v>
      </c>
      <c r="J1148" s="832" t="s">
        <v>873</v>
      </c>
      <c r="K1148" s="832" t="s">
        <v>3126</v>
      </c>
      <c r="L1148" s="835">
        <v>196.56</v>
      </c>
      <c r="M1148" s="835">
        <v>196.56</v>
      </c>
      <c r="N1148" s="832">
        <v>1</v>
      </c>
      <c r="O1148" s="836">
        <v>0.5</v>
      </c>
      <c r="P1148" s="835"/>
      <c r="Q1148" s="837">
        <v>0</v>
      </c>
      <c r="R1148" s="832"/>
      <c r="S1148" s="837">
        <v>0</v>
      </c>
      <c r="T1148" s="836"/>
      <c r="U1148" s="838">
        <v>0</v>
      </c>
    </row>
    <row r="1149" spans="1:21" ht="14.4" customHeight="1" x14ac:dyDescent="0.3">
      <c r="A1149" s="831">
        <v>50</v>
      </c>
      <c r="B1149" s="832" t="s">
        <v>2327</v>
      </c>
      <c r="C1149" s="832" t="s">
        <v>2333</v>
      </c>
      <c r="D1149" s="833" t="s">
        <v>3873</v>
      </c>
      <c r="E1149" s="834" t="s">
        <v>2349</v>
      </c>
      <c r="F1149" s="832" t="s">
        <v>2328</v>
      </c>
      <c r="G1149" s="832" t="s">
        <v>2381</v>
      </c>
      <c r="H1149" s="832" t="s">
        <v>578</v>
      </c>
      <c r="I1149" s="832" t="s">
        <v>2382</v>
      </c>
      <c r="J1149" s="832" t="s">
        <v>871</v>
      </c>
      <c r="K1149" s="832" t="s">
        <v>1912</v>
      </c>
      <c r="L1149" s="835">
        <v>42.51</v>
      </c>
      <c r="M1149" s="835">
        <v>892.70999999999992</v>
      </c>
      <c r="N1149" s="832">
        <v>21</v>
      </c>
      <c r="O1149" s="836">
        <v>5.5</v>
      </c>
      <c r="P1149" s="835">
        <v>467.60999999999996</v>
      </c>
      <c r="Q1149" s="837">
        <v>0.52380952380952384</v>
      </c>
      <c r="R1149" s="832">
        <v>11</v>
      </c>
      <c r="S1149" s="837">
        <v>0.52380952380952384</v>
      </c>
      <c r="T1149" s="836">
        <v>3</v>
      </c>
      <c r="U1149" s="838">
        <v>0.54545454545454541</v>
      </c>
    </row>
    <row r="1150" spans="1:21" ht="14.4" customHeight="1" x14ac:dyDescent="0.3">
      <c r="A1150" s="831">
        <v>50</v>
      </c>
      <c r="B1150" s="832" t="s">
        <v>2327</v>
      </c>
      <c r="C1150" s="832" t="s">
        <v>2333</v>
      </c>
      <c r="D1150" s="833" t="s">
        <v>3873</v>
      </c>
      <c r="E1150" s="834" t="s">
        <v>2349</v>
      </c>
      <c r="F1150" s="832" t="s">
        <v>2328</v>
      </c>
      <c r="G1150" s="832" t="s">
        <v>3452</v>
      </c>
      <c r="H1150" s="832" t="s">
        <v>578</v>
      </c>
      <c r="I1150" s="832" t="s">
        <v>3453</v>
      </c>
      <c r="J1150" s="832" t="s">
        <v>961</v>
      </c>
      <c r="K1150" s="832" t="s">
        <v>3454</v>
      </c>
      <c r="L1150" s="835">
        <v>105.63</v>
      </c>
      <c r="M1150" s="835">
        <v>105.63</v>
      </c>
      <c r="N1150" s="832">
        <v>1</v>
      </c>
      <c r="O1150" s="836">
        <v>0.5</v>
      </c>
      <c r="P1150" s="835"/>
      <c r="Q1150" s="837">
        <v>0</v>
      </c>
      <c r="R1150" s="832"/>
      <c r="S1150" s="837">
        <v>0</v>
      </c>
      <c r="T1150" s="836"/>
      <c r="U1150" s="838">
        <v>0</v>
      </c>
    </row>
    <row r="1151" spans="1:21" ht="14.4" customHeight="1" x14ac:dyDescent="0.3">
      <c r="A1151" s="831">
        <v>50</v>
      </c>
      <c r="B1151" s="832" t="s">
        <v>2327</v>
      </c>
      <c r="C1151" s="832" t="s">
        <v>2333</v>
      </c>
      <c r="D1151" s="833" t="s">
        <v>3873</v>
      </c>
      <c r="E1151" s="834" t="s">
        <v>2349</v>
      </c>
      <c r="F1151" s="832" t="s">
        <v>2328</v>
      </c>
      <c r="G1151" s="832" t="s">
        <v>2638</v>
      </c>
      <c r="H1151" s="832" t="s">
        <v>578</v>
      </c>
      <c r="I1151" s="832" t="s">
        <v>3455</v>
      </c>
      <c r="J1151" s="832" t="s">
        <v>3456</v>
      </c>
      <c r="K1151" s="832" t="s">
        <v>2641</v>
      </c>
      <c r="L1151" s="835">
        <v>46.25</v>
      </c>
      <c r="M1151" s="835">
        <v>92.5</v>
      </c>
      <c r="N1151" s="832">
        <v>2</v>
      </c>
      <c r="O1151" s="836">
        <v>0.5</v>
      </c>
      <c r="P1151" s="835">
        <v>92.5</v>
      </c>
      <c r="Q1151" s="837">
        <v>1</v>
      </c>
      <c r="R1151" s="832">
        <v>2</v>
      </c>
      <c r="S1151" s="837">
        <v>1</v>
      </c>
      <c r="T1151" s="836">
        <v>0.5</v>
      </c>
      <c r="U1151" s="838">
        <v>1</v>
      </c>
    </row>
    <row r="1152" spans="1:21" ht="14.4" customHeight="1" x14ac:dyDescent="0.3">
      <c r="A1152" s="831">
        <v>50</v>
      </c>
      <c r="B1152" s="832" t="s">
        <v>2327</v>
      </c>
      <c r="C1152" s="832" t="s">
        <v>2333</v>
      </c>
      <c r="D1152" s="833" t="s">
        <v>3873</v>
      </c>
      <c r="E1152" s="834" t="s">
        <v>2349</v>
      </c>
      <c r="F1152" s="832" t="s">
        <v>2328</v>
      </c>
      <c r="G1152" s="832" t="s">
        <v>2638</v>
      </c>
      <c r="H1152" s="832" t="s">
        <v>578</v>
      </c>
      <c r="I1152" s="832" t="s">
        <v>3457</v>
      </c>
      <c r="J1152" s="832" t="s">
        <v>3456</v>
      </c>
      <c r="K1152" s="832" t="s">
        <v>3458</v>
      </c>
      <c r="L1152" s="835">
        <v>92.5</v>
      </c>
      <c r="M1152" s="835">
        <v>185</v>
      </c>
      <c r="N1152" s="832">
        <v>2</v>
      </c>
      <c r="O1152" s="836">
        <v>1</v>
      </c>
      <c r="P1152" s="835"/>
      <c r="Q1152" s="837">
        <v>0</v>
      </c>
      <c r="R1152" s="832"/>
      <c r="S1152" s="837">
        <v>0</v>
      </c>
      <c r="T1152" s="836"/>
      <c r="U1152" s="838">
        <v>0</v>
      </c>
    </row>
    <row r="1153" spans="1:21" ht="14.4" customHeight="1" x14ac:dyDescent="0.3">
      <c r="A1153" s="831">
        <v>50</v>
      </c>
      <c r="B1153" s="832" t="s">
        <v>2327</v>
      </c>
      <c r="C1153" s="832" t="s">
        <v>2333</v>
      </c>
      <c r="D1153" s="833" t="s">
        <v>3873</v>
      </c>
      <c r="E1153" s="834" t="s">
        <v>2349</v>
      </c>
      <c r="F1153" s="832" t="s">
        <v>2328</v>
      </c>
      <c r="G1153" s="832" t="s">
        <v>2638</v>
      </c>
      <c r="H1153" s="832" t="s">
        <v>578</v>
      </c>
      <c r="I1153" s="832" t="s">
        <v>2639</v>
      </c>
      <c r="J1153" s="832" t="s">
        <v>2640</v>
      </c>
      <c r="K1153" s="832" t="s">
        <v>2641</v>
      </c>
      <c r="L1153" s="835">
        <v>46.25</v>
      </c>
      <c r="M1153" s="835">
        <v>185</v>
      </c>
      <c r="N1153" s="832">
        <v>4</v>
      </c>
      <c r="O1153" s="836">
        <v>1</v>
      </c>
      <c r="P1153" s="835"/>
      <c r="Q1153" s="837">
        <v>0</v>
      </c>
      <c r="R1153" s="832"/>
      <c r="S1153" s="837">
        <v>0</v>
      </c>
      <c r="T1153" s="836"/>
      <c r="U1153" s="838">
        <v>0</v>
      </c>
    </row>
    <row r="1154" spans="1:21" ht="14.4" customHeight="1" x14ac:dyDescent="0.3">
      <c r="A1154" s="831">
        <v>50</v>
      </c>
      <c r="B1154" s="832" t="s">
        <v>2327</v>
      </c>
      <c r="C1154" s="832" t="s">
        <v>2333</v>
      </c>
      <c r="D1154" s="833" t="s">
        <v>3873</v>
      </c>
      <c r="E1154" s="834" t="s">
        <v>2349</v>
      </c>
      <c r="F1154" s="832" t="s">
        <v>2328</v>
      </c>
      <c r="G1154" s="832" t="s">
        <v>3459</v>
      </c>
      <c r="H1154" s="832" t="s">
        <v>578</v>
      </c>
      <c r="I1154" s="832" t="s">
        <v>3460</v>
      </c>
      <c r="J1154" s="832" t="s">
        <v>3461</v>
      </c>
      <c r="K1154" s="832" t="s">
        <v>3462</v>
      </c>
      <c r="L1154" s="835">
        <v>101.92</v>
      </c>
      <c r="M1154" s="835">
        <v>101.92</v>
      </c>
      <c r="N1154" s="832">
        <v>1</v>
      </c>
      <c r="O1154" s="836">
        <v>1</v>
      </c>
      <c r="P1154" s="835"/>
      <c r="Q1154" s="837">
        <v>0</v>
      </c>
      <c r="R1154" s="832"/>
      <c r="S1154" s="837">
        <v>0</v>
      </c>
      <c r="T1154" s="836"/>
      <c r="U1154" s="838">
        <v>0</v>
      </c>
    </row>
    <row r="1155" spans="1:21" ht="14.4" customHeight="1" x14ac:dyDescent="0.3">
      <c r="A1155" s="831">
        <v>50</v>
      </c>
      <c r="B1155" s="832" t="s">
        <v>2327</v>
      </c>
      <c r="C1155" s="832" t="s">
        <v>2333</v>
      </c>
      <c r="D1155" s="833" t="s">
        <v>3873</v>
      </c>
      <c r="E1155" s="834" t="s">
        <v>2349</v>
      </c>
      <c r="F1155" s="832" t="s">
        <v>2328</v>
      </c>
      <c r="G1155" s="832" t="s">
        <v>2863</v>
      </c>
      <c r="H1155" s="832" t="s">
        <v>578</v>
      </c>
      <c r="I1155" s="832" t="s">
        <v>2864</v>
      </c>
      <c r="J1155" s="832" t="s">
        <v>1011</v>
      </c>
      <c r="K1155" s="832" t="s">
        <v>2865</v>
      </c>
      <c r="L1155" s="835">
        <v>107.27</v>
      </c>
      <c r="M1155" s="835">
        <v>31430.110000000008</v>
      </c>
      <c r="N1155" s="832">
        <v>293</v>
      </c>
      <c r="O1155" s="836">
        <v>52</v>
      </c>
      <c r="P1155" s="835">
        <v>14159.64</v>
      </c>
      <c r="Q1155" s="837">
        <v>0.45051194539249134</v>
      </c>
      <c r="R1155" s="832">
        <v>132</v>
      </c>
      <c r="S1155" s="837">
        <v>0.45051194539249145</v>
      </c>
      <c r="T1155" s="836">
        <v>24</v>
      </c>
      <c r="U1155" s="838">
        <v>0.46153846153846156</v>
      </c>
    </row>
    <row r="1156" spans="1:21" ht="14.4" customHeight="1" x14ac:dyDescent="0.3">
      <c r="A1156" s="831">
        <v>50</v>
      </c>
      <c r="B1156" s="832" t="s">
        <v>2327</v>
      </c>
      <c r="C1156" s="832" t="s">
        <v>2333</v>
      </c>
      <c r="D1156" s="833" t="s">
        <v>3873</v>
      </c>
      <c r="E1156" s="834" t="s">
        <v>2349</v>
      </c>
      <c r="F1156" s="832" t="s">
        <v>2328</v>
      </c>
      <c r="G1156" s="832" t="s">
        <v>2863</v>
      </c>
      <c r="H1156" s="832" t="s">
        <v>578</v>
      </c>
      <c r="I1156" s="832" t="s">
        <v>3127</v>
      </c>
      <c r="J1156" s="832" t="s">
        <v>1011</v>
      </c>
      <c r="K1156" s="832" t="s">
        <v>2865</v>
      </c>
      <c r="L1156" s="835">
        <v>107.27</v>
      </c>
      <c r="M1156" s="835">
        <v>6221.66</v>
      </c>
      <c r="N1156" s="832">
        <v>58</v>
      </c>
      <c r="O1156" s="836">
        <v>12.5</v>
      </c>
      <c r="P1156" s="835">
        <v>2038.13</v>
      </c>
      <c r="Q1156" s="837">
        <v>0.32758620689655177</v>
      </c>
      <c r="R1156" s="832">
        <v>19</v>
      </c>
      <c r="S1156" s="837">
        <v>0.32758620689655171</v>
      </c>
      <c r="T1156" s="836">
        <v>5.5</v>
      </c>
      <c r="U1156" s="838">
        <v>0.44</v>
      </c>
    </row>
    <row r="1157" spans="1:21" ht="14.4" customHeight="1" x14ac:dyDescent="0.3">
      <c r="A1157" s="831">
        <v>50</v>
      </c>
      <c r="B1157" s="832" t="s">
        <v>2327</v>
      </c>
      <c r="C1157" s="832" t="s">
        <v>2333</v>
      </c>
      <c r="D1157" s="833" t="s">
        <v>3873</v>
      </c>
      <c r="E1157" s="834" t="s">
        <v>2349</v>
      </c>
      <c r="F1157" s="832" t="s">
        <v>2328</v>
      </c>
      <c r="G1157" s="832" t="s">
        <v>3463</v>
      </c>
      <c r="H1157" s="832" t="s">
        <v>578</v>
      </c>
      <c r="I1157" s="832" t="s">
        <v>3464</v>
      </c>
      <c r="J1157" s="832" t="s">
        <v>3465</v>
      </c>
      <c r="K1157" s="832" t="s">
        <v>3466</v>
      </c>
      <c r="L1157" s="835">
        <v>0</v>
      </c>
      <c r="M1157" s="835">
        <v>0</v>
      </c>
      <c r="N1157" s="832">
        <v>2</v>
      </c>
      <c r="O1157" s="836">
        <v>1</v>
      </c>
      <c r="P1157" s="835">
        <v>0</v>
      </c>
      <c r="Q1157" s="837"/>
      <c r="R1157" s="832">
        <v>2</v>
      </c>
      <c r="S1157" s="837">
        <v>1</v>
      </c>
      <c r="T1157" s="836">
        <v>1</v>
      </c>
      <c r="U1157" s="838">
        <v>1</v>
      </c>
    </row>
    <row r="1158" spans="1:21" ht="14.4" customHeight="1" x14ac:dyDescent="0.3">
      <c r="A1158" s="831">
        <v>50</v>
      </c>
      <c r="B1158" s="832" t="s">
        <v>2327</v>
      </c>
      <c r="C1158" s="832" t="s">
        <v>2333</v>
      </c>
      <c r="D1158" s="833" t="s">
        <v>3873</v>
      </c>
      <c r="E1158" s="834" t="s">
        <v>2349</v>
      </c>
      <c r="F1158" s="832" t="s">
        <v>2328</v>
      </c>
      <c r="G1158" s="832" t="s">
        <v>3467</v>
      </c>
      <c r="H1158" s="832" t="s">
        <v>578</v>
      </c>
      <c r="I1158" s="832" t="s">
        <v>3468</v>
      </c>
      <c r="J1158" s="832" t="s">
        <v>1391</v>
      </c>
      <c r="K1158" s="832" t="s">
        <v>3469</v>
      </c>
      <c r="L1158" s="835">
        <v>0</v>
      </c>
      <c r="M1158" s="835">
        <v>0</v>
      </c>
      <c r="N1158" s="832">
        <v>1</v>
      </c>
      <c r="O1158" s="836">
        <v>0.5</v>
      </c>
      <c r="P1158" s="835"/>
      <c r="Q1158" s="837"/>
      <c r="R1158" s="832"/>
      <c r="S1158" s="837">
        <v>0</v>
      </c>
      <c r="T1158" s="836"/>
      <c r="U1158" s="838">
        <v>0</v>
      </c>
    </row>
    <row r="1159" spans="1:21" ht="14.4" customHeight="1" x14ac:dyDescent="0.3">
      <c r="A1159" s="831">
        <v>50</v>
      </c>
      <c r="B1159" s="832" t="s">
        <v>2327</v>
      </c>
      <c r="C1159" s="832" t="s">
        <v>2333</v>
      </c>
      <c r="D1159" s="833" t="s">
        <v>3873</v>
      </c>
      <c r="E1159" s="834" t="s">
        <v>2349</v>
      </c>
      <c r="F1159" s="832" t="s">
        <v>2328</v>
      </c>
      <c r="G1159" s="832" t="s">
        <v>2479</v>
      </c>
      <c r="H1159" s="832" t="s">
        <v>578</v>
      </c>
      <c r="I1159" s="832" t="s">
        <v>2480</v>
      </c>
      <c r="J1159" s="832" t="s">
        <v>1629</v>
      </c>
      <c r="K1159" s="832" t="s">
        <v>2481</v>
      </c>
      <c r="L1159" s="835">
        <v>34.15</v>
      </c>
      <c r="M1159" s="835">
        <v>34.15</v>
      </c>
      <c r="N1159" s="832">
        <v>1</v>
      </c>
      <c r="O1159" s="836">
        <v>1</v>
      </c>
      <c r="P1159" s="835"/>
      <c r="Q1159" s="837">
        <v>0</v>
      </c>
      <c r="R1159" s="832"/>
      <c r="S1159" s="837">
        <v>0</v>
      </c>
      <c r="T1159" s="836"/>
      <c r="U1159" s="838">
        <v>0</v>
      </c>
    </row>
    <row r="1160" spans="1:21" ht="14.4" customHeight="1" x14ac:dyDescent="0.3">
      <c r="A1160" s="831">
        <v>50</v>
      </c>
      <c r="B1160" s="832" t="s">
        <v>2327</v>
      </c>
      <c r="C1160" s="832" t="s">
        <v>2333</v>
      </c>
      <c r="D1160" s="833" t="s">
        <v>3873</v>
      </c>
      <c r="E1160" s="834" t="s">
        <v>2349</v>
      </c>
      <c r="F1160" s="832" t="s">
        <v>2328</v>
      </c>
      <c r="G1160" s="832" t="s">
        <v>3470</v>
      </c>
      <c r="H1160" s="832" t="s">
        <v>578</v>
      </c>
      <c r="I1160" s="832" t="s">
        <v>3471</v>
      </c>
      <c r="J1160" s="832" t="s">
        <v>3472</v>
      </c>
      <c r="K1160" s="832" t="s">
        <v>2956</v>
      </c>
      <c r="L1160" s="835">
        <v>159.71</v>
      </c>
      <c r="M1160" s="835">
        <v>479.13</v>
      </c>
      <c r="N1160" s="832">
        <v>3</v>
      </c>
      <c r="O1160" s="836">
        <v>0.5</v>
      </c>
      <c r="P1160" s="835">
        <v>479.13</v>
      </c>
      <c r="Q1160" s="837">
        <v>1</v>
      </c>
      <c r="R1160" s="832">
        <v>3</v>
      </c>
      <c r="S1160" s="837">
        <v>1</v>
      </c>
      <c r="T1160" s="836">
        <v>0.5</v>
      </c>
      <c r="U1160" s="838">
        <v>1</v>
      </c>
    </row>
    <row r="1161" spans="1:21" ht="14.4" customHeight="1" x14ac:dyDescent="0.3">
      <c r="A1161" s="831">
        <v>50</v>
      </c>
      <c r="B1161" s="832" t="s">
        <v>2327</v>
      </c>
      <c r="C1161" s="832" t="s">
        <v>2333</v>
      </c>
      <c r="D1161" s="833" t="s">
        <v>3873</v>
      </c>
      <c r="E1161" s="834" t="s">
        <v>2349</v>
      </c>
      <c r="F1161" s="832" t="s">
        <v>2328</v>
      </c>
      <c r="G1161" s="832" t="s">
        <v>2655</v>
      </c>
      <c r="H1161" s="832" t="s">
        <v>578</v>
      </c>
      <c r="I1161" s="832" t="s">
        <v>2656</v>
      </c>
      <c r="J1161" s="832" t="s">
        <v>938</v>
      </c>
      <c r="K1161" s="832" t="s">
        <v>2657</v>
      </c>
      <c r="L1161" s="835">
        <v>49.2</v>
      </c>
      <c r="M1161" s="835">
        <v>49.2</v>
      </c>
      <c r="N1161" s="832">
        <v>1</v>
      </c>
      <c r="O1161" s="836">
        <v>0.5</v>
      </c>
      <c r="P1161" s="835">
        <v>49.2</v>
      </c>
      <c r="Q1161" s="837">
        <v>1</v>
      </c>
      <c r="R1161" s="832">
        <v>1</v>
      </c>
      <c r="S1161" s="837">
        <v>1</v>
      </c>
      <c r="T1161" s="836">
        <v>0.5</v>
      </c>
      <c r="U1161" s="838">
        <v>1</v>
      </c>
    </row>
    <row r="1162" spans="1:21" ht="14.4" customHeight="1" x14ac:dyDescent="0.3">
      <c r="A1162" s="831">
        <v>50</v>
      </c>
      <c r="B1162" s="832" t="s">
        <v>2327</v>
      </c>
      <c r="C1162" s="832" t="s">
        <v>2333</v>
      </c>
      <c r="D1162" s="833" t="s">
        <v>3873</v>
      </c>
      <c r="E1162" s="834" t="s">
        <v>2349</v>
      </c>
      <c r="F1162" s="832" t="s">
        <v>2328</v>
      </c>
      <c r="G1162" s="832" t="s">
        <v>2655</v>
      </c>
      <c r="H1162" s="832" t="s">
        <v>578</v>
      </c>
      <c r="I1162" s="832" t="s">
        <v>3473</v>
      </c>
      <c r="J1162" s="832" t="s">
        <v>3474</v>
      </c>
      <c r="K1162" s="832" t="s">
        <v>3475</v>
      </c>
      <c r="L1162" s="835">
        <v>164.01</v>
      </c>
      <c r="M1162" s="835">
        <v>328.02</v>
      </c>
      <c r="N1162" s="832">
        <v>2</v>
      </c>
      <c r="O1162" s="836">
        <v>1.5</v>
      </c>
      <c r="P1162" s="835"/>
      <c r="Q1162" s="837">
        <v>0</v>
      </c>
      <c r="R1162" s="832"/>
      <c r="S1162" s="837">
        <v>0</v>
      </c>
      <c r="T1162" s="836"/>
      <c r="U1162" s="838">
        <v>0</v>
      </c>
    </row>
    <row r="1163" spans="1:21" ht="14.4" customHeight="1" x14ac:dyDescent="0.3">
      <c r="A1163" s="831">
        <v>50</v>
      </c>
      <c r="B1163" s="832" t="s">
        <v>2327</v>
      </c>
      <c r="C1163" s="832" t="s">
        <v>2333</v>
      </c>
      <c r="D1163" s="833" t="s">
        <v>3873</v>
      </c>
      <c r="E1163" s="834" t="s">
        <v>2349</v>
      </c>
      <c r="F1163" s="832" t="s">
        <v>2328</v>
      </c>
      <c r="G1163" s="832" t="s">
        <v>2482</v>
      </c>
      <c r="H1163" s="832" t="s">
        <v>578</v>
      </c>
      <c r="I1163" s="832" t="s">
        <v>3135</v>
      </c>
      <c r="J1163" s="832" t="s">
        <v>1040</v>
      </c>
      <c r="K1163" s="832" t="s">
        <v>2484</v>
      </c>
      <c r="L1163" s="835">
        <v>166.1</v>
      </c>
      <c r="M1163" s="835">
        <v>498.29999999999995</v>
      </c>
      <c r="N1163" s="832">
        <v>3</v>
      </c>
      <c r="O1163" s="836">
        <v>0.5</v>
      </c>
      <c r="P1163" s="835"/>
      <c r="Q1163" s="837">
        <v>0</v>
      </c>
      <c r="R1163" s="832"/>
      <c r="S1163" s="837">
        <v>0</v>
      </c>
      <c r="T1163" s="836"/>
      <c r="U1163" s="838">
        <v>0</v>
      </c>
    </row>
    <row r="1164" spans="1:21" ht="14.4" customHeight="1" x14ac:dyDescent="0.3">
      <c r="A1164" s="831">
        <v>50</v>
      </c>
      <c r="B1164" s="832" t="s">
        <v>2327</v>
      </c>
      <c r="C1164" s="832" t="s">
        <v>2333</v>
      </c>
      <c r="D1164" s="833" t="s">
        <v>3873</v>
      </c>
      <c r="E1164" s="834" t="s">
        <v>2349</v>
      </c>
      <c r="F1164" s="832" t="s">
        <v>2328</v>
      </c>
      <c r="G1164" s="832" t="s">
        <v>3287</v>
      </c>
      <c r="H1164" s="832" t="s">
        <v>578</v>
      </c>
      <c r="I1164" s="832" t="s">
        <v>3288</v>
      </c>
      <c r="J1164" s="832" t="s">
        <v>1387</v>
      </c>
      <c r="K1164" s="832" t="s">
        <v>3289</v>
      </c>
      <c r="L1164" s="835">
        <v>89.91</v>
      </c>
      <c r="M1164" s="835">
        <v>89.91</v>
      </c>
      <c r="N1164" s="832">
        <v>1</v>
      </c>
      <c r="O1164" s="836">
        <v>1</v>
      </c>
      <c r="P1164" s="835">
        <v>89.91</v>
      </c>
      <c r="Q1164" s="837">
        <v>1</v>
      </c>
      <c r="R1164" s="832">
        <v>1</v>
      </c>
      <c r="S1164" s="837">
        <v>1</v>
      </c>
      <c r="T1164" s="836">
        <v>1</v>
      </c>
      <c r="U1164" s="838">
        <v>1</v>
      </c>
    </row>
    <row r="1165" spans="1:21" ht="14.4" customHeight="1" x14ac:dyDescent="0.3">
      <c r="A1165" s="831">
        <v>50</v>
      </c>
      <c r="B1165" s="832" t="s">
        <v>2327</v>
      </c>
      <c r="C1165" s="832" t="s">
        <v>2333</v>
      </c>
      <c r="D1165" s="833" t="s">
        <v>3873</v>
      </c>
      <c r="E1165" s="834" t="s">
        <v>2349</v>
      </c>
      <c r="F1165" s="832" t="s">
        <v>2328</v>
      </c>
      <c r="G1165" s="832" t="s">
        <v>3476</v>
      </c>
      <c r="H1165" s="832" t="s">
        <v>578</v>
      </c>
      <c r="I1165" s="832" t="s">
        <v>3477</v>
      </c>
      <c r="J1165" s="832" t="s">
        <v>3478</v>
      </c>
      <c r="K1165" s="832" t="s">
        <v>3479</v>
      </c>
      <c r="L1165" s="835">
        <v>54.16</v>
      </c>
      <c r="M1165" s="835">
        <v>108.32</v>
      </c>
      <c r="N1165" s="832">
        <v>2</v>
      </c>
      <c r="O1165" s="836">
        <v>0.5</v>
      </c>
      <c r="P1165" s="835"/>
      <c r="Q1165" s="837">
        <v>0</v>
      </c>
      <c r="R1165" s="832"/>
      <c r="S1165" s="837">
        <v>0</v>
      </c>
      <c r="T1165" s="836"/>
      <c r="U1165" s="838">
        <v>0</v>
      </c>
    </row>
    <row r="1166" spans="1:21" ht="14.4" customHeight="1" x14ac:dyDescent="0.3">
      <c r="A1166" s="831">
        <v>50</v>
      </c>
      <c r="B1166" s="832" t="s">
        <v>2327</v>
      </c>
      <c r="C1166" s="832" t="s">
        <v>2333</v>
      </c>
      <c r="D1166" s="833" t="s">
        <v>3873</v>
      </c>
      <c r="E1166" s="834" t="s">
        <v>2349</v>
      </c>
      <c r="F1166" s="832" t="s">
        <v>2328</v>
      </c>
      <c r="G1166" s="832" t="s">
        <v>3324</v>
      </c>
      <c r="H1166" s="832" t="s">
        <v>578</v>
      </c>
      <c r="I1166" s="832" t="s">
        <v>3480</v>
      </c>
      <c r="J1166" s="832" t="s">
        <v>3481</v>
      </c>
      <c r="K1166" s="832" t="s">
        <v>3482</v>
      </c>
      <c r="L1166" s="835">
        <v>63.47</v>
      </c>
      <c r="M1166" s="835">
        <v>126.94</v>
      </c>
      <c r="N1166" s="832">
        <v>2</v>
      </c>
      <c r="O1166" s="836">
        <v>1</v>
      </c>
      <c r="P1166" s="835"/>
      <c r="Q1166" s="837">
        <v>0</v>
      </c>
      <c r="R1166" s="832"/>
      <c r="S1166" s="837">
        <v>0</v>
      </c>
      <c r="T1166" s="836"/>
      <c r="U1166" s="838">
        <v>0</v>
      </c>
    </row>
    <row r="1167" spans="1:21" ht="14.4" customHeight="1" x14ac:dyDescent="0.3">
      <c r="A1167" s="831">
        <v>50</v>
      </c>
      <c r="B1167" s="832" t="s">
        <v>2327</v>
      </c>
      <c r="C1167" s="832" t="s">
        <v>2333</v>
      </c>
      <c r="D1167" s="833" t="s">
        <v>3873</v>
      </c>
      <c r="E1167" s="834" t="s">
        <v>2349</v>
      </c>
      <c r="F1167" s="832" t="s">
        <v>2328</v>
      </c>
      <c r="G1167" s="832" t="s">
        <v>3051</v>
      </c>
      <c r="H1167" s="832" t="s">
        <v>578</v>
      </c>
      <c r="I1167" s="832" t="s">
        <v>3143</v>
      </c>
      <c r="J1167" s="832" t="s">
        <v>1369</v>
      </c>
      <c r="K1167" s="832" t="s">
        <v>3144</v>
      </c>
      <c r="L1167" s="835">
        <v>98.75</v>
      </c>
      <c r="M1167" s="835">
        <v>296.25</v>
      </c>
      <c r="N1167" s="832">
        <v>3</v>
      </c>
      <c r="O1167" s="836">
        <v>1</v>
      </c>
      <c r="P1167" s="835">
        <v>296.25</v>
      </c>
      <c r="Q1167" s="837">
        <v>1</v>
      </c>
      <c r="R1167" s="832">
        <v>3</v>
      </c>
      <c r="S1167" s="837">
        <v>1</v>
      </c>
      <c r="T1167" s="836">
        <v>1</v>
      </c>
      <c r="U1167" s="838">
        <v>1</v>
      </c>
    </row>
    <row r="1168" spans="1:21" ht="14.4" customHeight="1" x14ac:dyDescent="0.3">
      <c r="A1168" s="831">
        <v>50</v>
      </c>
      <c r="B1168" s="832" t="s">
        <v>2327</v>
      </c>
      <c r="C1168" s="832" t="s">
        <v>2333</v>
      </c>
      <c r="D1168" s="833" t="s">
        <v>3873</v>
      </c>
      <c r="E1168" s="834" t="s">
        <v>2349</v>
      </c>
      <c r="F1168" s="832" t="s">
        <v>2328</v>
      </c>
      <c r="G1168" s="832" t="s">
        <v>3483</v>
      </c>
      <c r="H1168" s="832" t="s">
        <v>578</v>
      </c>
      <c r="I1168" s="832" t="s">
        <v>3484</v>
      </c>
      <c r="J1168" s="832" t="s">
        <v>3485</v>
      </c>
      <c r="K1168" s="832" t="s">
        <v>3486</v>
      </c>
      <c r="L1168" s="835">
        <v>0</v>
      </c>
      <c r="M1168" s="835">
        <v>0</v>
      </c>
      <c r="N1168" s="832">
        <v>1</v>
      </c>
      <c r="O1168" s="836">
        <v>1</v>
      </c>
      <c r="P1168" s="835"/>
      <c r="Q1168" s="837"/>
      <c r="R1168" s="832"/>
      <c r="S1168" s="837">
        <v>0</v>
      </c>
      <c r="T1168" s="836"/>
      <c r="U1168" s="838">
        <v>0</v>
      </c>
    </row>
    <row r="1169" spans="1:21" ht="14.4" customHeight="1" x14ac:dyDescent="0.3">
      <c r="A1169" s="831">
        <v>50</v>
      </c>
      <c r="B1169" s="832" t="s">
        <v>2327</v>
      </c>
      <c r="C1169" s="832" t="s">
        <v>2333</v>
      </c>
      <c r="D1169" s="833" t="s">
        <v>3873</v>
      </c>
      <c r="E1169" s="834" t="s">
        <v>2349</v>
      </c>
      <c r="F1169" s="832" t="s">
        <v>2328</v>
      </c>
      <c r="G1169" s="832" t="s">
        <v>3483</v>
      </c>
      <c r="H1169" s="832" t="s">
        <v>578</v>
      </c>
      <c r="I1169" s="832" t="s">
        <v>3487</v>
      </c>
      <c r="J1169" s="832" t="s">
        <v>3485</v>
      </c>
      <c r="K1169" s="832" t="s">
        <v>3488</v>
      </c>
      <c r="L1169" s="835">
        <v>0</v>
      </c>
      <c r="M1169" s="835">
        <v>0</v>
      </c>
      <c r="N1169" s="832">
        <v>2</v>
      </c>
      <c r="O1169" s="836">
        <v>1</v>
      </c>
      <c r="P1169" s="835"/>
      <c r="Q1169" s="837"/>
      <c r="R1169" s="832"/>
      <c r="S1169" s="837">
        <v>0</v>
      </c>
      <c r="T1169" s="836"/>
      <c r="U1169" s="838">
        <v>0</v>
      </c>
    </row>
    <row r="1170" spans="1:21" ht="14.4" customHeight="1" x14ac:dyDescent="0.3">
      <c r="A1170" s="831">
        <v>50</v>
      </c>
      <c r="B1170" s="832" t="s">
        <v>2327</v>
      </c>
      <c r="C1170" s="832" t="s">
        <v>2333</v>
      </c>
      <c r="D1170" s="833" t="s">
        <v>3873</v>
      </c>
      <c r="E1170" s="834" t="s">
        <v>2349</v>
      </c>
      <c r="F1170" s="832" t="s">
        <v>2328</v>
      </c>
      <c r="G1170" s="832" t="s">
        <v>3489</v>
      </c>
      <c r="H1170" s="832" t="s">
        <v>578</v>
      </c>
      <c r="I1170" s="832" t="s">
        <v>3490</v>
      </c>
      <c r="J1170" s="832" t="s">
        <v>3491</v>
      </c>
      <c r="K1170" s="832" t="s">
        <v>3492</v>
      </c>
      <c r="L1170" s="835">
        <v>153.41999999999999</v>
      </c>
      <c r="M1170" s="835">
        <v>153.41999999999999</v>
      </c>
      <c r="N1170" s="832">
        <v>1</v>
      </c>
      <c r="O1170" s="836">
        <v>1</v>
      </c>
      <c r="P1170" s="835">
        <v>153.41999999999999</v>
      </c>
      <c r="Q1170" s="837">
        <v>1</v>
      </c>
      <c r="R1170" s="832">
        <v>1</v>
      </c>
      <c r="S1170" s="837">
        <v>1</v>
      </c>
      <c r="T1170" s="836">
        <v>1</v>
      </c>
      <c r="U1170" s="838">
        <v>1</v>
      </c>
    </row>
    <row r="1171" spans="1:21" ht="14.4" customHeight="1" x14ac:dyDescent="0.3">
      <c r="A1171" s="831">
        <v>50</v>
      </c>
      <c r="B1171" s="832" t="s">
        <v>2327</v>
      </c>
      <c r="C1171" s="832" t="s">
        <v>2333</v>
      </c>
      <c r="D1171" s="833" t="s">
        <v>3873</v>
      </c>
      <c r="E1171" s="834" t="s">
        <v>2349</v>
      </c>
      <c r="F1171" s="832" t="s">
        <v>2328</v>
      </c>
      <c r="G1171" s="832" t="s">
        <v>2383</v>
      </c>
      <c r="H1171" s="832" t="s">
        <v>607</v>
      </c>
      <c r="I1171" s="832" t="s">
        <v>1883</v>
      </c>
      <c r="J1171" s="832" t="s">
        <v>1881</v>
      </c>
      <c r="K1171" s="832" t="s">
        <v>1884</v>
      </c>
      <c r="L1171" s="835">
        <v>186.87</v>
      </c>
      <c r="M1171" s="835">
        <v>2055.5700000000002</v>
      </c>
      <c r="N1171" s="832">
        <v>11</v>
      </c>
      <c r="O1171" s="836">
        <v>4</v>
      </c>
      <c r="P1171" s="835">
        <v>560.61</v>
      </c>
      <c r="Q1171" s="837">
        <v>0.27272727272727271</v>
      </c>
      <c r="R1171" s="832">
        <v>3</v>
      </c>
      <c r="S1171" s="837">
        <v>0.27272727272727271</v>
      </c>
      <c r="T1171" s="836">
        <v>1</v>
      </c>
      <c r="U1171" s="838">
        <v>0.25</v>
      </c>
    </row>
    <row r="1172" spans="1:21" ht="14.4" customHeight="1" x14ac:dyDescent="0.3">
      <c r="A1172" s="831">
        <v>50</v>
      </c>
      <c r="B1172" s="832" t="s">
        <v>2327</v>
      </c>
      <c r="C1172" s="832" t="s">
        <v>2333</v>
      </c>
      <c r="D1172" s="833" t="s">
        <v>3873</v>
      </c>
      <c r="E1172" s="834" t="s">
        <v>2349</v>
      </c>
      <c r="F1172" s="832" t="s">
        <v>2328</v>
      </c>
      <c r="G1172" s="832" t="s">
        <v>2489</v>
      </c>
      <c r="H1172" s="832" t="s">
        <v>578</v>
      </c>
      <c r="I1172" s="832" t="s">
        <v>2490</v>
      </c>
      <c r="J1172" s="832" t="s">
        <v>2491</v>
      </c>
      <c r="K1172" s="832" t="s">
        <v>2492</v>
      </c>
      <c r="L1172" s="835">
        <v>73.989999999999995</v>
      </c>
      <c r="M1172" s="835">
        <v>147.97999999999999</v>
      </c>
      <c r="N1172" s="832">
        <v>2</v>
      </c>
      <c r="O1172" s="836">
        <v>1</v>
      </c>
      <c r="P1172" s="835"/>
      <c r="Q1172" s="837">
        <v>0</v>
      </c>
      <c r="R1172" s="832"/>
      <c r="S1172" s="837">
        <v>0</v>
      </c>
      <c r="T1172" s="836"/>
      <c r="U1172" s="838">
        <v>0</v>
      </c>
    </row>
    <row r="1173" spans="1:21" ht="14.4" customHeight="1" x14ac:dyDescent="0.3">
      <c r="A1173" s="831">
        <v>50</v>
      </c>
      <c r="B1173" s="832" t="s">
        <v>2327</v>
      </c>
      <c r="C1173" s="832" t="s">
        <v>2333</v>
      </c>
      <c r="D1173" s="833" t="s">
        <v>3873</v>
      </c>
      <c r="E1173" s="834" t="s">
        <v>2349</v>
      </c>
      <c r="F1173" s="832" t="s">
        <v>2328</v>
      </c>
      <c r="G1173" s="832" t="s">
        <v>2493</v>
      </c>
      <c r="H1173" s="832" t="s">
        <v>578</v>
      </c>
      <c r="I1173" s="832" t="s">
        <v>2494</v>
      </c>
      <c r="J1173" s="832" t="s">
        <v>736</v>
      </c>
      <c r="K1173" s="832" t="s">
        <v>2495</v>
      </c>
      <c r="L1173" s="835">
        <v>156.19</v>
      </c>
      <c r="M1173" s="835">
        <v>780.95</v>
      </c>
      <c r="N1173" s="832">
        <v>5</v>
      </c>
      <c r="O1173" s="836">
        <v>2.5</v>
      </c>
      <c r="P1173" s="835"/>
      <c r="Q1173" s="837">
        <v>0</v>
      </c>
      <c r="R1173" s="832"/>
      <c r="S1173" s="837">
        <v>0</v>
      </c>
      <c r="T1173" s="836"/>
      <c r="U1173" s="838">
        <v>0</v>
      </c>
    </row>
    <row r="1174" spans="1:21" ht="14.4" customHeight="1" x14ac:dyDescent="0.3">
      <c r="A1174" s="831">
        <v>50</v>
      </c>
      <c r="B1174" s="832" t="s">
        <v>2327</v>
      </c>
      <c r="C1174" s="832" t="s">
        <v>2333</v>
      </c>
      <c r="D1174" s="833" t="s">
        <v>3873</v>
      </c>
      <c r="E1174" s="834" t="s">
        <v>2349</v>
      </c>
      <c r="F1174" s="832" t="s">
        <v>2328</v>
      </c>
      <c r="G1174" s="832" t="s">
        <v>3290</v>
      </c>
      <c r="H1174" s="832" t="s">
        <v>578</v>
      </c>
      <c r="I1174" s="832" t="s">
        <v>3291</v>
      </c>
      <c r="J1174" s="832" t="s">
        <v>1383</v>
      </c>
      <c r="K1174" s="832" t="s">
        <v>3292</v>
      </c>
      <c r="L1174" s="835">
        <v>61.97</v>
      </c>
      <c r="M1174" s="835">
        <v>123.94</v>
      </c>
      <c r="N1174" s="832">
        <v>2</v>
      </c>
      <c r="O1174" s="836">
        <v>1</v>
      </c>
      <c r="P1174" s="835">
        <v>61.97</v>
      </c>
      <c r="Q1174" s="837">
        <v>0.5</v>
      </c>
      <c r="R1174" s="832">
        <v>1</v>
      </c>
      <c r="S1174" s="837">
        <v>0.5</v>
      </c>
      <c r="T1174" s="836">
        <v>0.5</v>
      </c>
      <c r="U1174" s="838">
        <v>0.5</v>
      </c>
    </row>
    <row r="1175" spans="1:21" ht="14.4" customHeight="1" x14ac:dyDescent="0.3">
      <c r="A1175" s="831">
        <v>50</v>
      </c>
      <c r="B1175" s="832" t="s">
        <v>2327</v>
      </c>
      <c r="C1175" s="832" t="s">
        <v>2333</v>
      </c>
      <c r="D1175" s="833" t="s">
        <v>3873</v>
      </c>
      <c r="E1175" s="834" t="s">
        <v>2349</v>
      </c>
      <c r="F1175" s="832" t="s">
        <v>2328</v>
      </c>
      <c r="G1175" s="832" t="s">
        <v>2390</v>
      </c>
      <c r="H1175" s="832" t="s">
        <v>578</v>
      </c>
      <c r="I1175" s="832" t="s">
        <v>2391</v>
      </c>
      <c r="J1175" s="832" t="s">
        <v>2392</v>
      </c>
      <c r="K1175" s="832" t="s">
        <v>2393</v>
      </c>
      <c r="L1175" s="835">
        <v>35.18</v>
      </c>
      <c r="M1175" s="835">
        <v>211.07999999999998</v>
      </c>
      <c r="N1175" s="832">
        <v>6</v>
      </c>
      <c r="O1175" s="836">
        <v>1.5</v>
      </c>
      <c r="P1175" s="835">
        <v>140.72</v>
      </c>
      <c r="Q1175" s="837">
        <v>0.66666666666666674</v>
      </c>
      <c r="R1175" s="832">
        <v>4</v>
      </c>
      <c r="S1175" s="837">
        <v>0.66666666666666663</v>
      </c>
      <c r="T1175" s="836">
        <v>1</v>
      </c>
      <c r="U1175" s="838">
        <v>0.66666666666666663</v>
      </c>
    </row>
    <row r="1176" spans="1:21" ht="14.4" customHeight="1" x14ac:dyDescent="0.3">
      <c r="A1176" s="831">
        <v>50</v>
      </c>
      <c r="B1176" s="832" t="s">
        <v>2327</v>
      </c>
      <c r="C1176" s="832" t="s">
        <v>2333</v>
      </c>
      <c r="D1176" s="833" t="s">
        <v>3873</v>
      </c>
      <c r="E1176" s="834" t="s">
        <v>2349</v>
      </c>
      <c r="F1176" s="832" t="s">
        <v>2328</v>
      </c>
      <c r="G1176" s="832" t="s">
        <v>2390</v>
      </c>
      <c r="H1176" s="832" t="s">
        <v>578</v>
      </c>
      <c r="I1176" s="832" t="s">
        <v>2546</v>
      </c>
      <c r="J1176" s="832" t="s">
        <v>890</v>
      </c>
      <c r="K1176" s="832" t="s">
        <v>2547</v>
      </c>
      <c r="L1176" s="835">
        <v>58.63</v>
      </c>
      <c r="M1176" s="835">
        <v>2814.2400000000016</v>
      </c>
      <c r="N1176" s="832">
        <v>48</v>
      </c>
      <c r="O1176" s="836">
        <v>23</v>
      </c>
      <c r="P1176" s="835">
        <v>1172.6000000000001</v>
      </c>
      <c r="Q1176" s="837">
        <v>0.41666666666666646</v>
      </c>
      <c r="R1176" s="832">
        <v>20</v>
      </c>
      <c r="S1176" s="837">
        <v>0.41666666666666669</v>
      </c>
      <c r="T1176" s="836">
        <v>7.5</v>
      </c>
      <c r="U1176" s="838">
        <v>0.32608695652173914</v>
      </c>
    </row>
    <row r="1177" spans="1:21" ht="14.4" customHeight="1" x14ac:dyDescent="0.3">
      <c r="A1177" s="831">
        <v>50</v>
      </c>
      <c r="B1177" s="832" t="s">
        <v>2327</v>
      </c>
      <c r="C1177" s="832" t="s">
        <v>2333</v>
      </c>
      <c r="D1177" s="833" t="s">
        <v>3873</v>
      </c>
      <c r="E1177" s="834" t="s">
        <v>2349</v>
      </c>
      <c r="F1177" s="832" t="s">
        <v>2328</v>
      </c>
      <c r="G1177" s="832" t="s">
        <v>2390</v>
      </c>
      <c r="H1177" s="832" t="s">
        <v>578</v>
      </c>
      <c r="I1177" s="832" t="s">
        <v>3493</v>
      </c>
      <c r="J1177" s="832" t="s">
        <v>2660</v>
      </c>
      <c r="K1177" s="832" t="s">
        <v>3494</v>
      </c>
      <c r="L1177" s="835">
        <v>0</v>
      </c>
      <c r="M1177" s="835">
        <v>0</v>
      </c>
      <c r="N1177" s="832">
        <v>1</v>
      </c>
      <c r="O1177" s="836">
        <v>0.5</v>
      </c>
      <c r="P1177" s="835">
        <v>0</v>
      </c>
      <c r="Q1177" s="837"/>
      <c r="R1177" s="832">
        <v>1</v>
      </c>
      <c r="S1177" s="837">
        <v>1</v>
      </c>
      <c r="T1177" s="836">
        <v>0.5</v>
      </c>
      <c r="U1177" s="838">
        <v>1</v>
      </c>
    </row>
    <row r="1178" spans="1:21" ht="14.4" customHeight="1" x14ac:dyDescent="0.3">
      <c r="A1178" s="831">
        <v>50</v>
      </c>
      <c r="B1178" s="832" t="s">
        <v>2327</v>
      </c>
      <c r="C1178" s="832" t="s">
        <v>2333</v>
      </c>
      <c r="D1178" s="833" t="s">
        <v>3873</v>
      </c>
      <c r="E1178" s="834" t="s">
        <v>2349</v>
      </c>
      <c r="F1178" s="832" t="s">
        <v>2328</v>
      </c>
      <c r="G1178" s="832" t="s">
        <v>2390</v>
      </c>
      <c r="H1178" s="832" t="s">
        <v>578</v>
      </c>
      <c r="I1178" s="832" t="s">
        <v>3150</v>
      </c>
      <c r="J1178" s="832" t="s">
        <v>2667</v>
      </c>
      <c r="K1178" s="832" t="s">
        <v>3151</v>
      </c>
      <c r="L1178" s="835">
        <v>58.62</v>
      </c>
      <c r="M1178" s="835">
        <v>234.48</v>
      </c>
      <c r="N1178" s="832">
        <v>4</v>
      </c>
      <c r="O1178" s="836">
        <v>4</v>
      </c>
      <c r="P1178" s="835">
        <v>117.24</v>
      </c>
      <c r="Q1178" s="837">
        <v>0.5</v>
      </c>
      <c r="R1178" s="832">
        <v>2</v>
      </c>
      <c r="S1178" s="837">
        <v>0.5</v>
      </c>
      <c r="T1178" s="836">
        <v>2</v>
      </c>
      <c r="U1178" s="838">
        <v>0.5</v>
      </c>
    </row>
    <row r="1179" spans="1:21" ht="14.4" customHeight="1" x14ac:dyDescent="0.3">
      <c r="A1179" s="831">
        <v>50</v>
      </c>
      <c r="B1179" s="832" t="s">
        <v>2327</v>
      </c>
      <c r="C1179" s="832" t="s">
        <v>2333</v>
      </c>
      <c r="D1179" s="833" t="s">
        <v>3873</v>
      </c>
      <c r="E1179" s="834" t="s">
        <v>2349</v>
      </c>
      <c r="F1179" s="832" t="s">
        <v>2328</v>
      </c>
      <c r="G1179" s="832" t="s">
        <v>2390</v>
      </c>
      <c r="H1179" s="832" t="s">
        <v>578</v>
      </c>
      <c r="I1179" s="832" t="s">
        <v>2500</v>
      </c>
      <c r="J1179" s="832" t="s">
        <v>2392</v>
      </c>
      <c r="K1179" s="832" t="s">
        <v>629</v>
      </c>
      <c r="L1179" s="835">
        <v>58.62</v>
      </c>
      <c r="M1179" s="835">
        <v>58.62</v>
      </c>
      <c r="N1179" s="832">
        <v>1</v>
      </c>
      <c r="O1179" s="836">
        <v>0.5</v>
      </c>
      <c r="P1179" s="835">
        <v>58.62</v>
      </c>
      <c r="Q1179" s="837">
        <v>1</v>
      </c>
      <c r="R1179" s="832">
        <v>1</v>
      </c>
      <c r="S1179" s="837">
        <v>1</v>
      </c>
      <c r="T1179" s="836">
        <v>0.5</v>
      </c>
      <c r="U1179" s="838">
        <v>1</v>
      </c>
    </row>
    <row r="1180" spans="1:21" ht="14.4" customHeight="1" x14ac:dyDescent="0.3">
      <c r="A1180" s="831">
        <v>50</v>
      </c>
      <c r="B1180" s="832" t="s">
        <v>2327</v>
      </c>
      <c r="C1180" s="832" t="s">
        <v>2333</v>
      </c>
      <c r="D1180" s="833" t="s">
        <v>3873</v>
      </c>
      <c r="E1180" s="834" t="s">
        <v>2349</v>
      </c>
      <c r="F1180" s="832" t="s">
        <v>2328</v>
      </c>
      <c r="G1180" s="832" t="s">
        <v>3495</v>
      </c>
      <c r="H1180" s="832" t="s">
        <v>578</v>
      </c>
      <c r="I1180" s="832" t="s">
        <v>3496</v>
      </c>
      <c r="J1180" s="832" t="s">
        <v>3497</v>
      </c>
      <c r="K1180" s="832" t="s">
        <v>3498</v>
      </c>
      <c r="L1180" s="835">
        <v>760.22</v>
      </c>
      <c r="M1180" s="835">
        <v>1520.44</v>
      </c>
      <c r="N1180" s="832">
        <v>2</v>
      </c>
      <c r="O1180" s="836">
        <v>0.5</v>
      </c>
      <c r="P1180" s="835">
        <v>1520.44</v>
      </c>
      <c r="Q1180" s="837">
        <v>1</v>
      </c>
      <c r="R1180" s="832">
        <v>2</v>
      </c>
      <c r="S1180" s="837">
        <v>1</v>
      </c>
      <c r="T1180" s="836">
        <v>0.5</v>
      </c>
      <c r="U1180" s="838">
        <v>1</v>
      </c>
    </row>
    <row r="1181" spans="1:21" ht="14.4" customHeight="1" x14ac:dyDescent="0.3">
      <c r="A1181" s="831">
        <v>50</v>
      </c>
      <c r="B1181" s="832" t="s">
        <v>2327</v>
      </c>
      <c r="C1181" s="832" t="s">
        <v>2333</v>
      </c>
      <c r="D1181" s="833" t="s">
        <v>3873</v>
      </c>
      <c r="E1181" s="834" t="s">
        <v>2349</v>
      </c>
      <c r="F1181" s="832" t="s">
        <v>2328</v>
      </c>
      <c r="G1181" s="832" t="s">
        <v>2399</v>
      </c>
      <c r="H1181" s="832" t="s">
        <v>578</v>
      </c>
      <c r="I1181" s="832" t="s">
        <v>3499</v>
      </c>
      <c r="J1181" s="832" t="s">
        <v>1508</v>
      </c>
      <c r="K1181" s="832" t="s">
        <v>2857</v>
      </c>
      <c r="L1181" s="835">
        <v>0</v>
      </c>
      <c r="M1181" s="835">
        <v>0</v>
      </c>
      <c r="N1181" s="832">
        <v>6</v>
      </c>
      <c r="O1181" s="836">
        <v>1.5</v>
      </c>
      <c r="P1181" s="835">
        <v>0</v>
      </c>
      <c r="Q1181" s="837"/>
      <c r="R1181" s="832">
        <v>4</v>
      </c>
      <c r="S1181" s="837">
        <v>0.66666666666666663</v>
      </c>
      <c r="T1181" s="836">
        <v>1</v>
      </c>
      <c r="U1181" s="838">
        <v>0.66666666666666663</v>
      </c>
    </row>
    <row r="1182" spans="1:21" ht="14.4" customHeight="1" x14ac:dyDescent="0.3">
      <c r="A1182" s="831">
        <v>50</v>
      </c>
      <c r="B1182" s="832" t="s">
        <v>2327</v>
      </c>
      <c r="C1182" s="832" t="s">
        <v>2333</v>
      </c>
      <c r="D1182" s="833" t="s">
        <v>3873</v>
      </c>
      <c r="E1182" s="834" t="s">
        <v>2349</v>
      </c>
      <c r="F1182" s="832" t="s">
        <v>2328</v>
      </c>
      <c r="G1182" s="832" t="s">
        <v>2897</v>
      </c>
      <c r="H1182" s="832" t="s">
        <v>607</v>
      </c>
      <c r="I1182" s="832" t="s">
        <v>2220</v>
      </c>
      <c r="J1182" s="832" t="s">
        <v>2218</v>
      </c>
      <c r="K1182" s="832" t="s">
        <v>2221</v>
      </c>
      <c r="L1182" s="835">
        <v>207.45</v>
      </c>
      <c r="M1182" s="835">
        <v>207.45</v>
      </c>
      <c r="N1182" s="832">
        <v>1</v>
      </c>
      <c r="O1182" s="836">
        <v>1</v>
      </c>
      <c r="P1182" s="835">
        <v>207.45</v>
      </c>
      <c r="Q1182" s="837">
        <v>1</v>
      </c>
      <c r="R1182" s="832">
        <v>1</v>
      </c>
      <c r="S1182" s="837">
        <v>1</v>
      </c>
      <c r="T1182" s="836">
        <v>1</v>
      </c>
      <c r="U1182" s="838">
        <v>1</v>
      </c>
    </row>
    <row r="1183" spans="1:21" ht="14.4" customHeight="1" x14ac:dyDescent="0.3">
      <c r="A1183" s="831">
        <v>50</v>
      </c>
      <c r="B1183" s="832" t="s">
        <v>2327</v>
      </c>
      <c r="C1183" s="832" t="s">
        <v>2333</v>
      </c>
      <c r="D1183" s="833" t="s">
        <v>3873</v>
      </c>
      <c r="E1183" s="834" t="s">
        <v>2349</v>
      </c>
      <c r="F1183" s="832" t="s">
        <v>2328</v>
      </c>
      <c r="G1183" s="832" t="s">
        <v>2682</v>
      </c>
      <c r="H1183" s="832" t="s">
        <v>607</v>
      </c>
      <c r="I1183" s="832" t="s">
        <v>3293</v>
      </c>
      <c r="J1183" s="832" t="s">
        <v>2260</v>
      </c>
      <c r="K1183" s="832" t="s">
        <v>3294</v>
      </c>
      <c r="L1183" s="835">
        <v>105.23</v>
      </c>
      <c r="M1183" s="835">
        <v>105.23</v>
      </c>
      <c r="N1183" s="832">
        <v>1</v>
      </c>
      <c r="O1183" s="836">
        <v>0.5</v>
      </c>
      <c r="P1183" s="835">
        <v>105.23</v>
      </c>
      <c r="Q1183" s="837">
        <v>1</v>
      </c>
      <c r="R1183" s="832">
        <v>1</v>
      </c>
      <c r="S1183" s="837">
        <v>1</v>
      </c>
      <c r="T1183" s="836">
        <v>0.5</v>
      </c>
      <c r="U1183" s="838">
        <v>1</v>
      </c>
    </row>
    <row r="1184" spans="1:21" ht="14.4" customHeight="1" x14ac:dyDescent="0.3">
      <c r="A1184" s="831">
        <v>50</v>
      </c>
      <c r="B1184" s="832" t="s">
        <v>2327</v>
      </c>
      <c r="C1184" s="832" t="s">
        <v>2333</v>
      </c>
      <c r="D1184" s="833" t="s">
        <v>3873</v>
      </c>
      <c r="E1184" s="834" t="s">
        <v>2349</v>
      </c>
      <c r="F1184" s="832" t="s">
        <v>2328</v>
      </c>
      <c r="G1184" s="832" t="s">
        <v>2682</v>
      </c>
      <c r="H1184" s="832" t="s">
        <v>607</v>
      </c>
      <c r="I1184" s="832" t="s">
        <v>2259</v>
      </c>
      <c r="J1184" s="832" t="s">
        <v>2260</v>
      </c>
      <c r="K1184" s="832" t="s">
        <v>2057</v>
      </c>
      <c r="L1184" s="835">
        <v>63.14</v>
      </c>
      <c r="M1184" s="835">
        <v>63.14</v>
      </c>
      <c r="N1184" s="832">
        <v>1</v>
      </c>
      <c r="O1184" s="836">
        <v>0.5</v>
      </c>
      <c r="P1184" s="835">
        <v>63.14</v>
      </c>
      <c r="Q1184" s="837">
        <v>1</v>
      </c>
      <c r="R1184" s="832">
        <v>1</v>
      </c>
      <c r="S1184" s="837">
        <v>1</v>
      </c>
      <c r="T1184" s="836">
        <v>0.5</v>
      </c>
      <c r="U1184" s="838">
        <v>1</v>
      </c>
    </row>
    <row r="1185" spans="1:21" ht="14.4" customHeight="1" x14ac:dyDescent="0.3">
      <c r="A1185" s="831">
        <v>50</v>
      </c>
      <c r="B1185" s="832" t="s">
        <v>2327</v>
      </c>
      <c r="C1185" s="832" t="s">
        <v>2333</v>
      </c>
      <c r="D1185" s="833" t="s">
        <v>3873</v>
      </c>
      <c r="E1185" s="834" t="s">
        <v>2349</v>
      </c>
      <c r="F1185" s="832" t="s">
        <v>2328</v>
      </c>
      <c r="G1185" s="832" t="s">
        <v>2682</v>
      </c>
      <c r="H1185" s="832" t="s">
        <v>607</v>
      </c>
      <c r="I1185" s="832" t="s">
        <v>2259</v>
      </c>
      <c r="J1185" s="832" t="s">
        <v>2260</v>
      </c>
      <c r="K1185" s="832" t="s">
        <v>2057</v>
      </c>
      <c r="L1185" s="835">
        <v>59.27</v>
      </c>
      <c r="M1185" s="835">
        <v>59.27</v>
      </c>
      <c r="N1185" s="832">
        <v>1</v>
      </c>
      <c r="O1185" s="836">
        <v>0.5</v>
      </c>
      <c r="P1185" s="835">
        <v>59.27</v>
      </c>
      <c r="Q1185" s="837">
        <v>1</v>
      </c>
      <c r="R1185" s="832">
        <v>1</v>
      </c>
      <c r="S1185" s="837">
        <v>1</v>
      </c>
      <c r="T1185" s="836">
        <v>0.5</v>
      </c>
      <c r="U1185" s="838">
        <v>1</v>
      </c>
    </row>
    <row r="1186" spans="1:21" ht="14.4" customHeight="1" x14ac:dyDescent="0.3">
      <c r="A1186" s="831">
        <v>50</v>
      </c>
      <c r="B1186" s="832" t="s">
        <v>2327</v>
      </c>
      <c r="C1186" s="832" t="s">
        <v>2333</v>
      </c>
      <c r="D1186" s="833" t="s">
        <v>3873</v>
      </c>
      <c r="E1186" s="834" t="s">
        <v>2349</v>
      </c>
      <c r="F1186" s="832" t="s">
        <v>2328</v>
      </c>
      <c r="G1186" s="832" t="s">
        <v>2682</v>
      </c>
      <c r="H1186" s="832" t="s">
        <v>607</v>
      </c>
      <c r="I1186" s="832" t="s">
        <v>2262</v>
      </c>
      <c r="J1186" s="832" t="s">
        <v>2260</v>
      </c>
      <c r="K1186" s="832" t="s">
        <v>2263</v>
      </c>
      <c r="L1186" s="835">
        <v>79.03</v>
      </c>
      <c r="M1186" s="835">
        <v>79.03</v>
      </c>
      <c r="N1186" s="832">
        <v>1</v>
      </c>
      <c r="O1186" s="836">
        <v>0.5</v>
      </c>
      <c r="P1186" s="835">
        <v>79.03</v>
      </c>
      <c r="Q1186" s="837">
        <v>1</v>
      </c>
      <c r="R1186" s="832">
        <v>1</v>
      </c>
      <c r="S1186" s="837">
        <v>1</v>
      </c>
      <c r="T1186" s="836">
        <v>0.5</v>
      </c>
      <c r="U1186" s="838">
        <v>1</v>
      </c>
    </row>
    <row r="1187" spans="1:21" ht="14.4" customHeight="1" x14ac:dyDescent="0.3">
      <c r="A1187" s="831">
        <v>50</v>
      </c>
      <c r="B1187" s="832" t="s">
        <v>2327</v>
      </c>
      <c r="C1187" s="832" t="s">
        <v>2333</v>
      </c>
      <c r="D1187" s="833" t="s">
        <v>3873</v>
      </c>
      <c r="E1187" s="834" t="s">
        <v>2349</v>
      </c>
      <c r="F1187" s="832" t="s">
        <v>2328</v>
      </c>
      <c r="G1187" s="832" t="s">
        <v>2682</v>
      </c>
      <c r="H1187" s="832" t="s">
        <v>607</v>
      </c>
      <c r="I1187" s="832" t="s">
        <v>2262</v>
      </c>
      <c r="J1187" s="832" t="s">
        <v>2260</v>
      </c>
      <c r="K1187" s="832" t="s">
        <v>2263</v>
      </c>
      <c r="L1187" s="835">
        <v>84.18</v>
      </c>
      <c r="M1187" s="835">
        <v>84.18</v>
      </c>
      <c r="N1187" s="832">
        <v>1</v>
      </c>
      <c r="O1187" s="836">
        <v>0.5</v>
      </c>
      <c r="P1187" s="835">
        <v>84.18</v>
      </c>
      <c r="Q1187" s="837">
        <v>1</v>
      </c>
      <c r="R1187" s="832">
        <v>1</v>
      </c>
      <c r="S1187" s="837">
        <v>1</v>
      </c>
      <c r="T1187" s="836">
        <v>0.5</v>
      </c>
      <c r="U1187" s="838">
        <v>1</v>
      </c>
    </row>
    <row r="1188" spans="1:21" ht="14.4" customHeight="1" x14ac:dyDescent="0.3">
      <c r="A1188" s="831">
        <v>50</v>
      </c>
      <c r="B1188" s="832" t="s">
        <v>2327</v>
      </c>
      <c r="C1188" s="832" t="s">
        <v>2333</v>
      </c>
      <c r="D1188" s="833" t="s">
        <v>3873</v>
      </c>
      <c r="E1188" s="834" t="s">
        <v>2349</v>
      </c>
      <c r="F1188" s="832" t="s">
        <v>2328</v>
      </c>
      <c r="G1188" s="832" t="s">
        <v>2682</v>
      </c>
      <c r="H1188" s="832" t="s">
        <v>607</v>
      </c>
      <c r="I1188" s="832" t="s">
        <v>2058</v>
      </c>
      <c r="J1188" s="832" t="s">
        <v>2056</v>
      </c>
      <c r="K1188" s="832" t="s">
        <v>2059</v>
      </c>
      <c r="L1188" s="835">
        <v>46.07</v>
      </c>
      <c r="M1188" s="835">
        <v>46.07</v>
      </c>
      <c r="N1188" s="832">
        <v>1</v>
      </c>
      <c r="O1188" s="836">
        <v>0.5</v>
      </c>
      <c r="P1188" s="835">
        <v>46.07</v>
      </c>
      <c r="Q1188" s="837">
        <v>1</v>
      </c>
      <c r="R1188" s="832">
        <v>1</v>
      </c>
      <c r="S1188" s="837">
        <v>1</v>
      </c>
      <c r="T1188" s="836">
        <v>0.5</v>
      </c>
      <c r="U1188" s="838">
        <v>1</v>
      </c>
    </row>
    <row r="1189" spans="1:21" ht="14.4" customHeight="1" x14ac:dyDescent="0.3">
      <c r="A1189" s="831">
        <v>50</v>
      </c>
      <c r="B1189" s="832" t="s">
        <v>2327</v>
      </c>
      <c r="C1189" s="832" t="s">
        <v>2333</v>
      </c>
      <c r="D1189" s="833" t="s">
        <v>3873</v>
      </c>
      <c r="E1189" s="834" t="s">
        <v>2349</v>
      </c>
      <c r="F1189" s="832" t="s">
        <v>2328</v>
      </c>
      <c r="G1189" s="832" t="s">
        <v>2682</v>
      </c>
      <c r="H1189" s="832" t="s">
        <v>607</v>
      </c>
      <c r="I1189" s="832" t="s">
        <v>2058</v>
      </c>
      <c r="J1189" s="832" t="s">
        <v>2056</v>
      </c>
      <c r="K1189" s="832" t="s">
        <v>2059</v>
      </c>
      <c r="L1189" s="835">
        <v>49.08</v>
      </c>
      <c r="M1189" s="835">
        <v>98.16</v>
      </c>
      <c r="N1189" s="832">
        <v>2</v>
      </c>
      <c r="O1189" s="836">
        <v>1.5</v>
      </c>
      <c r="P1189" s="835">
        <v>98.16</v>
      </c>
      <c r="Q1189" s="837">
        <v>1</v>
      </c>
      <c r="R1189" s="832">
        <v>2</v>
      </c>
      <c r="S1189" s="837">
        <v>1</v>
      </c>
      <c r="T1189" s="836">
        <v>1.5</v>
      </c>
      <c r="U1189" s="838">
        <v>1</v>
      </c>
    </row>
    <row r="1190" spans="1:21" ht="14.4" customHeight="1" x14ac:dyDescent="0.3">
      <c r="A1190" s="831">
        <v>50</v>
      </c>
      <c r="B1190" s="832" t="s">
        <v>2327</v>
      </c>
      <c r="C1190" s="832" t="s">
        <v>2333</v>
      </c>
      <c r="D1190" s="833" t="s">
        <v>3873</v>
      </c>
      <c r="E1190" s="834" t="s">
        <v>2349</v>
      </c>
      <c r="F1190" s="832" t="s">
        <v>2328</v>
      </c>
      <c r="G1190" s="832" t="s">
        <v>2682</v>
      </c>
      <c r="H1190" s="832" t="s">
        <v>607</v>
      </c>
      <c r="I1190" s="832" t="s">
        <v>2261</v>
      </c>
      <c r="J1190" s="832" t="s">
        <v>2260</v>
      </c>
      <c r="K1190" s="832" t="s">
        <v>2059</v>
      </c>
      <c r="L1190" s="835">
        <v>46.07</v>
      </c>
      <c r="M1190" s="835">
        <v>46.07</v>
      </c>
      <c r="N1190" s="832">
        <v>1</v>
      </c>
      <c r="O1190" s="836">
        <v>1</v>
      </c>
      <c r="P1190" s="835">
        <v>46.07</v>
      </c>
      <c r="Q1190" s="837">
        <v>1</v>
      </c>
      <c r="R1190" s="832">
        <v>1</v>
      </c>
      <c r="S1190" s="837">
        <v>1</v>
      </c>
      <c r="T1190" s="836">
        <v>1</v>
      </c>
      <c r="U1190" s="838">
        <v>1</v>
      </c>
    </row>
    <row r="1191" spans="1:21" ht="14.4" customHeight="1" x14ac:dyDescent="0.3">
      <c r="A1191" s="831">
        <v>50</v>
      </c>
      <c r="B1191" s="832" t="s">
        <v>2327</v>
      </c>
      <c r="C1191" s="832" t="s">
        <v>2333</v>
      </c>
      <c r="D1191" s="833" t="s">
        <v>3873</v>
      </c>
      <c r="E1191" s="834" t="s">
        <v>2349</v>
      </c>
      <c r="F1191" s="832" t="s">
        <v>2328</v>
      </c>
      <c r="G1191" s="832" t="s">
        <v>3500</v>
      </c>
      <c r="H1191" s="832" t="s">
        <v>578</v>
      </c>
      <c r="I1191" s="832" t="s">
        <v>3501</v>
      </c>
      <c r="J1191" s="832" t="s">
        <v>3502</v>
      </c>
      <c r="K1191" s="832" t="s">
        <v>3503</v>
      </c>
      <c r="L1191" s="835">
        <v>3414.26</v>
      </c>
      <c r="M1191" s="835">
        <v>6828.52</v>
      </c>
      <c r="N1191" s="832">
        <v>2</v>
      </c>
      <c r="O1191" s="836">
        <v>1.5</v>
      </c>
      <c r="P1191" s="835">
        <v>3414.26</v>
      </c>
      <c r="Q1191" s="837">
        <v>0.5</v>
      </c>
      <c r="R1191" s="832">
        <v>1</v>
      </c>
      <c r="S1191" s="837">
        <v>0.5</v>
      </c>
      <c r="T1191" s="836">
        <v>1</v>
      </c>
      <c r="U1191" s="838">
        <v>0.66666666666666663</v>
      </c>
    </row>
    <row r="1192" spans="1:21" ht="14.4" customHeight="1" x14ac:dyDescent="0.3">
      <c r="A1192" s="831">
        <v>50</v>
      </c>
      <c r="B1192" s="832" t="s">
        <v>2327</v>
      </c>
      <c r="C1192" s="832" t="s">
        <v>2333</v>
      </c>
      <c r="D1192" s="833" t="s">
        <v>3873</v>
      </c>
      <c r="E1192" s="834" t="s">
        <v>2349</v>
      </c>
      <c r="F1192" s="832" t="s">
        <v>2328</v>
      </c>
      <c r="G1192" s="832" t="s">
        <v>3500</v>
      </c>
      <c r="H1192" s="832" t="s">
        <v>578</v>
      </c>
      <c r="I1192" s="832" t="s">
        <v>3501</v>
      </c>
      <c r="J1192" s="832" t="s">
        <v>3502</v>
      </c>
      <c r="K1192" s="832" t="s">
        <v>3503</v>
      </c>
      <c r="L1192" s="835">
        <v>3064.74</v>
      </c>
      <c r="M1192" s="835">
        <v>9194.2199999999993</v>
      </c>
      <c r="N1192" s="832">
        <v>3</v>
      </c>
      <c r="O1192" s="836">
        <v>2.5</v>
      </c>
      <c r="P1192" s="835">
        <v>6129.48</v>
      </c>
      <c r="Q1192" s="837">
        <v>0.66666666666666663</v>
      </c>
      <c r="R1192" s="832">
        <v>2</v>
      </c>
      <c r="S1192" s="837">
        <v>0.66666666666666663</v>
      </c>
      <c r="T1192" s="836">
        <v>2</v>
      </c>
      <c r="U1192" s="838">
        <v>0.8</v>
      </c>
    </row>
    <row r="1193" spans="1:21" ht="14.4" customHeight="1" x14ac:dyDescent="0.3">
      <c r="A1193" s="831">
        <v>50</v>
      </c>
      <c r="B1193" s="832" t="s">
        <v>2327</v>
      </c>
      <c r="C1193" s="832" t="s">
        <v>2333</v>
      </c>
      <c r="D1193" s="833" t="s">
        <v>3873</v>
      </c>
      <c r="E1193" s="834" t="s">
        <v>2349</v>
      </c>
      <c r="F1193" s="832" t="s">
        <v>2328</v>
      </c>
      <c r="G1193" s="832" t="s">
        <v>3504</v>
      </c>
      <c r="H1193" s="832" t="s">
        <v>578</v>
      </c>
      <c r="I1193" s="832" t="s">
        <v>3505</v>
      </c>
      <c r="J1193" s="832" t="s">
        <v>3506</v>
      </c>
      <c r="K1193" s="832" t="s">
        <v>2743</v>
      </c>
      <c r="L1193" s="835">
        <v>80.45</v>
      </c>
      <c r="M1193" s="835">
        <v>80.45</v>
      </c>
      <c r="N1193" s="832">
        <v>1</v>
      </c>
      <c r="O1193" s="836">
        <v>0.5</v>
      </c>
      <c r="P1193" s="835"/>
      <c r="Q1193" s="837">
        <v>0</v>
      </c>
      <c r="R1193" s="832"/>
      <c r="S1193" s="837">
        <v>0</v>
      </c>
      <c r="T1193" s="836"/>
      <c r="U1193" s="838">
        <v>0</v>
      </c>
    </row>
    <row r="1194" spans="1:21" ht="14.4" customHeight="1" x14ac:dyDescent="0.3">
      <c r="A1194" s="831">
        <v>50</v>
      </c>
      <c r="B1194" s="832" t="s">
        <v>2327</v>
      </c>
      <c r="C1194" s="832" t="s">
        <v>2333</v>
      </c>
      <c r="D1194" s="833" t="s">
        <v>3873</v>
      </c>
      <c r="E1194" s="834" t="s">
        <v>2349</v>
      </c>
      <c r="F1194" s="832" t="s">
        <v>2328</v>
      </c>
      <c r="G1194" s="832" t="s">
        <v>3507</v>
      </c>
      <c r="H1194" s="832" t="s">
        <v>578</v>
      </c>
      <c r="I1194" s="832" t="s">
        <v>3508</v>
      </c>
      <c r="J1194" s="832" t="s">
        <v>3509</v>
      </c>
      <c r="K1194" s="832" t="s">
        <v>3510</v>
      </c>
      <c r="L1194" s="835">
        <v>628.59</v>
      </c>
      <c r="M1194" s="835">
        <v>628.59</v>
      </c>
      <c r="N1194" s="832">
        <v>1</v>
      </c>
      <c r="O1194" s="836">
        <v>1</v>
      </c>
      <c r="P1194" s="835">
        <v>628.59</v>
      </c>
      <c r="Q1194" s="837">
        <v>1</v>
      </c>
      <c r="R1194" s="832">
        <v>1</v>
      </c>
      <c r="S1194" s="837">
        <v>1</v>
      </c>
      <c r="T1194" s="836">
        <v>1</v>
      </c>
      <c r="U1194" s="838">
        <v>1</v>
      </c>
    </row>
    <row r="1195" spans="1:21" ht="14.4" customHeight="1" x14ac:dyDescent="0.3">
      <c r="A1195" s="831">
        <v>50</v>
      </c>
      <c r="B1195" s="832" t="s">
        <v>2327</v>
      </c>
      <c r="C1195" s="832" t="s">
        <v>2333</v>
      </c>
      <c r="D1195" s="833" t="s">
        <v>3873</v>
      </c>
      <c r="E1195" s="834" t="s">
        <v>2349</v>
      </c>
      <c r="F1195" s="832" t="s">
        <v>2328</v>
      </c>
      <c r="G1195" s="832" t="s">
        <v>2501</v>
      </c>
      <c r="H1195" s="832" t="s">
        <v>607</v>
      </c>
      <c r="I1195" s="832" t="s">
        <v>3156</v>
      </c>
      <c r="J1195" s="832" t="s">
        <v>1003</v>
      </c>
      <c r="K1195" s="832" t="s">
        <v>3157</v>
      </c>
      <c r="L1195" s="835">
        <v>164.94</v>
      </c>
      <c r="M1195" s="835">
        <v>494.82</v>
      </c>
      <c r="N1195" s="832">
        <v>3</v>
      </c>
      <c r="O1195" s="836">
        <v>2.5</v>
      </c>
      <c r="P1195" s="835">
        <v>494.82</v>
      </c>
      <c r="Q1195" s="837">
        <v>1</v>
      </c>
      <c r="R1195" s="832">
        <v>3</v>
      </c>
      <c r="S1195" s="837">
        <v>1</v>
      </c>
      <c r="T1195" s="836">
        <v>2.5</v>
      </c>
      <c r="U1195" s="838">
        <v>1</v>
      </c>
    </row>
    <row r="1196" spans="1:21" ht="14.4" customHeight="1" x14ac:dyDescent="0.3">
      <c r="A1196" s="831">
        <v>50</v>
      </c>
      <c r="B1196" s="832" t="s">
        <v>2327</v>
      </c>
      <c r="C1196" s="832" t="s">
        <v>2333</v>
      </c>
      <c r="D1196" s="833" t="s">
        <v>3873</v>
      </c>
      <c r="E1196" s="834" t="s">
        <v>2349</v>
      </c>
      <c r="F1196" s="832" t="s">
        <v>2328</v>
      </c>
      <c r="G1196" s="832" t="s">
        <v>2501</v>
      </c>
      <c r="H1196" s="832" t="s">
        <v>607</v>
      </c>
      <c r="I1196" s="832" t="s">
        <v>3156</v>
      </c>
      <c r="J1196" s="832" t="s">
        <v>1003</v>
      </c>
      <c r="K1196" s="832" t="s">
        <v>3157</v>
      </c>
      <c r="L1196" s="835">
        <v>140.18</v>
      </c>
      <c r="M1196" s="835">
        <v>280.36</v>
      </c>
      <c r="N1196" s="832">
        <v>2</v>
      </c>
      <c r="O1196" s="836">
        <v>2</v>
      </c>
      <c r="P1196" s="835">
        <v>140.18</v>
      </c>
      <c r="Q1196" s="837">
        <v>0.5</v>
      </c>
      <c r="R1196" s="832">
        <v>1</v>
      </c>
      <c r="S1196" s="837">
        <v>0.5</v>
      </c>
      <c r="T1196" s="836">
        <v>1</v>
      </c>
      <c r="U1196" s="838">
        <v>0.5</v>
      </c>
    </row>
    <row r="1197" spans="1:21" ht="14.4" customHeight="1" x14ac:dyDescent="0.3">
      <c r="A1197" s="831">
        <v>50</v>
      </c>
      <c r="B1197" s="832" t="s">
        <v>2327</v>
      </c>
      <c r="C1197" s="832" t="s">
        <v>2333</v>
      </c>
      <c r="D1197" s="833" t="s">
        <v>3873</v>
      </c>
      <c r="E1197" s="834" t="s">
        <v>2349</v>
      </c>
      <c r="F1197" s="832" t="s">
        <v>2328</v>
      </c>
      <c r="G1197" s="832" t="s">
        <v>2501</v>
      </c>
      <c r="H1197" s="832" t="s">
        <v>578</v>
      </c>
      <c r="I1197" s="832" t="s">
        <v>3511</v>
      </c>
      <c r="J1197" s="832" t="s">
        <v>1003</v>
      </c>
      <c r="K1197" s="832" t="s">
        <v>3512</v>
      </c>
      <c r="L1197" s="835">
        <v>0</v>
      </c>
      <c r="M1197" s="835">
        <v>0</v>
      </c>
      <c r="N1197" s="832">
        <v>1</v>
      </c>
      <c r="O1197" s="836">
        <v>0.5</v>
      </c>
      <c r="P1197" s="835"/>
      <c r="Q1197" s="837"/>
      <c r="R1197" s="832"/>
      <c r="S1197" s="837">
        <v>0</v>
      </c>
      <c r="T1197" s="836"/>
      <c r="U1197" s="838">
        <v>0</v>
      </c>
    </row>
    <row r="1198" spans="1:21" ht="14.4" customHeight="1" x14ac:dyDescent="0.3">
      <c r="A1198" s="831">
        <v>50</v>
      </c>
      <c r="B1198" s="832" t="s">
        <v>2327</v>
      </c>
      <c r="C1198" s="832" t="s">
        <v>2333</v>
      </c>
      <c r="D1198" s="833" t="s">
        <v>3873</v>
      </c>
      <c r="E1198" s="834" t="s">
        <v>2349</v>
      </c>
      <c r="F1198" s="832" t="s">
        <v>2328</v>
      </c>
      <c r="G1198" s="832" t="s">
        <v>3513</v>
      </c>
      <c r="H1198" s="832" t="s">
        <v>578</v>
      </c>
      <c r="I1198" s="832" t="s">
        <v>3514</v>
      </c>
      <c r="J1198" s="832" t="s">
        <v>3515</v>
      </c>
      <c r="K1198" s="832" t="s">
        <v>3516</v>
      </c>
      <c r="L1198" s="835">
        <v>90.95</v>
      </c>
      <c r="M1198" s="835">
        <v>181.9</v>
      </c>
      <c r="N1198" s="832">
        <v>2</v>
      </c>
      <c r="O1198" s="836">
        <v>1</v>
      </c>
      <c r="P1198" s="835">
        <v>181.9</v>
      </c>
      <c r="Q1198" s="837">
        <v>1</v>
      </c>
      <c r="R1198" s="832">
        <v>2</v>
      </c>
      <c r="S1198" s="837">
        <v>1</v>
      </c>
      <c r="T1198" s="836">
        <v>1</v>
      </c>
      <c r="U1198" s="838">
        <v>1</v>
      </c>
    </row>
    <row r="1199" spans="1:21" ht="14.4" customHeight="1" x14ac:dyDescent="0.3">
      <c r="A1199" s="831">
        <v>50</v>
      </c>
      <c r="B1199" s="832" t="s">
        <v>2327</v>
      </c>
      <c r="C1199" s="832" t="s">
        <v>2333</v>
      </c>
      <c r="D1199" s="833" t="s">
        <v>3873</v>
      </c>
      <c r="E1199" s="834" t="s">
        <v>2349</v>
      </c>
      <c r="F1199" s="832" t="s">
        <v>2328</v>
      </c>
      <c r="G1199" s="832" t="s">
        <v>3517</v>
      </c>
      <c r="H1199" s="832" t="s">
        <v>578</v>
      </c>
      <c r="I1199" s="832" t="s">
        <v>3518</v>
      </c>
      <c r="J1199" s="832" t="s">
        <v>3519</v>
      </c>
      <c r="K1199" s="832" t="s">
        <v>3520</v>
      </c>
      <c r="L1199" s="835">
        <v>0</v>
      </c>
      <c r="M1199" s="835">
        <v>0</v>
      </c>
      <c r="N1199" s="832">
        <v>1</v>
      </c>
      <c r="O1199" s="836">
        <v>1</v>
      </c>
      <c r="P1199" s="835"/>
      <c r="Q1199" s="837"/>
      <c r="R1199" s="832"/>
      <c r="S1199" s="837">
        <v>0</v>
      </c>
      <c r="T1199" s="836"/>
      <c r="U1199" s="838">
        <v>0</v>
      </c>
    </row>
    <row r="1200" spans="1:21" ht="14.4" customHeight="1" x14ac:dyDescent="0.3">
      <c r="A1200" s="831">
        <v>50</v>
      </c>
      <c r="B1200" s="832" t="s">
        <v>2327</v>
      </c>
      <c r="C1200" s="832" t="s">
        <v>2333</v>
      </c>
      <c r="D1200" s="833" t="s">
        <v>3873</v>
      </c>
      <c r="E1200" s="834" t="s">
        <v>2349</v>
      </c>
      <c r="F1200" s="832" t="s">
        <v>2328</v>
      </c>
      <c r="G1200" s="832" t="s">
        <v>3521</v>
      </c>
      <c r="H1200" s="832" t="s">
        <v>578</v>
      </c>
      <c r="I1200" s="832" t="s">
        <v>3522</v>
      </c>
      <c r="J1200" s="832" t="s">
        <v>3523</v>
      </c>
      <c r="K1200" s="832" t="s">
        <v>3524</v>
      </c>
      <c r="L1200" s="835">
        <v>96.84</v>
      </c>
      <c r="M1200" s="835">
        <v>290.52</v>
      </c>
      <c r="N1200" s="832">
        <v>3</v>
      </c>
      <c r="O1200" s="836">
        <v>1</v>
      </c>
      <c r="P1200" s="835">
        <v>290.52</v>
      </c>
      <c r="Q1200" s="837">
        <v>1</v>
      </c>
      <c r="R1200" s="832">
        <v>3</v>
      </c>
      <c r="S1200" s="837">
        <v>1</v>
      </c>
      <c r="T1200" s="836">
        <v>1</v>
      </c>
      <c r="U1200" s="838">
        <v>1</v>
      </c>
    </row>
    <row r="1201" spans="1:21" ht="14.4" customHeight="1" x14ac:dyDescent="0.3">
      <c r="A1201" s="831">
        <v>50</v>
      </c>
      <c r="B1201" s="832" t="s">
        <v>2327</v>
      </c>
      <c r="C1201" s="832" t="s">
        <v>2333</v>
      </c>
      <c r="D1201" s="833" t="s">
        <v>3873</v>
      </c>
      <c r="E1201" s="834" t="s">
        <v>2349</v>
      </c>
      <c r="F1201" s="832" t="s">
        <v>2328</v>
      </c>
      <c r="G1201" s="832" t="s">
        <v>2401</v>
      </c>
      <c r="H1201" s="832" t="s">
        <v>607</v>
      </c>
      <c r="I1201" s="832" t="s">
        <v>1923</v>
      </c>
      <c r="J1201" s="832" t="s">
        <v>1924</v>
      </c>
      <c r="K1201" s="832" t="s">
        <v>1925</v>
      </c>
      <c r="L1201" s="835">
        <v>38.04</v>
      </c>
      <c r="M1201" s="835">
        <v>114.12</v>
      </c>
      <c r="N1201" s="832">
        <v>3</v>
      </c>
      <c r="O1201" s="836">
        <v>2</v>
      </c>
      <c r="P1201" s="835">
        <v>76.08</v>
      </c>
      <c r="Q1201" s="837">
        <v>0.66666666666666663</v>
      </c>
      <c r="R1201" s="832">
        <v>2</v>
      </c>
      <c r="S1201" s="837">
        <v>0.66666666666666663</v>
      </c>
      <c r="T1201" s="836">
        <v>1</v>
      </c>
      <c r="U1201" s="838">
        <v>0.5</v>
      </c>
    </row>
    <row r="1202" spans="1:21" ht="14.4" customHeight="1" x14ac:dyDescent="0.3">
      <c r="A1202" s="831">
        <v>50</v>
      </c>
      <c r="B1202" s="832" t="s">
        <v>2327</v>
      </c>
      <c r="C1202" s="832" t="s">
        <v>2333</v>
      </c>
      <c r="D1202" s="833" t="s">
        <v>3873</v>
      </c>
      <c r="E1202" s="834" t="s">
        <v>2349</v>
      </c>
      <c r="F1202" s="832" t="s">
        <v>2328</v>
      </c>
      <c r="G1202" s="832" t="s">
        <v>2401</v>
      </c>
      <c r="H1202" s="832" t="s">
        <v>578</v>
      </c>
      <c r="I1202" s="832" t="s">
        <v>3525</v>
      </c>
      <c r="J1202" s="832" t="s">
        <v>3526</v>
      </c>
      <c r="K1202" s="832" t="s">
        <v>3527</v>
      </c>
      <c r="L1202" s="835">
        <v>117.03</v>
      </c>
      <c r="M1202" s="835">
        <v>234.06</v>
      </c>
      <c r="N1202" s="832">
        <v>2</v>
      </c>
      <c r="O1202" s="836">
        <v>0.5</v>
      </c>
      <c r="P1202" s="835"/>
      <c r="Q1202" s="837">
        <v>0</v>
      </c>
      <c r="R1202" s="832"/>
      <c r="S1202" s="837">
        <v>0</v>
      </c>
      <c r="T1202" s="836"/>
      <c r="U1202" s="838">
        <v>0</v>
      </c>
    </row>
    <row r="1203" spans="1:21" ht="14.4" customHeight="1" x14ac:dyDescent="0.3">
      <c r="A1203" s="831">
        <v>50</v>
      </c>
      <c r="B1203" s="832" t="s">
        <v>2327</v>
      </c>
      <c r="C1203" s="832" t="s">
        <v>2333</v>
      </c>
      <c r="D1203" s="833" t="s">
        <v>3873</v>
      </c>
      <c r="E1203" s="834" t="s">
        <v>2349</v>
      </c>
      <c r="F1203" s="832" t="s">
        <v>2328</v>
      </c>
      <c r="G1203" s="832" t="s">
        <v>2401</v>
      </c>
      <c r="H1203" s="832" t="s">
        <v>607</v>
      </c>
      <c r="I1203" s="832" t="s">
        <v>1928</v>
      </c>
      <c r="J1203" s="832" t="s">
        <v>1929</v>
      </c>
      <c r="K1203" s="832" t="s">
        <v>1930</v>
      </c>
      <c r="L1203" s="835">
        <v>234.07</v>
      </c>
      <c r="M1203" s="835">
        <v>1872.56</v>
      </c>
      <c r="N1203" s="832">
        <v>8</v>
      </c>
      <c r="O1203" s="836">
        <v>6</v>
      </c>
      <c r="P1203" s="835">
        <v>1404.4199999999998</v>
      </c>
      <c r="Q1203" s="837">
        <v>0.74999999999999989</v>
      </c>
      <c r="R1203" s="832">
        <v>6</v>
      </c>
      <c r="S1203" s="837">
        <v>0.75</v>
      </c>
      <c r="T1203" s="836">
        <v>4.5</v>
      </c>
      <c r="U1203" s="838">
        <v>0.75</v>
      </c>
    </row>
    <row r="1204" spans="1:21" ht="14.4" customHeight="1" x14ac:dyDescent="0.3">
      <c r="A1204" s="831">
        <v>50</v>
      </c>
      <c r="B1204" s="832" t="s">
        <v>2327</v>
      </c>
      <c r="C1204" s="832" t="s">
        <v>2333</v>
      </c>
      <c r="D1204" s="833" t="s">
        <v>3873</v>
      </c>
      <c r="E1204" s="834" t="s">
        <v>2349</v>
      </c>
      <c r="F1204" s="832" t="s">
        <v>2328</v>
      </c>
      <c r="G1204" s="832" t="s">
        <v>2401</v>
      </c>
      <c r="H1204" s="832" t="s">
        <v>607</v>
      </c>
      <c r="I1204" s="832" t="s">
        <v>2548</v>
      </c>
      <c r="J1204" s="832" t="s">
        <v>1924</v>
      </c>
      <c r="K1204" s="832" t="s">
        <v>2549</v>
      </c>
      <c r="L1204" s="835">
        <v>117.03</v>
      </c>
      <c r="M1204" s="835">
        <v>234.06</v>
      </c>
      <c r="N1204" s="832">
        <v>2</v>
      </c>
      <c r="O1204" s="836">
        <v>2</v>
      </c>
      <c r="P1204" s="835">
        <v>117.03</v>
      </c>
      <c r="Q1204" s="837">
        <v>0.5</v>
      </c>
      <c r="R1204" s="832">
        <v>1</v>
      </c>
      <c r="S1204" s="837">
        <v>0.5</v>
      </c>
      <c r="T1204" s="836">
        <v>1</v>
      </c>
      <c r="U1204" s="838">
        <v>0.5</v>
      </c>
    </row>
    <row r="1205" spans="1:21" ht="14.4" customHeight="1" x14ac:dyDescent="0.3">
      <c r="A1205" s="831">
        <v>50</v>
      </c>
      <c r="B1205" s="832" t="s">
        <v>2327</v>
      </c>
      <c r="C1205" s="832" t="s">
        <v>2333</v>
      </c>
      <c r="D1205" s="833" t="s">
        <v>3873</v>
      </c>
      <c r="E1205" s="834" t="s">
        <v>2349</v>
      </c>
      <c r="F1205" s="832" t="s">
        <v>2328</v>
      </c>
      <c r="G1205" s="832" t="s">
        <v>2401</v>
      </c>
      <c r="H1205" s="832" t="s">
        <v>607</v>
      </c>
      <c r="I1205" s="832" t="s">
        <v>2253</v>
      </c>
      <c r="J1205" s="832" t="s">
        <v>1924</v>
      </c>
      <c r="K1205" s="832" t="s">
        <v>2254</v>
      </c>
      <c r="L1205" s="835">
        <v>58.52</v>
      </c>
      <c r="M1205" s="835">
        <v>292.60000000000002</v>
      </c>
      <c r="N1205" s="832">
        <v>5</v>
      </c>
      <c r="O1205" s="836">
        <v>3.5</v>
      </c>
      <c r="P1205" s="835">
        <v>58.52</v>
      </c>
      <c r="Q1205" s="837">
        <v>0.19999999999999998</v>
      </c>
      <c r="R1205" s="832">
        <v>1</v>
      </c>
      <c r="S1205" s="837">
        <v>0.2</v>
      </c>
      <c r="T1205" s="836">
        <v>1</v>
      </c>
      <c r="U1205" s="838">
        <v>0.2857142857142857</v>
      </c>
    </row>
    <row r="1206" spans="1:21" ht="14.4" customHeight="1" x14ac:dyDescent="0.3">
      <c r="A1206" s="831">
        <v>50</v>
      </c>
      <c r="B1206" s="832" t="s">
        <v>2327</v>
      </c>
      <c r="C1206" s="832" t="s">
        <v>2333</v>
      </c>
      <c r="D1206" s="833" t="s">
        <v>3873</v>
      </c>
      <c r="E1206" s="834" t="s">
        <v>2349</v>
      </c>
      <c r="F1206" s="832" t="s">
        <v>2328</v>
      </c>
      <c r="G1206" s="832" t="s">
        <v>3528</v>
      </c>
      <c r="H1206" s="832" t="s">
        <v>578</v>
      </c>
      <c r="I1206" s="832" t="s">
        <v>3529</v>
      </c>
      <c r="J1206" s="832" t="s">
        <v>3530</v>
      </c>
      <c r="K1206" s="832" t="s">
        <v>2790</v>
      </c>
      <c r="L1206" s="835">
        <v>161.06</v>
      </c>
      <c r="M1206" s="835">
        <v>483.18</v>
      </c>
      <c r="N1206" s="832">
        <v>3</v>
      </c>
      <c r="O1206" s="836">
        <v>0.5</v>
      </c>
      <c r="P1206" s="835">
        <v>483.18</v>
      </c>
      <c r="Q1206" s="837">
        <v>1</v>
      </c>
      <c r="R1206" s="832">
        <v>3</v>
      </c>
      <c r="S1206" s="837">
        <v>1</v>
      </c>
      <c r="T1206" s="836">
        <v>0.5</v>
      </c>
      <c r="U1206" s="838">
        <v>1</v>
      </c>
    </row>
    <row r="1207" spans="1:21" ht="14.4" customHeight="1" x14ac:dyDescent="0.3">
      <c r="A1207" s="831">
        <v>50</v>
      </c>
      <c r="B1207" s="832" t="s">
        <v>2327</v>
      </c>
      <c r="C1207" s="832" t="s">
        <v>2333</v>
      </c>
      <c r="D1207" s="833" t="s">
        <v>3873</v>
      </c>
      <c r="E1207" s="834" t="s">
        <v>2349</v>
      </c>
      <c r="F1207" s="832" t="s">
        <v>2328</v>
      </c>
      <c r="G1207" s="832" t="s">
        <v>3531</v>
      </c>
      <c r="H1207" s="832" t="s">
        <v>578</v>
      </c>
      <c r="I1207" s="832" t="s">
        <v>3532</v>
      </c>
      <c r="J1207" s="832" t="s">
        <v>817</v>
      </c>
      <c r="K1207" s="832" t="s">
        <v>3533</v>
      </c>
      <c r="L1207" s="835">
        <v>92.04</v>
      </c>
      <c r="M1207" s="835">
        <v>184.08</v>
      </c>
      <c r="N1207" s="832">
        <v>2</v>
      </c>
      <c r="O1207" s="836">
        <v>0.5</v>
      </c>
      <c r="P1207" s="835">
        <v>184.08</v>
      </c>
      <c r="Q1207" s="837">
        <v>1</v>
      </c>
      <c r="R1207" s="832">
        <v>2</v>
      </c>
      <c r="S1207" s="837">
        <v>1</v>
      </c>
      <c r="T1207" s="836">
        <v>0.5</v>
      </c>
      <c r="U1207" s="838">
        <v>1</v>
      </c>
    </row>
    <row r="1208" spans="1:21" ht="14.4" customHeight="1" x14ac:dyDescent="0.3">
      <c r="A1208" s="831">
        <v>50</v>
      </c>
      <c r="B1208" s="832" t="s">
        <v>2327</v>
      </c>
      <c r="C1208" s="832" t="s">
        <v>2333</v>
      </c>
      <c r="D1208" s="833" t="s">
        <v>3873</v>
      </c>
      <c r="E1208" s="834" t="s">
        <v>2349</v>
      </c>
      <c r="F1208" s="832" t="s">
        <v>2328</v>
      </c>
      <c r="G1208" s="832" t="s">
        <v>3531</v>
      </c>
      <c r="H1208" s="832" t="s">
        <v>607</v>
      </c>
      <c r="I1208" s="832" t="s">
        <v>3534</v>
      </c>
      <c r="J1208" s="832" t="s">
        <v>3535</v>
      </c>
      <c r="K1208" s="832" t="s">
        <v>3536</v>
      </c>
      <c r="L1208" s="835">
        <v>141.25</v>
      </c>
      <c r="M1208" s="835">
        <v>282.5</v>
      </c>
      <c r="N1208" s="832">
        <v>2</v>
      </c>
      <c r="O1208" s="836">
        <v>0.5</v>
      </c>
      <c r="P1208" s="835"/>
      <c r="Q1208" s="837">
        <v>0</v>
      </c>
      <c r="R1208" s="832"/>
      <c r="S1208" s="837">
        <v>0</v>
      </c>
      <c r="T1208" s="836"/>
      <c r="U1208" s="838">
        <v>0</v>
      </c>
    </row>
    <row r="1209" spans="1:21" ht="14.4" customHeight="1" x14ac:dyDescent="0.3">
      <c r="A1209" s="831">
        <v>50</v>
      </c>
      <c r="B1209" s="832" t="s">
        <v>2327</v>
      </c>
      <c r="C1209" s="832" t="s">
        <v>2333</v>
      </c>
      <c r="D1209" s="833" t="s">
        <v>3873</v>
      </c>
      <c r="E1209" s="834" t="s">
        <v>2349</v>
      </c>
      <c r="F1209" s="832" t="s">
        <v>2328</v>
      </c>
      <c r="G1209" s="832" t="s">
        <v>3165</v>
      </c>
      <c r="H1209" s="832" t="s">
        <v>607</v>
      </c>
      <c r="I1209" s="832" t="s">
        <v>3537</v>
      </c>
      <c r="J1209" s="832" t="s">
        <v>3167</v>
      </c>
      <c r="K1209" s="832" t="s">
        <v>3538</v>
      </c>
      <c r="L1209" s="835">
        <v>70.3</v>
      </c>
      <c r="M1209" s="835">
        <v>70.3</v>
      </c>
      <c r="N1209" s="832">
        <v>1</v>
      </c>
      <c r="O1209" s="836">
        <v>0.5</v>
      </c>
      <c r="P1209" s="835">
        <v>70.3</v>
      </c>
      <c r="Q1209" s="837">
        <v>1</v>
      </c>
      <c r="R1209" s="832">
        <v>1</v>
      </c>
      <c r="S1209" s="837">
        <v>1</v>
      </c>
      <c r="T1209" s="836">
        <v>0.5</v>
      </c>
      <c r="U1209" s="838">
        <v>1</v>
      </c>
    </row>
    <row r="1210" spans="1:21" ht="14.4" customHeight="1" x14ac:dyDescent="0.3">
      <c r="A1210" s="831">
        <v>50</v>
      </c>
      <c r="B1210" s="832" t="s">
        <v>2327</v>
      </c>
      <c r="C1210" s="832" t="s">
        <v>2333</v>
      </c>
      <c r="D1210" s="833" t="s">
        <v>3873</v>
      </c>
      <c r="E1210" s="834" t="s">
        <v>2349</v>
      </c>
      <c r="F1210" s="832" t="s">
        <v>2328</v>
      </c>
      <c r="G1210" s="832" t="s">
        <v>3165</v>
      </c>
      <c r="H1210" s="832" t="s">
        <v>607</v>
      </c>
      <c r="I1210" s="832" t="s">
        <v>3166</v>
      </c>
      <c r="J1210" s="832" t="s">
        <v>3167</v>
      </c>
      <c r="K1210" s="832" t="s">
        <v>3168</v>
      </c>
      <c r="L1210" s="835">
        <v>351.51</v>
      </c>
      <c r="M1210" s="835">
        <v>703.02</v>
      </c>
      <c r="N1210" s="832">
        <v>2</v>
      </c>
      <c r="O1210" s="836">
        <v>0.5</v>
      </c>
      <c r="P1210" s="835">
        <v>703.02</v>
      </c>
      <c r="Q1210" s="837">
        <v>1</v>
      </c>
      <c r="R1210" s="832">
        <v>2</v>
      </c>
      <c r="S1210" s="837">
        <v>1</v>
      </c>
      <c r="T1210" s="836">
        <v>0.5</v>
      </c>
      <c r="U1210" s="838">
        <v>1</v>
      </c>
    </row>
    <row r="1211" spans="1:21" ht="14.4" customHeight="1" x14ac:dyDescent="0.3">
      <c r="A1211" s="831">
        <v>50</v>
      </c>
      <c r="B1211" s="832" t="s">
        <v>2327</v>
      </c>
      <c r="C1211" s="832" t="s">
        <v>2333</v>
      </c>
      <c r="D1211" s="833" t="s">
        <v>3873</v>
      </c>
      <c r="E1211" s="834" t="s">
        <v>2349</v>
      </c>
      <c r="F1211" s="832" t="s">
        <v>2328</v>
      </c>
      <c r="G1211" s="832" t="s">
        <v>3165</v>
      </c>
      <c r="H1211" s="832" t="s">
        <v>578</v>
      </c>
      <c r="I1211" s="832" t="s">
        <v>3539</v>
      </c>
      <c r="J1211" s="832" t="s">
        <v>3540</v>
      </c>
      <c r="K1211" s="832" t="s">
        <v>3541</v>
      </c>
      <c r="L1211" s="835">
        <v>459.3</v>
      </c>
      <c r="M1211" s="835">
        <v>459.3</v>
      </c>
      <c r="N1211" s="832">
        <v>1</v>
      </c>
      <c r="O1211" s="836">
        <v>0.5</v>
      </c>
      <c r="P1211" s="835"/>
      <c r="Q1211" s="837">
        <v>0</v>
      </c>
      <c r="R1211" s="832"/>
      <c r="S1211" s="837">
        <v>0</v>
      </c>
      <c r="T1211" s="836"/>
      <c r="U1211" s="838">
        <v>0</v>
      </c>
    </row>
    <row r="1212" spans="1:21" ht="14.4" customHeight="1" x14ac:dyDescent="0.3">
      <c r="A1212" s="831">
        <v>50</v>
      </c>
      <c r="B1212" s="832" t="s">
        <v>2327</v>
      </c>
      <c r="C1212" s="832" t="s">
        <v>2333</v>
      </c>
      <c r="D1212" s="833" t="s">
        <v>3873</v>
      </c>
      <c r="E1212" s="834" t="s">
        <v>2349</v>
      </c>
      <c r="F1212" s="832" t="s">
        <v>2328</v>
      </c>
      <c r="G1212" s="832" t="s">
        <v>3165</v>
      </c>
      <c r="H1212" s="832" t="s">
        <v>578</v>
      </c>
      <c r="I1212" s="832" t="s">
        <v>3542</v>
      </c>
      <c r="J1212" s="832" t="s">
        <v>3540</v>
      </c>
      <c r="K1212" s="832" t="s">
        <v>3543</v>
      </c>
      <c r="L1212" s="835">
        <v>459.3</v>
      </c>
      <c r="M1212" s="835">
        <v>918.6</v>
      </c>
      <c r="N1212" s="832">
        <v>2</v>
      </c>
      <c r="O1212" s="836">
        <v>1</v>
      </c>
      <c r="P1212" s="835"/>
      <c r="Q1212" s="837">
        <v>0</v>
      </c>
      <c r="R1212" s="832"/>
      <c r="S1212" s="837">
        <v>0</v>
      </c>
      <c r="T1212" s="836"/>
      <c r="U1212" s="838">
        <v>0</v>
      </c>
    </row>
    <row r="1213" spans="1:21" ht="14.4" customHeight="1" x14ac:dyDescent="0.3">
      <c r="A1213" s="831">
        <v>50</v>
      </c>
      <c r="B1213" s="832" t="s">
        <v>2327</v>
      </c>
      <c r="C1213" s="832" t="s">
        <v>2333</v>
      </c>
      <c r="D1213" s="833" t="s">
        <v>3873</v>
      </c>
      <c r="E1213" s="834" t="s">
        <v>2349</v>
      </c>
      <c r="F1213" s="832" t="s">
        <v>2328</v>
      </c>
      <c r="G1213" s="832" t="s">
        <v>2934</v>
      </c>
      <c r="H1213" s="832" t="s">
        <v>578</v>
      </c>
      <c r="I1213" s="832" t="s">
        <v>3544</v>
      </c>
      <c r="J1213" s="832" t="s">
        <v>3545</v>
      </c>
      <c r="K1213" s="832" t="s">
        <v>3546</v>
      </c>
      <c r="L1213" s="835">
        <v>374.79</v>
      </c>
      <c r="M1213" s="835">
        <v>1499.16</v>
      </c>
      <c r="N1213" s="832">
        <v>4</v>
      </c>
      <c r="O1213" s="836">
        <v>0.5</v>
      </c>
      <c r="P1213" s="835">
        <v>1499.16</v>
      </c>
      <c r="Q1213" s="837">
        <v>1</v>
      </c>
      <c r="R1213" s="832">
        <v>4</v>
      </c>
      <c r="S1213" s="837">
        <v>1</v>
      </c>
      <c r="T1213" s="836">
        <v>0.5</v>
      </c>
      <c r="U1213" s="838">
        <v>1</v>
      </c>
    </row>
    <row r="1214" spans="1:21" ht="14.4" customHeight="1" x14ac:dyDescent="0.3">
      <c r="A1214" s="831">
        <v>50</v>
      </c>
      <c r="B1214" s="832" t="s">
        <v>2327</v>
      </c>
      <c r="C1214" s="832" t="s">
        <v>2333</v>
      </c>
      <c r="D1214" s="833" t="s">
        <v>3873</v>
      </c>
      <c r="E1214" s="834" t="s">
        <v>2349</v>
      </c>
      <c r="F1214" s="832" t="s">
        <v>2328</v>
      </c>
      <c r="G1214" s="832" t="s">
        <v>2404</v>
      </c>
      <c r="H1214" s="832" t="s">
        <v>607</v>
      </c>
      <c r="I1214" s="832" t="s">
        <v>1877</v>
      </c>
      <c r="J1214" s="832" t="s">
        <v>863</v>
      </c>
      <c r="K1214" s="832" t="s">
        <v>1868</v>
      </c>
      <c r="L1214" s="835">
        <v>923.74</v>
      </c>
      <c r="M1214" s="835">
        <v>923.74</v>
      </c>
      <c r="N1214" s="832">
        <v>1</v>
      </c>
      <c r="O1214" s="836">
        <v>1</v>
      </c>
      <c r="P1214" s="835">
        <v>923.74</v>
      </c>
      <c r="Q1214" s="837">
        <v>1</v>
      </c>
      <c r="R1214" s="832">
        <v>1</v>
      </c>
      <c r="S1214" s="837">
        <v>1</v>
      </c>
      <c r="T1214" s="836">
        <v>1</v>
      </c>
      <c r="U1214" s="838">
        <v>1</v>
      </c>
    </row>
    <row r="1215" spans="1:21" ht="14.4" customHeight="1" x14ac:dyDescent="0.3">
      <c r="A1215" s="831">
        <v>50</v>
      </c>
      <c r="B1215" s="832" t="s">
        <v>2327</v>
      </c>
      <c r="C1215" s="832" t="s">
        <v>2333</v>
      </c>
      <c r="D1215" s="833" t="s">
        <v>3873</v>
      </c>
      <c r="E1215" s="834" t="s">
        <v>2349</v>
      </c>
      <c r="F1215" s="832" t="s">
        <v>2328</v>
      </c>
      <c r="G1215" s="832" t="s">
        <v>2404</v>
      </c>
      <c r="H1215" s="832" t="s">
        <v>607</v>
      </c>
      <c r="I1215" s="832" t="s">
        <v>2937</v>
      </c>
      <c r="J1215" s="832" t="s">
        <v>869</v>
      </c>
      <c r="K1215" s="832" t="s">
        <v>2938</v>
      </c>
      <c r="L1215" s="835">
        <v>1385.62</v>
      </c>
      <c r="M1215" s="835">
        <v>1385.62</v>
      </c>
      <c r="N1215" s="832">
        <v>1</v>
      </c>
      <c r="O1215" s="836">
        <v>1</v>
      </c>
      <c r="P1215" s="835">
        <v>1385.62</v>
      </c>
      <c r="Q1215" s="837">
        <v>1</v>
      </c>
      <c r="R1215" s="832">
        <v>1</v>
      </c>
      <c r="S1215" s="837">
        <v>1</v>
      </c>
      <c r="T1215" s="836">
        <v>1</v>
      </c>
      <c r="U1215" s="838">
        <v>1</v>
      </c>
    </row>
    <row r="1216" spans="1:21" ht="14.4" customHeight="1" x14ac:dyDescent="0.3">
      <c r="A1216" s="831">
        <v>50</v>
      </c>
      <c r="B1216" s="832" t="s">
        <v>2327</v>
      </c>
      <c r="C1216" s="832" t="s">
        <v>2333</v>
      </c>
      <c r="D1216" s="833" t="s">
        <v>3873</v>
      </c>
      <c r="E1216" s="834" t="s">
        <v>2349</v>
      </c>
      <c r="F1216" s="832" t="s">
        <v>2328</v>
      </c>
      <c r="G1216" s="832" t="s">
        <v>2404</v>
      </c>
      <c r="H1216" s="832" t="s">
        <v>607</v>
      </c>
      <c r="I1216" s="832" t="s">
        <v>3547</v>
      </c>
      <c r="J1216" s="832" t="s">
        <v>869</v>
      </c>
      <c r="K1216" s="832" t="s">
        <v>3548</v>
      </c>
      <c r="L1216" s="835">
        <v>369.5</v>
      </c>
      <c r="M1216" s="835">
        <v>1108.5</v>
      </c>
      <c r="N1216" s="832">
        <v>3</v>
      </c>
      <c r="O1216" s="836">
        <v>0.5</v>
      </c>
      <c r="P1216" s="835">
        <v>1108.5</v>
      </c>
      <c r="Q1216" s="837">
        <v>1</v>
      </c>
      <c r="R1216" s="832">
        <v>3</v>
      </c>
      <c r="S1216" s="837">
        <v>1</v>
      </c>
      <c r="T1216" s="836">
        <v>0.5</v>
      </c>
      <c r="U1216" s="838">
        <v>1</v>
      </c>
    </row>
    <row r="1217" spans="1:21" ht="14.4" customHeight="1" x14ac:dyDescent="0.3">
      <c r="A1217" s="831">
        <v>50</v>
      </c>
      <c r="B1217" s="832" t="s">
        <v>2327</v>
      </c>
      <c r="C1217" s="832" t="s">
        <v>2333</v>
      </c>
      <c r="D1217" s="833" t="s">
        <v>3873</v>
      </c>
      <c r="E1217" s="834" t="s">
        <v>2349</v>
      </c>
      <c r="F1217" s="832" t="s">
        <v>2328</v>
      </c>
      <c r="G1217" s="832" t="s">
        <v>2716</v>
      </c>
      <c r="H1217" s="832" t="s">
        <v>578</v>
      </c>
      <c r="I1217" s="832" t="s">
        <v>3549</v>
      </c>
      <c r="J1217" s="832" t="s">
        <v>2718</v>
      </c>
      <c r="K1217" s="832" t="s">
        <v>2549</v>
      </c>
      <c r="L1217" s="835">
        <v>155.24</v>
      </c>
      <c r="M1217" s="835">
        <v>155.24</v>
      </c>
      <c r="N1217" s="832">
        <v>1</v>
      </c>
      <c r="O1217" s="836">
        <v>1</v>
      </c>
      <c r="P1217" s="835"/>
      <c r="Q1217" s="837">
        <v>0</v>
      </c>
      <c r="R1217" s="832"/>
      <c r="S1217" s="837">
        <v>0</v>
      </c>
      <c r="T1217" s="836"/>
      <c r="U1217" s="838">
        <v>0</v>
      </c>
    </row>
    <row r="1218" spans="1:21" ht="14.4" customHeight="1" x14ac:dyDescent="0.3">
      <c r="A1218" s="831">
        <v>50</v>
      </c>
      <c r="B1218" s="832" t="s">
        <v>2327</v>
      </c>
      <c r="C1218" s="832" t="s">
        <v>2333</v>
      </c>
      <c r="D1218" s="833" t="s">
        <v>3873</v>
      </c>
      <c r="E1218" s="834" t="s">
        <v>2349</v>
      </c>
      <c r="F1218" s="832" t="s">
        <v>2328</v>
      </c>
      <c r="G1218" s="832" t="s">
        <v>3550</v>
      </c>
      <c r="H1218" s="832" t="s">
        <v>578</v>
      </c>
      <c r="I1218" s="832" t="s">
        <v>3551</v>
      </c>
      <c r="J1218" s="832" t="s">
        <v>3552</v>
      </c>
      <c r="K1218" s="832" t="s">
        <v>3553</v>
      </c>
      <c r="L1218" s="835">
        <v>0</v>
      </c>
      <c r="M1218" s="835">
        <v>0</v>
      </c>
      <c r="N1218" s="832">
        <v>1</v>
      </c>
      <c r="O1218" s="836">
        <v>0.5</v>
      </c>
      <c r="P1218" s="835"/>
      <c r="Q1218" s="837"/>
      <c r="R1218" s="832"/>
      <c r="S1218" s="837">
        <v>0</v>
      </c>
      <c r="T1218" s="836"/>
      <c r="U1218" s="838">
        <v>0</v>
      </c>
    </row>
    <row r="1219" spans="1:21" ht="14.4" customHeight="1" x14ac:dyDescent="0.3">
      <c r="A1219" s="831">
        <v>50</v>
      </c>
      <c r="B1219" s="832" t="s">
        <v>2327</v>
      </c>
      <c r="C1219" s="832" t="s">
        <v>2333</v>
      </c>
      <c r="D1219" s="833" t="s">
        <v>3873</v>
      </c>
      <c r="E1219" s="834" t="s">
        <v>2349</v>
      </c>
      <c r="F1219" s="832" t="s">
        <v>2328</v>
      </c>
      <c r="G1219" s="832" t="s">
        <v>2550</v>
      </c>
      <c r="H1219" s="832" t="s">
        <v>578</v>
      </c>
      <c r="I1219" s="832" t="s">
        <v>2720</v>
      </c>
      <c r="J1219" s="832" t="s">
        <v>1051</v>
      </c>
      <c r="K1219" s="832" t="s">
        <v>2721</v>
      </c>
      <c r="L1219" s="835">
        <v>32.76</v>
      </c>
      <c r="M1219" s="835">
        <v>98.28</v>
      </c>
      <c r="N1219" s="832">
        <v>3</v>
      </c>
      <c r="O1219" s="836">
        <v>2</v>
      </c>
      <c r="P1219" s="835">
        <v>32.76</v>
      </c>
      <c r="Q1219" s="837">
        <v>0.33333333333333331</v>
      </c>
      <c r="R1219" s="832">
        <v>1</v>
      </c>
      <c r="S1219" s="837">
        <v>0.33333333333333331</v>
      </c>
      <c r="T1219" s="836">
        <v>1</v>
      </c>
      <c r="U1219" s="838">
        <v>0.5</v>
      </c>
    </row>
    <row r="1220" spans="1:21" ht="14.4" customHeight="1" x14ac:dyDescent="0.3">
      <c r="A1220" s="831">
        <v>50</v>
      </c>
      <c r="B1220" s="832" t="s">
        <v>2327</v>
      </c>
      <c r="C1220" s="832" t="s">
        <v>2333</v>
      </c>
      <c r="D1220" s="833" t="s">
        <v>3873</v>
      </c>
      <c r="E1220" s="834" t="s">
        <v>2349</v>
      </c>
      <c r="F1220" s="832" t="s">
        <v>2328</v>
      </c>
      <c r="G1220" s="832" t="s">
        <v>2550</v>
      </c>
      <c r="H1220" s="832" t="s">
        <v>607</v>
      </c>
      <c r="I1220" s="832" t="s">
        <v>3554</v>
      </c>
      <c r="J1220" s="832" t="s">
        <v>3555</v>
      </c>
      <c r="K1220" s="832" t="s">
        <v>2721</v>
      </c>
      <c r="L1220" s="835">
        <v>32.76</v>
      </c>
      <c r="M1220" s="835">
        <v>131.04</v>
      </c>
      <c r="N1220" s="832">
        <v>4</v>
      </c>
      <c r="O1220" s="836">
        <v>1.5</v>
      </c>
      <c r="P1220" s="835"/>
      <c r="Q1220" s="837">
        <v>0</v>
      </c>
      <c r="R1220" s="832"/>
      <c r="S1220" s="837">
        <v>0</v>
      </c>
      <c r="T1220" s="836"/>
      <c r="U1220" s="838">
        <v>0</v>
      </c>
    </row>
    <row r="1221" spans="1:21" ht="14.4" customHeight="1" x14ac:dyDescent="0.3">
      <c r="A1221" s="831">
        <v>50</v>
      </c>
      <c r="B1221" s="832" t="s">
        <v>2327</v>
      </c>
      <c r="C1221" s="832" t="s">
        <v>2333</v>
      </c>
      <c r="D1221" s="833" t="s">
        <v>3873</v>
      </c>
      <c r="E1221" s="834" t="s">
        <v>2349</v>
      </c>
      <c r="F1221" s="832" t="s">
        <v>2328</v>
      </c>
      <c r="G1221" s="832" t="s">
        <v>3556</v>
      </c>
      <c r="H1221" s="832" t="s">
        <v>578</v>
      </c>
      <c r="I1221" s="832" t="s">
        <v>3557</v>
      </c>
      <c r="J1221" s="832" t="s">
        <v>822</v>
      </c>
      <c r="K1221" s="832" t="s">
        <v>3558</v>
      </c>
      <c r="L1221" s="835">
        <v>0</v>
      </c>
      <c r="M1221" s="835">
        <v>0</v>
      </c>
      <c r="N1221" s="832">
        <v>2</v>
      </c>
      <c r="O1221" s="836">
        <v>1</v>
      </c>
      <c r="P1221" s="835"/>
      <c r="Q1221" s="837"/>
      <c r="R1221" s="832"/>
      <c r="S1221" s="837">
        <v>0</v>
      </c>
      <c r="T1221" s="836"/>
      <c r="U1221" s="838">
        <v>0</v>
      </c>
    </row>
    <row r="1222" spans="1:21" ht="14.4" customHeight="1" x14ac:dyDescent="0.3">
      <c r="A1222" s="831">
        <v>50</v>
      </c>
      <c r="B1222" s="832" t="s">
        <v>2327</v>
      </c>
      <c r="C1222" s="832" t="s">
        <v>2333</v>
      </c>
      <c r="D1222" s="833" t="s">
        <v>3873</v>
      </c>
      <c r="E1222" s="834" t="s">
        <v>2349</v>
      </c>
      <c r="F1222" s="832" t="s">
        <v>2328</v>
      </c>
      <c r="G1222" s="832" t="s">
        <v>3173</v>
      </c>
      <c r="H1222" s="832" t="s">
        <v>578</v>
      </c>
      <c r="I1222" s="832" t="s">
        <v>3559</v>
      </c>
      <c r="J1222" s="832" t="s">
        <v>3175</v>
      </c>
      <c r="K1222" s="832" t="s">
        <v>3560</v>
      </c>
      <c r="L1222" s="835">
        <v>48.42</v>
      </c>
      <c r="M1222" s="835">
        <v>484.2</v>
      </c>
      <c r="N1222" s="832">
        <v>10</v>
      </c>
      <c r="O1222" s="836">
        <v>3.5</v>
      </c>
      <c r="P1222" s="835">
        <v>290.52</v>
      </c>
      <c r="Q1222" s="837">
        <v>0.6</v>
      </c>
      <c r="R1222" s="832">
        <v>6</v>
      </c>
      <c r="S1222" s="837">
        <v>0.6</v>
      </c>
      <c r="T1222" s="836">
        <v>1.5</v>
      </c>
      <c r="U1222" s="838">
        <v>0.42857142857142855</v>
      </c>
    </row>
    <row r="1223" spans="1:21" ht="14.4" customHeight="1" x14ac:dyDescent="0.3">
      <c r="A1223" s="831">
        <v>50</v>
      </c>
      <c r="B1223" s="832" t="s">
        <v>2327</v>
      </c>
      <c r="C1223" s="832" t="s">
        <v>2333</v>
      </c>
      <c r="D1223" s="833" t="s">
        <v>3873</v>
      </c>
      <c r="E1223" s="834" t="s">
        <v>2349</v>
      </c>
      <c r="F1223" s="832" t="s">
        <v>2328</v>
      </c>
      <c r="G1223" s="832" t="s">
        <v>3173</v>
      </c>
      <c r="H1223" s="832" t="s">
        <v>578</v>
      </c>
      <c r="I1223" s="832" t="s">
        <v>3561</v>
      </c>
      <c r="J1223" s="832" t="s">
        <v>3562</v>
      </c>
      <c r="K1223" s="832" t="s">
        <v>3563</v>
      </c>
      <c r="L1223" s="835">
        <v>48.42</v>
      </c>
      <c r="M1223" s="835">
        <v>435.78</v>
      </c>
      <c r="N1223" s="832">
        <v>9</v>
      </c>
      <c r="O1223" s="836">
        <v>3</v>
      </c>
      <c r="P1223" s="835">
        <v>242.1</v>
      </c>
      <c r="Q1223" s="837">
        <v>0.55555555555555558</v>
      </c>
      <c r="R1223" s="832">
        <v>5</v>
      </c>
      <c r="S1223" s="837">
        <v>0.55555555555555558</v>
      </c>
      <c r="T1223" s="836">
        <v>1.5</v>
      </c>
      <c r="U1223" s="838">
        <v>0.5</v>
      </c>
    </row>
    <row r="1224" spans="1:21" ht="14.4" customHeight="1" x14ac:dyDescent="0.3">
      <c r="A1224" s="831">
        <v>50</v>
      </c>
      <c r="B1224" s="832" t="s">
        <v>2327</v>
      </c>
      <c r="C1224" s="832" t="s">
        <v>2333</v>
      </c>
      <c r="D1224" s="833" t="s">
        <v>3873</v>
      </c>
      <c r="E1224" s="834" t="s">
        <v>2349</v>
      </c>
      <c r="F1224" s="832" t="s">
        <v>2328</v>
      </c>
      <c r="G1224" s="832" t="s">
        <v>2407</v>
      </c>
      <c r="H1224" s="832" t="s">
        <v>607</v>
      </c>
      <c r="I1224" s="832" t="s">
        <v>3178</v>
      </c>
      <c r="J1224" s="832" t="s">
        <v>1963</v>
      </c>
      <c r="K1224" s="832" t="s">
        <v>3138</v>
      </c>
      <c r="L1224" s="835">
        <v>122.87</v>
      </c>
      <c r="M1224" s="835">
        <v>122.87</v>
      </c>
      <c r="N1224" s="832">
        <v>1</v>
      </c>
      <c r="O1224" s="836">
        <v>0.5</v>
      </c>
      <c r="P1224" s="835">
        <v>122.87</v>
      </c>
      <c r="Q1224" s="837">
        <v>1</v>
      </c>
      <c r="R1224" s="832">
        <v>1</v>
      </c>
      <c r="S1224" s="837">
        <v>1</v>
      </c>
      <c r="T1224" s="836">
        <v>0.5</v>
      </c>
      <c r="U1224" s="838">
        <v>1</v>
      </c>
    </row>
    <row r="1225" spans="1:21" ht="14.4" customHeight="1" x14ac:dyDescent="0.3">
      <c r="A1225" s="831">
        <v>50</v>
      </c>
      <c r="B1225" s="832" t="s">
        <v>2327</v>
      </c>
      <c r="C1225" s="832" t="s">
        <v>2333</v>
      </c>
      <c r="D1225" s="833" t="s">
        <v>3873</v>
      </c>
      <c r="E1225" s="834" t="s">
        <v>2349</v>
      </c>
      <c r="F1225" s="832" t="s">
        <v>2328</v>
      </c>
      <c r="G1225" s="832" t="s">
        <v>2407</v>
      </c>
      <c r="H1225" s="832" t="s">
        <v>607</v>
      </c>
      <c r="I1225" s="832" t="s">
        <v>3178</v>
      </c>
      <c r="J1225" s="832" t="s">
        <v>1963</v>
      </c>
      <c r="K1225" s="832" t="s">
        <v>3138</v>
      </c>
      <c r="L1225" s="835">
        <v>103.64</v>
      </c>
      <c r="M1225" s="835">
        <v>103.64</v>
      </c>
      <c r="N1225" s="832">
        <v>1</v>
      </c>
      <c r="O1225" s="836">
        <v>1</v>
      </c>
      <c r="P1225" s="835">
        <v>103.64</v>
      </c>
      <c r="Q1225" s="837">
        <v>1</v>
      </c>
      <c r="R1225" s="832">
        <v>1</v>
      </c>
      <c r="S1225" s="837">
        <v>1</v>
      </c>
      <c r="T1225" s="836">
        <v>1</v>
      </c>
      <c r="U1225" s="838">
        <v>1</v>
      </c>
    </row>
    <row r="1226" spans="1:21" ht="14.4" customHeight="1" x14ac:dyDescent="0.3">
      <c r="A1226" s="831">
        <v>50</v>
      </c>
      <c r="B1226" s="832" t="s">
        <v>2327</v>
      </c>
      <c r="C1226" s="832" t="s">
        <v>2333</v>
      </c>
      <c r="D1226" s="833" t="s">
        <v>3873</v>
      </c>
      <c r="E1226" s="834" t="s">
        <v>2349</v>
      </c>
      <c r="F1226" s="832" t="s">
        <v>2328</v>
      </c>
      <c r="G1226" s="832" t="s">
        <v>2552</v>
      </c>
      <c r="H1226" s="832" t="s">
        <v>578</v>
      </c>
      <c r="I1226" s="832" t="s">
        <v>3564</v>
      </c>
      <c r="J1226" s="832" t="s">
        <v>898</v>
      </c>
      <c r="K1226" s="832" t="s">
        <v>3183</v>
      </c>
      <c r="L1226" s="835">
        <v>301.2</v>
      </c>
      <c r="M1226" s="835">
        <v>301.2</v>
      </c>
      <c r="N1226" s="832">
        <v>1</v>
      </c>
      <c r="O1226" s="836">
        <v>0.5</v>
      </c>
      <c r="P1226" s="835">
        <v>301.2</v>
      </c>
      <c r="Q1226" s="837">
        <v>1</v>
      </c>
      <c r="R1226" s="832">
        <v>1</v>
      </c>
      <c r="S1226" s="837">
        <v>1</v>
      </c>
      <c r="T1226" s="836">
        <v>0.5</v>
      </c>
      <c r="U1226" s="838">
        <v>1</v>
      </c>
    </row>
    <row r="1227" spans="1:21" ht="14.4" customHeight="1" x14ac:dyDescent="0.3">
      <c r="A1227" s="831">
        <v>50</v>
      </c>
      <c r="B1227" s="832" t="s">
        <v>2327</v>
      </c>
      <c r="C1227" s="832" t="s">
        <v>2333</v>
      </c>
      <c r="D1227" s="833" t="s">
        <v>3873</v>
      </c>
      <c r="E1227" s="834" t="s">
        <v>2349</v>
      </c>
      <c r="F1227" s="832" t="s">
        <v>2328</v>
      </c>
      <c r="G1227" s="832" t="s">
        <v>2552</v>
      </c>
      <c r="H1227" s="832" t="s">
        <v>578</v>
      </c>
      <c r="I1227" s="832" t="s">
        <v>3564</v>
      </c>
      <c r="J1227" s="832" t="s">
        <v>898</v>
      </c>
      <c r="K1227" s="832" t="s">
        <v>3183</v>
      </c>
      <c r="L1227" s="835">
        <v>103.67</v>
      </c>
      <c r="M1227" s="835">
        <v>103.67</v>
      </c>
      <c r="N1227" s="832">
        <v>1</v>
      </c>
      <c r="O1227" s="836">
        <v>0.5</v>
      </c>
      <c r="P1227" s="835">
        <v>103.67</v>
      </c>
      <c r="Q1227" s="837">
        <v>1</v>
      </c>
      <c r="R1227" s="832">
        <v>1</v>
      </c>
      <c r="S1227" s="837">
        <v>1</v>
      </c>
      <c r="T1227" s="836">
        <v>0.5</v>
      </c>
      <c r="U1227" s="838">
        <v>1</v>
      </c>
    </row>
    <row r="1228" spans="1:21" ht="14.4" customHeight="1" x14ac:dyDescent="0.3">
      <c r="A1228" s="831">
        <v>50</v>
      </c>
      <c r="B1228" s="832" t="s">
        <v>2327</v>
      </c>
      <c r="C1228" s="832" t="s">
        <v>2333</v>
      </c>
      <c r="D1228" s="833" t="s">
        <v>3873</v>
      </c>
      <c r="E1228" s="834" t="s">
        <v>2349</v>
      </c>
      <c r="F1228" s="832" t="s">
        <v>2328</v>
      </c>
      <c r="G1228" s="832" t="s">
        <v>2552</v>
      </c>
      <c r="H1228" s="832" t="s">
        <v>578</v>
      </c>
      <c r="I1228" s="832" t="s">
        <v>3182</v>
      </c>
      <c r="J1228" s="832" t="s">
        <v>898</v>
      </c>
      <c r="K1228" s="832" t="s">
        <v>3183</v>
      </c>
      <c r="L1228" s="835">
        <v>103.67</v>
      </c>
      <c r="M1228" s="835">
        <v>829.36</v>
      </c>
      <c r="N1228" s="832">
        <v>8</v>
      </c>
      <c r="O1228" s="836">
        <v>5.5</v>
      </c>
      <c r="P1228" s="835">
        <v>414.68</v>
      </c>
      <c r="Q1228" s="837">
        <v>0.5</v>
      </c>
      <c r="R1228" s="832">
        <v>4</v>
      </c>
      <c r="S1228" s="837">
        <v>0.5</v>
      </c>
      <c r="T1228" s="836">
        <v>3.5</v>
      </c>
      <c r="U1228" s="838">
        <v>0.63636363636363635</v>
      </c>
    </row>
    <row r="1229" spans="1:21" ht="14.4" customHeight="1" x14ac:dyDescent="0.3">
      <c r="A1229" s="831">
        <v>50</v>
      </c>
      <c r="B1229" s="832" t="s">
        <v>2327</v>
      </c>
      <c r="C1229" s="832" t="s">
        <v>2333</v>
      </c>
      <c r="D1229" s="833" t="s">
        <v>3873</v>
      </c>
      <c r="E1229" s="834" t="s">
        <v>2349</v>
      </c>
      <c r="F1229" s="832" t="s">
        <v>2328</v>
      </c>
      <c r="G1229" s="832" t="s">
        <v>2552</v>
      </c>
      <c r="H1229" s="832" t="s">
        <v>578</v>
      </c>
      <c r="I1229" s="832" t="s">
        <v>3565</v>
      </c>
      <c r="J1229" s="832" t="s">
        <v>898</v>
      </c>
      <c r="K1229" s="832" t="s">
        <v>3183</v>
      </c>
      <c r="L1229" s="835">
        <v>301.2</v>
      </c>
      <c r="M1229" s="835">
        <v>301.2</v>
      </c>
      <c r="N1229" s="832">
        <v>1</v>
      </c>
      <c r="O1229" s="836">
        <v>1</v>
      </c>
      <c r="P1229" s="835"/>
      <c r="Q1229" s="837">
        <v>0</v>
      </c>
      <c r="R1229" s="832"/>
      <c r="S1229" s="837">
        <v>0</v>
      </c>
      <c r="T1229" s="836"/>
      <c r="U1229" s="838">
        <v>0</v>
      </c>
    </row>
    <row r="1230" spans="1:21" ht="14.4" customHeight="1" x14ac:dyDescent="0.3">
      <c r="A1230" s="831">
        <v>50</v>
      </c>
      <c r="B1230" s="832" t="s">
        <v>2327</v>
      </c>
      <c r="C1230" s="832" t="s">
        <v>2333</v>
      </c>
      <c r="D1230" s="833" t="s">
        <v>3873</v>
      </c>
      <c r="E1230" s="834" t="s">
        <v>2349</v>
      </c>
      <c r="F1230" s="832" t="s">
        <v>2328</v>
      </c>
      <c r="G1230" s="832" t="s">
        <v>2511</v>
      </c>
      <c r="H1230" s="832" t="s">
        <v>607</v>
      </c>
      <c r="I1230" s="832" t="s">
        <v>3566</v>
      </c>
      <c r="J1230" s="832" t="s">
        <v>1814</v>
      </c>
      <c r="K1230" s="832" t="s">
        <v>1821</v>
      </c>
      <c r="L1230" s="835">
        <v>115.18</v>
      </c>
      <c r="M1230" s="835">
        <v>230.36</v>
      </c>
      <c r="N1230" s="832">
        <v>2</v>
      </c>
      <c r="O1230" s="836">
        <v>1.5</v>
      </c>
      <c r="P1230" s="835">
        <v>230.36</v>
      </c>
      <c r="Q1230" s="837">
        <v>1</v>
      </c>
      <c r="R1230" s="832">
        <v>2</v>
      </c>
      <c r="S1230" s="837">
        <v>1</v>
      </c>
      <c r="T1230" s="836">
        <v>1.5</v>
      </c>
      <c r="U1230" s="838">
        <v>1</v>
      </c>
    </row>
    <row r="1231" spans="1:21" ht="14.4" customHeight="1" x14ac:dyDescent="0.3">
      <c r="A1231" s="831">
        <v>50</v>
      </c>
      <c r="B1231" s="832" t="s">
        <v>2327</v>
      </c>
      <c r="C1231" s="832" t="s">
        <v>2333</v>
      </c>
      <c r="D1231" s="833" t="s">
        <v>3873</v>
      </c>
      <c r="E1231" s="834" t="s">
        <v>2349</v>
      </c>
      <c r="F1231" s="832" t="s">
        <v>2328</v>
      </c>
      <c r="G1231" s="832" t="s">
        <v>2511</v>
      </c>
      <c r="H1231" s="832" t="s">
        <v>607</v>
      </c>
      <c r="I1231" s="832" t="s">
        <v>3566</v>
      </c>
      <c r="J1231" s="832" t="s">
        <v>1814</v>
      </c>
      <c r="K1231" s="832" t="s">
        <v>1821</v>
      </c>
      <c r="L1231" s="835">
        <v>205.84</v>
      </c>
      <c r="M1231" s="835">
        <v>411.68</v>
      </c>
      <c r="N1231" s="832">
        <v>2</v>
      </c>
      <c r="O1231" s="836">
        <v>1</v>
      </c>
      <c r="P1231" s="835">
        <v>205.84</v>
      </c>
      <c r="Q1231" s="837">
        <v>0.5</v>
      </c>
      <c r="R1231" s="832">
        <v>1</v>
      </c>
      <c r="S1231" s="837">
        <v>0.5</v>
      </c>
      <c r="T1231" s="836">
        <v>0.5</v>
      </c>
      <c r="U1231" s="838">
        <v>0.5</v>
      </c>
    </row>
    <row r="1232" spans="1:21" ht="14.4" customHeight="1" x14ac:dyDescent="0.3">
      <c r="A1232" s="831">
        <v>50</v>
      </c>
      <c r="B1232" s="832" t="s">
        <v>2327</v>
      </c>
      <c r="C1232" s="832" t="s">
        <v>2333</v>
      </c>
      <c r="D1232" s="833" t="s">
        <v>3873</v>
      </c>
      <c r="E1232" s="834" t="s">
        <v>2349</v>
      </c>
      <c r="F1232" s="832" t="s">
        <v>2328</v>
      </c>
      <c r="G1232" s="832" t="s">
        <v>2511</v>
      </c>
      <c r="H1232" s="832" t="s">
        <v>607</v>
      </c>
      <c r="I1232" s="832" t="s">
        <v>3567</v>
      </c>
      <c r="J1232" s="832" t="s">
        <v>1814</v>
      </c>
      <c r="K1232" s="832" t="s">
        <v>1817</v>
      </c>
      <c r="L1232" s="835">
        <v>57.6</v>
      </c>
      <c r="M1232" s="835">
        <v>57.6</v>
      </c>
      <c r="N1232" s="832">
        <v>1</v>
      </c>
      <c r="O1232" s="836">
        <v>0.5</v>
      </c>
      <c r="P1232" s="835"/>
      <c r="Q1232" s="837">
        <v>0</v>
      </c>
      <c r="R1232" s="832"/>
      <c r="S1232" s="837">
        <v>0</v>
      </c>
      <c r="T1232" s="836"/>
      <c r="U1232" s="838">
        <v>0</v>
      </c>
    </row>
    <row r="1233" spans="1:21" ht="14.4" customHeight="1" x14ac:dyDescent="0.3">
      <c r="A1233" s="831">
        <v>50</v>
      </c>
      <c r="B1233" s="832" t="s">
        <v>2327</v>
      </c>
      <c r="C1233" s="832" t="s">
        <v>2333</v>
      </c>
      <c r="D1233" s="833" t="s">
        <v>3873</v>
      </c>
      <c r="E1233" s="834" t="s">
        <v>2349</v>
      </c>
      <c r="F1233" s="832" t="s">
        <v>2328</v>
      </c>
      <c r="G1233" s="832" t="s">
        <v>2511</v>
      </c>
      <c r="H1233" s="832" t="s">
        <v>607</v>
      </c>
      <c r="I1233" s="832" t="s">
        <v>3567</v>
      </c>
      <c r="J1233" s="832" t="s">
        <v>1814</v>
      </c>
      <c r="K1233" s="832" t="s">
        <v>1817</v>
      </c>
      <c r="L1233" s="835">
        <v>102.93</v>
      </c>
      <c r="M1233" s="835">
        <v>102.93</v>
      </c>
      <c r="N1233" s="832">
        <v>1</v>
      </c>
      <c r="O1233" s="836">
        <v>0.5</v>
      </c>
      <c r="P1233" s="835">
        <v>102.93</v>
      </c>
      <c r="Q1233" s="837">
        <v>1</v>
      </c>
      <c r="R1233" s="832">
        <v>1</v>
      </c>
      <c r="S1233" s="837">
        <v>1</v>
      </c>
      <c r="T1233" s="836">
        <v>0.5</v>
      </c>
      <c r="U1233" s="838">
        <v>1</v>
      </c>
    </row>
    <row r="1234" spans="1:21" ht="14.4" customHeight="1" x14ac:dyDescent="0.3">
      <c r="A1234" s="831">
        <v>50</v>
      </c>
      <c r="B1234" s="832" t="s">
        <v>2327</v>
      </c>
      <c r="C1234" s="832" t="s">
        <v>2333</v>
      </c>
      <c r="D1234" s="833" t="s">
        <v>3873</v>
      </c>
      <c r="E1234" s="834" t="s">
        <v>2349</v>
      </c>
      <c r="F1234" s="832" t="s">
        <v>2328</v>
      </c>
      <c r="G1234" s="832" t="s">
        <v>2511</v>
      </c>
      <c r="H1234" s="832" t="s">
        <v>607</v>
      </c>
      <c r="I1234" s="832" t="s">
        <v>3568</v>
      </c>
      <c r="J1234" s="832" t="s">
        <v>1814</v>
      </c>
      <c r="K1234" s="832" t="s">
        <v>3569</v>
      </c>
      <c r="L1234" s="835">
        <v>0</v>
      </c>
      <c r="M1234" s="835">
        <v>0</v>
      </c>
      <c r="N1234" s="832">
        <v>1</v>
      </c>
      <c r="O1234" s="836">
        <v>0.5</v>
      </c>
      <c r="P1234" s="835">
        <v>0</v>
      </c>
      <c r="Q1234" s="837"/>
      <c r="R1234" s="832">
        <v>1</v>
      </c>
      <c r="S1234" s="837">
        <v>1</v>
      </c>
      <c r="T1234" s="836">
        <v>0.5</v>
      </c>
      <c r="U1234" s="838">
        <v>1</v>
      </c>
    </row>
    <row r="1235" spans="1:21" ht="14.4" customHeight="1" x14ac:dyDescent="0.3">
      <c r="A1235" s="831">
        <v>50</v>
      </c>
      <c r="B1235" s="832" t="s">
        <v>2327</v>
      </c>
      <c r="C1235" s="832" t="s">
        <v>2333</v>
      </c>
      <c r="D1235" s="833" t="s">
        <v>3873</v>
      </c>
      <c r="E1235" s="834" t="s">
        <v>2349</v>
      </c>
      <c r="F1235" s="832" t="s">
        <v>2328</v>
      </c>
      <c r="G1235" s="832" t="s">
        <v>2511</v>
      </c>
      <c r="H1235" s="832" t="s">
        <v>607</v>
      </c>
      <c r="I1235" s="832" t="s">
        <v>1816</v>
      </c>
      <c r="J1235" s="832" t="s">
        <v>1814</v>
      </c>
      <c r="K1235" s="832" t="s">
        <v>1817</v>
      </c>
      <c r="L1235" s="835">
        <v>57.6</v>
      </c>
      <c r="M1235" s="835">
        <v>57.6</v>
      </c>
      <c r="N1235" s="832">
        <v>1</v>
      </c>
      <c r="O1235" s="836">
        <v>0.5</v>
      </c>
      <c r="P1235" s="835"/>
      <c r="Q1235" s="837">
        <v>0</v>
      </c>
      <c r="R1235" s="832"/>
      <c r="S1235" s="837">
        <v>0</v>
      </c>
      <c r="T1235" s="836"/>
      <c r="U1235" s="838">
        <v>0</v>
      </c>
    </row>
    <row r="1236" spans="1:21" ht="14.4" customHeight="1" x14ac:dyDescent="0.3">
      <c r="A1236" s="831">
        <v>50</v>
      </c>
      <c r="B1236" s="832" t="s">
        <v>2327</v>
      </c>
      <c r="C1236" s="832" t="s">
        <v>2333</v>
      </c>
      <c r="D1236" s="833" t="s">
        <v>3873</v>
      </c>
      <c r="E1236" s="834" t="s">
        <v>2349</v>
      </c>
      <c r="F1236" s="832" t="s">
        <v>2328</v>
      </c>
      <c r="G1236" s="832" t="s">
        <v>2511</v>
      </c>
      <c r="H1236" s="832" t="s">
        <v>607</v>
      </c>
      <c r="I1236" s="832" t="s">
        <v>1820</v>
      </c>
      <c r="J1236" s="832" t="s">
        <v>1814</v>
      </c>
      <c r="K1236" s="832" t="s">
        <v>1821</v>
      </c>
      <c r="L1236" s="835">
        <v>115.18</v>
      </c>
      <c r="M1236" s="835">
        <v>115.18</v>
      </c>
      <c r="N1236" s="832">
        <v>1</v>
      </c>
      <c r="O1236" s="836">
        <v>0.5</v>
      </c>
      <c r="P1236" s="835"/>
      <c r="Q1236" s="837">
        <v>0</v>
      </c>
      <c r="R1236" s="832"/>
      <c r="S1236" s="837">
        <v>0</v>
      </c>
      <c r="T1236" s="836"/>
      <c r="U1236" s="838">
        <v>0</v>
      </c>
    </row>
    <row r="1237" spans="1:21" ht="14.4" customHeight="1" x14ac:dyDescent="0.3">
      <c r="A1237" s="831">
        <v>50</v>
      </c>
      <c r="B1237" s="832" t="s">
        <v>2327</v>
      </c>
      <c r="C1237" s="832" t="s">
        <v>2333</v>
      </c>
      <c r="D1237" s="833" t="s">
        <v>3873</v>
      </c>
      <c r="E1237" s="834" t="s">
        <v>2349</v>
      </c>
      <c r="F1237" s="832" t="s">
        <v>2328</v>
      </c>
      <c r="G1237" s="832" t="s">
        <v>3570</v>
      </c>
      <c r="H1237" s="832" t="s">
        <v>578</v>
      </c>
      <c r="I1237" s="832" t="s">
        <v>3571</v>
      </c>
      <c r="J1237" s="832" t="s">
        <v>3572</v>
      </c>
      <c r="K1237" s="832" t="s">
        <v>2023</v>
      </c>
      <c r="L1237" s="835">
        <v>132</v>
      </c>
      <c r="M1237" s="835">
        <v>396</v>
      </c>
      <c r="N1237" s="832">
        <v>3</v>
      </c>
      <c r="O1237" s="836">
        <v>1</v>
      </c>
      <c r="P1237" s="835">
        <v>396</v>
      </c>
      <c r="Q1237" s="837">
        <v>1</v>
      </c>
      <c r="R1237" s="832">
        <v>3</v>
      </c>
      <c r="S1237" s="837">
        <v>1</v>
      </c>
      <c r="T1237" s="836">
        <v>1</v>
      </c>
      <c r="U1237" s="838">
        <v>1</v>
      </c>
    </row>
    <row r="1238" spans="1:21" ht="14.4" customHeight="1" x14ac:dyDescent="0.3">
      <c r="A1238" s="831">
        <v>50</v>
      </c>
      <c r="B1238" s="832" t="s">
        <v>2327</v>
      </c>
      <c r="C1238" s="832" t="s">
        <v>2333</v>
      </c>
      <c r="D1238" s="833" t="s">
        <v>3873</v>
      </c>
      <c r="E1238" s="834" t="s">
        <v>2349</v>
      </c>
      <c r="F1238" s="832" t="s">
        <v>2328</v>
      </c>
      <c r="G1238" s="832" t="s">
        <v>3061</v>
      </c>
      <c r="H1238" s="832" t="s">
        <v>578</v>
      </c>
      <c r="I1238" s="832" t="s">
        <v>3184</v>
      </c>
      <c r="J1238" s="832" t="s">
        <v>1623</v>
      </c>
      <c r="K1238" s="832" t="s">
        <v>3185</v>
      </c>
      <c r="L1238" s="835">
        <v>173.31</v>
      </c>
      <c r="M1238" s="835">
        <v>346.62</v>
      </c>
      <c r="N1238" s="832">
        <v>2</v>
      </c>
      <c r="O1238" s="836">
        <v>0.5</v>
      </c>
      <c r="P1238" s="835"/>
      <c r="Q1238" s="837">
        <v>0</v>
      </c>
      <c r="R1238" s="832"/>
      <c r="S1238" s="837">
        <v>0</v>
      </c>
      <c r="T1238" s="836"/>
      <c r="U1238" s="838">
        <v>0</v>
      </c>
    </row>
    <row r="1239" spans="1:21" ht="14.4" customHeight="1" x14ac:dyDescent="0.3">
      <c r="A1239" s="831">
        <v>50</v>
      </c>
      <c r="B1239" s="832" t="s">
        <v>2327</v>
      </c>
      <c r="C1239" s="832" t="s">
        <v>2333</v>
      </c>
      <c r="D1239" s="833" t="s">
        <v>3873</v>
      </c>
      <c r="E1239" s="834" t="s">
        <v>2349</v>
      </c>
      <c r="F1239" s="832" t="s">
        <v>2328</v>
      </c>
      <c r="G1239" s="832" t="s">
        <v>3061</v>
      </c>
      <c r="H1239" s="832" t="s">
        <v>578</v>
      </c>
      <c r="I1239" s="832" t="s">
        <v>3340</v>
      </c>
      <c r="J1239" s="832" t="s">
        <v>3063</v>
      </c>
      <c r="K1239" s="832" t="s">
        <v>3341</v>
      </c>
      <c r="L1239" s="835">
        <v>173.31</v>
      </c>
      <c r="M1239" s="835">
        <v>346.62</v>
      </c>
      <c r="N1239" s="832">
        <v>2</v>
      </c>
      <c r="O1239" s="836">
        <v>0.5</v>
      </c>
      <c r="P1239" s="835">
        <v>346.62</v>
      </c>
      <c r="Q1239" s="837">
        <v>1</v>
      </c>
      <c r="R1239" s="832">
        <v>2</v>
      </c>
      <c r="S1239" s="837">
        <v>1</v>
      </c>
      <c r="T1239" s="836">
        <v>0.5</v>
      </c>
      <c r="U1239" s="838">
        <v>1</v>
      </c>
    </row>
    <row r="1240" spans="1:21" ht="14.4" customHeight="1" x14ac:dyDescent="0.3">
      <c r="A1240" s="831">
        <v>50</v>
      </c>
      <c r="B1240" s="832" t="s">
        <v>2327</v>
      </c>
      <c r="C1240" s="832" t="s">
        <v>2333</v>
      </c>
      <c r="D1240" s="833" t="s">
        <v>3873</v>
      </c>
      <c r="E1240" s="834" t="s">
        <v>2349</v>
      </c>
      <c r="F1240" s="832" t="s">
        <v>2328</v>
      </c>
      <c r="G1240" s="832" t="s">
        <v>3061</v>
      </c>
      <c r="H1240" s="832" t="s">
        <v>578</v>
      </c>
      <c r="I1240" s="832" t="s">
        <v>3573</v>
      </c>
      <c r="J1240" s="832" t="s">
        <v>3063</v>
      </c>
      <c r="K1240" s="832" t="s">
        <v>3574</v>
      </c>
      <c r="L1240" s="835">
        <v>34.659999999999997</v>
      </c>
      <c r="M1240" s="835">
        <v>346.59999999999997</v>
      </c>
      <c r="N1240" s="832">
        <v>10</v>
      </c>
      <c r="O1240" s="836">
        <v>0.5</v>
      </c>
      <c r="P1240" s="835">
        <v>346.59999999999997</v>
      </c>
      <c r="Q1240" s="837">
        <v>1</v>
      </c>
      <c r="R1240" s="832">
        <v>10</v>
      </c>
      <c r="S1240" s="837">
        <v>1</v>
      </c>
      <c r="T1240" s="836">
        <v>0.5</v>
      </c>
      <c r="U1240" s="838">
        <v>1</v>
      </c>
    </row>
    <row r="1241" spans="1:21" ht="14.4" customHeight="1" x14ac:dyDescent="0.3">
      <c r="A1241" s="831">
        <v>50</v>
      </c>
      <c r="B1241" s="832" t="s">
        <v>2327</v>
      </c>
      <c r="C1241" s="832" t="s">
        <v>2333</v>
      </c>
      <c r="D1241" s="833" t="s">
        <v>3873</v>
      </c>
      <c r="E1241" s="834" t="s">
        <v>2349</v>
      </c>
      <c r="F1241" s="832" t="s">
        <v>2328</v>
      </c>
      <c r="G1241" s="832" t="s">
        <v>2408</v>
      </c>
      <c r="H1241" s="832" t="s">
        <v>607</v>
      </c>
      <c r="I1241" s="832" t="s">
        <v>1967</v>
      </c>
      <c r="J1241" s="832" t="s">
        <v>1096</v>
      </c>
      <c r="K1241" s="832" t="s">
        <v>1941</v>
      </c>
      <c r="L1241" s="835">
        <v>48.27</v>
      </c>
      <c r="M1241" s="835">
        <v>48.27</v>
      </c>
      <c r="N1241" s="832">
        <v>1</v>
      </c>
      <c r="O1241" s="836">
        <v>1</v>
      </c>
      <c r="P1241" s="835"/>
      <c r="Q1241" s="837">
        <v>0</v>
      </c>
      <c r="R1241" s="832"/>
      <c r="S1241" s="837">
        <v>0</v>
      </c>
      <c r="T1241" s="836"/>
      <c r="U1241" s="838">
        <v>0</v>
      </c>
    </row>
    <row r="1242" spans="1:21" ht="14.4" customHeight="1" x14ac:dyDescent="0.3">
      <c r="A1242" s="831">
        <v>50</v>
      </c>
      <c r="B1242" s="832" t="s">
        <v>2327</v>
      </c>
      <c r="C1242" s="832" t="s">
        <v>2333</v>
      </c>
      <c r="D1242" s="833" t="s">
        <v>3873</v>
      </c>
      <c r="E1242" s="834" t="s">
        <v>2349</v>
      </c>
      <c r="F1242" s="832" t="s">
        <v>2328</v>
      </c>
      <c r="G1242" s="832" t="s">
        <v>2408</v>
      </c>
      <c r="H1242" s="832" t="s">
        <v>607</v>
      </c>
      <c r="I1242" s="832" t="s">
        <v>1967</v>
      </c>
      <c r="J1242" s="832" t="s">
        <v>1096</v>
      </c>
      <c r="K1242" s="832" t="s">
        <v>1941</v>
      </c>
      <c r="L1242" s="835">
        <v>47.7</v>
      </c>
      <c r="M1242" s="835">
        <v>95.4</v>
      </c>
      <c r="N1242" s="832">
        <v>2</v>
      </c>
      <c r="O1242" s="836">
        <v>1</v>
      </c>
      <c r="P1242" s="835"/>
      <c r="Q1242" s="837">
        <v>0</v>
      </c>
      <c r="R1242" s="832"/>
      <c r="S1242" s="837">
        <v>0</v>
      </c>
      <c r="T1242" s="836"/>
      <c r="U1242" s="838">
        <v>0</v>
      </c>
    </row>
    <row r="1243" spans="1:21" ht="14.4" customHeight="1" x14ac:dyDescent="0.3">
      <c r="A1243" s="831">
        <v>50</v>
      </c>
      <c r="B1243" s="832" t="s">
        <v>2327</v>
      </c>
      <c r="C1243" s="832" t="s">
        <v>2333</v>
      </c>
      <c r="D1243" s="833" t="s">
        <v>3873</v>
      </c>
      <c r="E1243" s="834" t="s">
        <v>2349</v>
      </c>
      <c r="F1243" s="832" t="s">
        <v>2328</v>
      </c>
      <c r="G1243" s="832" t="s">
        <v>2408</v>
      </c>
      <c r="H1243" s="832" t="s">
        <v>607</v>
      </c>
      <c r="I1243" s="832" t="s">
        <v>1968</v>
      </c>
      <c r="J1243" s="832" t="s">
        <v>1096</v>
      </c>
      <c r="K1243" s="832" t="s">
        <v>1969</v>
      </c>
      <c r="L1243" s="835">
        <v>144.81</v>
      </c>
      <c r="M1243" s="835">
        <v>289.62</v>
      </c>
      <c r="N1243" s="832">
        <v>2</v>
      </c>
      <c r="O1243" s="836">
        <v>1</v>
      </c>
      <c r="P1243" s="835">
        <v>144.81</v>
      </c>
      <c r="Q1243" s="837">
        <v>0.5</v>
      </c>
      <c r="R1243" s="832">
        <v>1</v>
      </c>
      <c r="S1243" s="837">
        <v>0.5</v>
      </c>
      <c r="T1243" s="836">
        <v>0.5</v>
      </c>
      <c r="U1243" s="838">
        <v>0.5</v>
      </c>
    </row>
    <row r="1244" spans="1:21" ht="14.4" customHeight="1" x14ac:dyDescent="0.3">
      <c r="A1244" s="831">
        <v>50</v>
      </c>
      <c r="B1244" s="832" t="s">
        <v>2327</v>
      </c>
      <c r="C1244" s="832" t="s">
        <v>2333</v>
      </c>
      <c r="D1244" s="833" t="s">
        <v>3873</v>
      </c>
      <c r="E1244" s="834" t="s">
        <v>2349</v>
      </c>
      <c r="F1244" s="832" t="s">
        <v>2328</v>
      </c>
      <c r="G1244" s="832" t="s">
        <v>2408</v>
      </c>
      <c r="H1244" s="832" t="s">
        <v>607</v>
      </c>
      <c r="I1244" s="832" t="s">
        <v>1968</v>
      </c>
      <c r="J1244" s="832" t="s">
        <v>1096</v>
      </c>
      <c r="K1244" s="832" t="s">
        <v>1969</v>
      </c>
      <c r="L1244" s="835">
        <v>143.09</v>
      </c>
      <c r="M1244" s="835">
        <v>429.27</v>
      </c>
      <c r="N1244" s="832">
        <v>3</v>
      </c>
      <c r="O1244" s="836">
        <v>2</v>
      </c>
      <c r="P1244" s="835">
        <v>286.18</v>
      </c>
      <c r="Q1244" s="837">
        <v>0.66666666666666674</v>
      </c>
      <c r="R1244" s="832">
        <v>2</v>
      </c>
      <c r="S1244" s="837">
        <v>0.66666666666666663</v>
      </c>
      <c r="T1244" s="836">
        <v>1.5</v>
      </c>
      <c r="U1244" s="838">
        <v>0.75</v>
      </c>
    </row>
    <row r="1245" spans="1:21" ht="14.4" customHeight="1" x14ac:dyDescent="0.3">
      <c r="A1245" s="831">
        <v>50</v>
      </c>
      <c r="B1245" s="832" t="s">
        <v>2327</v>
      </c>
      <c r="C1245" s="832" t="s">
        <v>2333</v>
      </c>
      <c r="D1245" s="833" t="s">
        <v>3873</v>
      </c>
      <c r="E1245" s="834" t="s">
        <v>2349</v>
      </c>
      <c r="F1245" s="832" t="s">
        <v>2328</v>
      </c>
      <c r="G1245" s="832" t="s">
        <v>2408</v>
      </c>
      <c r="H1245" s="832" t="s">
        <v>607</v>
      </c>
      <c r="I1245" s="832" t="s">
        <v>2555</v>
      </c>
      <c r="J1245" s="832" t="s">
        <v>2515</v>
      </c>
      <c r="K1245" s="832" t="s">
        <v>2021</v>
      </c>
      <c r="L1245" s="835">
        <v>289.62</v>
      </c>
      <c r="M1245" s="835">
        <v>289.62</v>
      </c>
      <c r="N1245" s="832">
        <v>1</v>
      </c>
      <c r="O1245" s="836">
        <v>0.5</v>
      </c>
      <c r="P1245" s="835">
        <v>289.62</v>
      </c>
      <c r="Q1245" s="837">
        <v>1</v>
      </c>
      <c r="R1245" s="832">
        <v>1</v>
      </c>
      <c r="S1245" s="837">
        <v>1</v>
      </c>
      <c r="T1245" s="836">
        <v>0.5</v>
      </c>
      <c r="U1245" s="838">
        <v>1</v>
      </c>
    </row>
    <row r="1246" spans="1:21" ht="14.4" customHeight="1" x14ac:dyDescent="0.3">
      <c r="A1246" s="831">
        <v>50</v>
      </c>
      <c r="B1246" s="832" t="s">
        <v>2327</v>
      </c>
      <c r="C1246" s="832" t="s">
        <v>2333</v>
      </c>
      <c r="D1246" s="833" t="s">
        <v>3873</v>
      </c>
      <c r="E1246" s="834" t="s">
        <v>2349</v>
      </c>
      <c r="F1246" s="832" t="s">
        <v>2328</v>
      </c>
      <c r="G1246" s="832" t="s">
        <v>2730</v>
      </c>
      <c r="H1246" s="832" t="s">
        <v>607</v>
      </c>
      <c r="I1246" s="832" t="s">
        <v>3575</v>
      </c>
      <c r="J1246" s="832" t="s">
        <v>1989</v>
      </c>
      <c r="K1246" s="832" t="s">
        <v>3576</v>
      </c>
      <c r="L1246" s="835">
        <v>614.48</v>
      </c>
      <c r="M1246" s="835">
        <v>1843.44</v>
      </c>
      <c r="N1246" s="832">
        <v>3</v>
      </c>
      <c r="O1246" s="836">
        <v>2</v>
      </c>
      <c r="P1246" s="835">
        <v>614.48</v>
      </c>
      <c r="Q1246" s="837">
        <v>0.33333333333333331</v>
      </c>
      <c r="R1246" s="832">
        <v>1</v>
      </c>
      <c r="S1246" s="837">
        <v>0.33333333333333331</v>
      </c>
      <c r="T1246" s="836">
        <v>0.5</v>
      </c>
      <c r="U1246" s="838">
        <v>0.25</v>
      </c>
    </row>
    <row r="1247" spans="1:21" ht="14.4" customHeight="1" x14ac:dyDescent="0.3">
      <c r="A1247" s="831">
        <v>50</v>
      </c>
      <c r="B1247" s="832" t="s">
        <v>2327</v>
      </c>
      <c r="C1247" s="832" t="s">
        <v>2333</v>
      </c>
      <c r="D1247" s="833" t="s">
        <v>3873</v>
      </c>
      <c r="E1247" s="834" t="s">
        <v>2349</v>
      </c>
      <c r="F1247" s="832" t="s">
        <v>2328</v>
      </c>
      <c r="G1247" s="832" t="s">
        <v>2730</v>
      </c>
      <c r="H1247" s="832" t="s">
        <v>607</v>
      </c>
      <c r="I1247" s="832" t="s">
        <v>3577</v>
      </c>
      <c r="J1247" s="832" t="s">
        <v>1989</v>
      </c>
      <c r="K1247" s="832" t="s">
        <v>3578</v>
      </c>
      <c r="L1247" s="835">
        <v>819.07</v>
      </c>
      <c r="M1247" s="835">
        <v>7371.630000000001</v>
      </c>
      <c r="N1247" s="832">
        <v>9</v>
      </c>
      <c r="O1247" s="836">
        <v>4.5</v>
      </c>
      <c r="P1247" s="835">
        <v>4095.3500000000004</v>
      </c>
      <c r="Q1247" s="837">
        <v>0.55555555555555558</v>
      </c>
      <c r="R1247" s="832">
        <v>5</v>
      </c>
      <c r="S1247" s="837">
        <v>0.55555555555555558</v>
      </c>
      <c r="T1247" s="836">
        <v>2.5</v>
      </c>
      <c r="U1247" s="838">
        <v>0.55555555555555558</v>
      </c>
    </row>
    <row r="1248" spans="1:21" ht="14.4" customHeight="1" x14ac:dyDescent="0.3">
      <c r="A1248" s="831">
        <v>50</v>
      </c>
      <c r="B1248" s="832" t="s">
        <v>2327</v>
      </c>
      <c r="C1248" s="832" t="s">
        <v>2333</v>
      </c>
      <c r="D1248" s="833" t="s">
        <v>3873</v>
      </c>
      <c r="E1248" s="834" t="s">
        <v>2349</v>
      </c>
      <c r="F1248" s="832" t="s">
        <v>2328</v>
      </c>
      <c r="G1248" s="832" t="s">
        <v>2730</v>
      </c>
      <c r="H1248" s="832" t="s">
        <v>607</v>
      </c>
      <c r="I1248" s="832" t="s">
        <v>3579</v>
      </c>
      <c r="J1248" s="832" t="s">
        <v>1989</v>
      </c>
      <c r="K1248" s="832" t="s">
        <v>3580</v>
      </c>
      <c r="L1248" s="835">
        <v>742.17</v>
      </c>
      <c r="M1248" s="835">
        <v>1484.34</v>
      </c>
      <c r="N1248" s="832">
        <v>2</v>
      </c>
      <c r="O1248" s="836">
        <v>1</v>
      </c>
      <c r="P1248" s="835">
        <v>742.17</v>
      </c>
      <c r="Q1248" s="837">
        <v>0.5</v>
      </c>
      <c r="R1248" s="832">
        <v>1</v>
      </c>
      <c r="S1248" s="837">
        <v>0.5</v>
      </c>
      <c r="T1248" s="836">
        <v>0.5</v>
      </c>
      <c r="U1248" s="838">
        <v>0.5</v>
      </c>
    </row>
    <row r="1249" spans="1:21" ht="14.4" customHeight="1" x14ac:dyDescent="0.3">
      <c r="A1249" s="831">
        <v>50</v>
      </c>
      <c r="B1249" s="832" t="s">
        <v>2327</v>
      </c>
      <c r="C1249" s="832" t="s">
        <v>2333</v>
      </c>
      <c r="D1249" s="833" t="s">
        <v>3873</v>
      </c>
      <c r="E1249" s="834" t="s">
        <v>2349</v>
      </c>
      <c r="F1249" s="832" t="s">
        <v>2328</v>
      </c>
      <c r="G1249" s="832" t="s">
        <v>2409</v>
      </c>
      <c r="H1249" s="832" t="s">
        <v>607</v>
      </c>
      <c r="I1249" s="832" t="s">
        <v>1983</v>
      </c>
      <c r="J1249" s="832" t="s">
        <v>1981</v>
      </c>
      <c r="K1249" s="832" t="s">
        <v>1984</v>
      </c>
      <c r="L1249" s="835">
        <v>262.23</v>
      </c>
      <c r="M1249" s="835">
        <v>262.23</v>
      </c>
      <c r="N1249" s="832">
        <v>1</v>
      </c>
      <c r="O1249" s="836">
        <v>0.5</v>
      </c>
      <c r="P1249" s="835"/>
      <c r="Q1249" s="837">
        <v>0</v>
      </c>
      <c r="R1249" s="832"/>
      <c r="S1249" s="837">
        <v>0</v>
      </c>
      <c r="T1249" s="836"/>
      <c r="U1249" s="838">
        <v>0</v>
      </c>
    </row>
    <row r="1250" spans="1:21" ht="14.4" customHeight="1" x14ac:dyDescent="0.3">
      <c r="A1250" s="831">
        <v>50</v>
      </c>
      <c r="B1250" s="832" t="s">
        <v>2327</v>
      </c>
      <c r="C1250" s="832" t="s">
        <v>2333</v>
      </c>
      <c r="D1250" s="833" t="s">
        <v>3873</v>
      </c>
      <c r="E1250" s="834" t="s">
        <v>2349</v>
      </c>
      <c r="F1250" s="832" t="s">
        <v>2328</v>
      </c>
      <c r="G1250" s="832" t="s">
        <v>2409</v>
      </c>
      <c r="H1250" s="832" t="s">
        <v>607</v>
      </c>
      <c r="I1250" s="832" t="s">
        <v>3188</v>
      </c>
      <c r="J1250" s="832" t="s">
        <v>1981</v>
      </c>
      <c r="K1250" s="832" t="s">
        <v>3189</v>
      </c>
      <c r="L1250" s="835">
        <v>437.23</v>
      </c>
      <c r="M1250" s="835">
        <v>1311.69</v>
      </c>
      <c r="N1250" s="832">
        <v>3</v>
      </c>
      <c r="O1250" s="836">
        <v>1.5</v>
      </c>
      <c r="P1250" s="835">
        <v>437.23</v>
      </c>
      <c r="Q1250" s="837">
        <v>0.33333333333333331</v>
      </c>
      <c r="R1250" s="832">
        <v>1</v>
      </c>
      <c r="S1250" s="837">
        <v>0.33333333333333331</v>
      </c>
      <c r="T1250" s="836">
        <v>0.5</v>
      </c>
      <c r="U1250" s="838">
        <v>0.33333333333333331</v>
      </c>
    </row>
    <row r="1251" spans="1:21" ht="14.4" customHeight="1" x14ac:dyDescent="0.3">
      <c r="A1251" s="831">
        <v>50</v>
      </c>
      <c r="B1251" s="832" t="s">
        <v>2327</v>
      </c>
      <c r="C1251" s="832" t="s">
        <v>2333</v>
      </c>
      <c r="D1251" s="833" t="s">
        <v>3873</v>
      </c>
      <c r="E1251" s="834" t="s">
        <v>2349</v>
      </c>
      <c r="F1251" s="832" t="s">
        <v>2328</v>
      </c>
      <c r="G1251" s="832" t="s">
        <v>3581</v>
      </c>
      <c r="H1251" s="832" t="s">
        <v>578</v>
      </c>
      <c r="I1251" s="832" t="s">
        <v>3582</v>
      </c>
      <c r="J1251" s="832" t="s">
        <v>3583</v>
      </c>
      <c r="K1251" s="832" t="s">
        <v>3584</v>
      </c>
      <c r="L1251" s="835">
        <v>256.67</v>
      </c>
      <c r="M1251" s="835">
        <v>513.34</v>
      </c>
      <c r="N1251" s="832">
        <v>2</v>
      </c>
      <c r="O1251" s="836">
        <v>2</v>
      </c>
      <c r="P1251" s="835">
        <v>513.34</v>
      </c>
      <c r="Q1251" s="837">
        <v>1</v>
      </c>
      <c r="R1251" s="832">
        <v>2</v>
      </c>
      <c r="S1251" s="837">
        <v>1</v>
      </c>
      <c r="T1251" s="836">
        <v>2</v>
      </c>
      <c r="U1251" s="838">
        <v>1</v>
      </c>
    </row>
    <row r="1252" spans="1:21" ht="14.4" customHeight="1" x14ac:dyDescent="0.3">
      <c r="A1252" s="831">
        <v>50</v>
      </c>
      <c r="B1252" s="832" t="s">
        <v>2327</v>
      </c>
      <c r="C1252" s="832" t="s">
        <v>2333</v>
      </c>
      <c r="D1252" s="833" t="s">
        <v>3873</v>
      </c>
      <c r="E1252" s="834" t="s">
        <v>2349</v>
      </c>
      <c r="F1252" s="832" t="s">
        <v>2328</v>
      </c>
      <c r="G1252" s="832" t="s">
        <v>3342</v>
      </c>
      <c r="H1252" s="832" t="s">
        <v>578</v>
      </c>
      <c r="I1252" s="832" t="s">
        <v>3585</v>
      </c>
      <c r="J1252" s="832" t="s">
        <v>624</v>
      </c>
      <c r="K1252" s="832" t="s">
        <v>3586</v>
      </c>
      <c r="L1252" s="835">
        <v>108.44</v>
      </c>
      <c r="M1252" s="835">
        <v>216.88</v>
      </c>
      <c r="N1252" s="832">
        <v>2</v>
      </c>
      <c r="O1252" s="836">
        <v>0.5</v>
      </c>
      <c r="P1252" s="835">
        <v>216.88</v>
      </c>
      <c r="Q1252" s="837">
        <v>1</v>
      </c>
      <c r="R1252" s="832">
        <v>2</v>
      </c>
      <c r="S1252" s="837">
        <v>1</v>
      </c>
      <c r="T1252" s="836">
        <v>0.5</v>
      </c>
      <c r="U1252" s="838">
        <v>1</v>
      </c>
    </row>
    <row r="1253" spans="1:21" ht="14.4" customHeight="1" x14ac:dyDescent="0.3">
      <c r="A1253" s="831">
        <v>50</v>
      </c>
      <c r="B1253" s="832" t="s">
        <v>2327</v>
      </c>
      <c r="C1253" s="832" t="s">
        <v>2333</v>
      </c>
      <c r="D1253" s="833" t="s">
        <v>3873</v>
      </c>
      <c r="E1253" s="834" t="s">
        <v>2349</v>
      </c>
      <c r="F1253" s="832" t="s">
        <v>2328</v>
      </c>
      <c r="G1253" s="832" t="s">
        <v>3587</v>
      </c>
      <c r="H1253" s="832" t="s">
        <v>578</v>
      </c>
      <c r="I1253" s="832" t="s">
        <v>3588</v>
      </c>
      <c r="J1253" s="832" t="s">
        <v>3589</v>
      </c>
      <c r="K1253" s="832" t="s">
        <v>3590</v>
      </c>
      <c r="L1253" s="835">
        <v>79.099999999999994</v>
      </c>
      <c r="M1253" s="835">
        <v>316.39999999999998</v>
      </c>
      <c r="N1253" s="832">
        <v>4</v>
      </c>
      <c r="O1253" s="836">
        <v>2.5</v>
      </c>
      <c r="P1253" s="835">
        <v>79.099999999999994</v>
      </c>
      <c r="Q1253" s="837">
        <v>0.25</v>
      </c>
      <c r="R1253" s="832">
        <v>1</v>
      </c>
      <c r="S1253" s="837">
        <v>0.25</v>
      </c>
      <c r="T1253" s="836">
        <v>1</v>
      </c>
      <c r="U1253" s="838">
        <v>0.4</v>
      </c>
    </row>
    <row r="1254" spans="1:21" ht="14.4" customHeight="1" x14ac:dyDescent="0.3">
      <c r="A1254" s="831">
        <v>50</v>
      </c>
      <c r="B1254" s="832" t="s">
        <v>2327</v>
      </c>
      <c r="C1254" s="832" t="s">
        <v>2333</v>
      </c>
      <c r="D1254" s="833" t="s">
        <v>3873</v>
      </c>
      <c r="E1254" s="834" t="s">
        <v>2349</v>
      </c>
      <c r="F1254" s="832" t="s">
        <v>2328</v>
      </c>
      <c r="G1254" s="832" t="s">
        <v>2516</v>
      </c>
      <c r="H1254" s="832" t="s">
        <v>578</v>
      </c>
      <c r="I1254" s="832" t="s">
        <v>3190</v>
      </c>
      <c r="J1254" s="832" t="s">
        <v>3191</v>
      </c>
      <c r="K1254" s="832" t="s">
        <v>3192</v>
      </c>
      <c r="L1254" s="835">
        <v>21.92</v>
      </c>
      <c r="M1254" s="835">
        <v>21.92</v>
      </c>
      <c r="N1254" s="832">
        <v>1</v>
      </c>
      <c r="O1254" s="836">
        <v>0.5</v>
      </c>
      <c r="P1254" s="835"/>
      <c r="Q1254" s="837">
        <v>0</v>
      </c>
      <c r="R1254" s="832"/>
      <c r="S1254" s="837">
        <v>0</v>
      </c>
      <c r="T1254" s="836"/>
      <c r="U1254" s="838">
        <v>0</v>
      </c>
    </row>
    <row r="1255" spans="1:21" ht="14.4" customHeight="1" x14ac:dyDescent="0.3">
      <c r="A1255" s="831">
        <v>50</v>
      </c>
      <c r="B1255" s="832" t="s">
        <v>2327</v>
      </c>
      <c r="C1255" s="832" t="s">
        <v>2333</v>
      </c>
      <c r="D1255" s="833" t="s">
        <v>3873</v>
      </c>
      <c r="E1255" s="834" t="s">
        <v>2349</v>
      </c>
      <c r="F1255" s="832" t="s">
        <v>2328</v>
      </c>
      <c r="G1255" s="832" t="s">
        <v>2516</v>
      </c>
      <c r="H1255" s="832" t="s">
        <v>578</v>
      </c>
      <c r="I1255" s="832" t="s">
        <v>2517</v>
      </c>
      <c r="J1255" s="832" t="s">
        <v>2518</v>
      </c>
      <c r="K1255" s="832" t="s">
        <v>2519</v>
      </c>
      <c r="L1255" s="835">
        <v>87.67</v>
      </c>
      <c r="M1255" s="835">
        <v>175.34</v>
      </c>
      <c r="N1255" s="832">
        <v>2</v>
      </c>
      <c r="O1255" s="836">
        <v>1.5</v>
      </c>
      <c r="P1255" s="835">
        <v>87.67</v>
      </c>
      <c r="Q1255" s="837">
        <v>0.5</v>
      </c>
      <c r="R1255" s="832">
        <v>1</v>
      </c>
      <c r="S1255" s="837">
        <v>0.5</v>
      </c>
      <c r="T1255" s="836">
        <v>0.5</v>
      </c>
      <c r="U1255" s="838">
        <v>0.33333333333333331</v>
      </c>
    </row>
    <row r="1256" spans="1:21" ht="14.4" customHeight="1" x14ac:dyDescent="0.3">
      <c r="A1256" s="831">
        <v>50</v>
      </c>
      <c r="B1256" s="832" t="s">
        <v>2327</v>
      </c>
      <c r="C1256" s="832" t="s">
        <v>2333</v>
      </c>
      <c r="D1256" s="833" t="s">
        <v>3873</v>
      </c>
      <c r="E1256" s="834" t="s">
        <v>2349</v>
      </c>
      <c r="F1256" s="832" t="s">
        <v>2328</v>
      </c>
      <c r="G1256" s="832" t="s">
        <v>2957</v>
      </c>
      <c r="H1256" s="832" t="s">
        <v>607</v>
      </c>
      <c r="I1256" s="832" t="s">
        <v>3591</v>
      </c>
      <c r="J1256" s="832" t="s">
        <v>3592</v>
      </c>
      <c r="K1256" s="832" t="s">
        <v>3593</v>
      </c>
      <c r="L1256" s="835">
        <v>597.88</v>
      </c>
      <c r="M1256" s="835">
        <v>597.88</v>
      </c>
      <c r="N1256" s="832">
        <v>1</v>
      </c>
      <c r="O1256" s="836">
        <v>1</v>
      </c>
      <c r="P1256" s="835">
        <v>597.88</v>
      </c>
      <c r="Q1256" s="837">
        <v>1</v>
      </c>
      <c r="R1256" s="832">
        <v>1</v>
      </c>
      <c r="S1256" s="837">
        <v>1</v>
      </c>
      <c r="T1256" s="836">
        <v>1</v>
      </c>
      <c r="U1256" s="838">
        <v>1</v>
      </c>
    </row>
    <row r="1257" spans="1:21" ht="14.4" customHeight="1" x14ac:dyDescent="0.3">
      <c r="A1257" s="831">
        <v>50</v>
      </c>
      <c r="B1257" s="832" t="s">
        <v>2327</v>
      </c>
      <c r="C1257" s="832" t="s">
        <v>2333</v>
      </c>
      <c r="D1257" s="833" t="s">
        <v>3873</v>
      </c>
      <c r="E1257" s="834" t="s">
        <v>2349</v>
      </c>
      <c r="F1257" s="832" t="s">
        <v>2328</v>
      </c>
      <c r="G1257" s="832" t="s">
        <v>3033</v>
      </c>
      <c r="H1257" s="832" t="s">
        <v>607</v>
      </c>
      <c r="I1257" s="832" t="s">
        <v>3594</v>
      </c>
      <c r="J1257" s="832" t="s">
        <v>3035</v>
      </c>
      <c r="K1257" s="832" t="s">
        <v>3595</v>
      </c>
      <c r="L1257" s="835">
        <v>640.41</v>
      </c>
      <c r="M1257" s="835">
        <v>1280.82</v>
      </c>
      <c r="N1257" s="832">
        <v>2</v>
      </c>
      <c r="O1257" s="836">
        <v>0.5</v>
      </c>
      <c r="P1257" s="835">
        <v>1280.82</v>
      </c>
      <c r="Q1257" s="837">
        <v>1</v>
      </c>
      <c r="R1257" s="832">
        <v>2</v>
      </c>
      <c r="S1257" s="837">
        <v>1</v>
      </c>
      <c r="T1257" s="836">
        <v>0.5</v>
      </c>
      <c r="U1257" s="838">
        <v>1</v>
      </c>
    </row>
    <row r="1258" spans="1:21" ht="14.4" customHeight="1" x14ac:dyDescent="0.3">
      <c r="A1258" s="831">
        <v>50</v>
      </c>
      <c r="B1258" s="832" t="s">
        <v>2327</v>
      </c>
      <c r="C1258" s="832" t="s">
        <v>2333</v>
      </c>
      <c r="D1258" s="833" t="s">
        <v>3873</v>
      </c>
      <c r="E1258" s="834" t="s">
        <v>2349</v>
      </c>
      <c r="F1258" s="832" t="s">
        <v>2328</v>
      </c>
      <c r="G1258" s="832" t="s">
        <v>3596</v>
      </c>
      <c r="H1258" s="832" t="s">
        <v>578</v>
      </c>
      <c r="I1258" s="832" t="s">
        <v>3597</v>
      </c>
      <c r="J1258" s="832" t="s">
        <v>3598</v>
      </c>
      <c r="K1258" s="832" t="s">
        <v>3599</v>
      </c>
      <c r="L1258" s="835">
        <v>0</v>
      </c>
      <c r="M1258" s="835">
        <v>0</v>
      </c>
      <c r="N1258" s="832">
        <v>1</v>
      </c>
      <c r="O1258" s="836">
        <v>0.5</v>
      </c>
      <c r="P1258" s="835"/>
      <c r="Q1258" s="837"/>
      <c r="R1258" s="832"/>
      <c r="S1258" s="837">
        <v>0</v>
      </c>
      <c r="T1258" s="836"/>
      <c r="U1258" s="838">
        <v>0</v>
      </c>
    </row>
    <row r="1259" spans="1:21" ht="14.4" customHeight="1" x14ac:dyDescent="0.3">
      <c r="A1259" s="831">
        <v>50</v>
      </c>
      <c r="B1259" s="832" t="s">
        <v>2327</v>
      </c>
      <c r="C1259" s="832" t="s">
        <v>2333</v>
      </c>
      <c r="D1259" s="833" t="s">
        <v>3873</v>
      </c>
      <c r="E1259" s="834" t="s">
        <v>2349</v>
      </c>
      <c r="F1259" s="832" t="s">
        <v>2328</v>
      </c>
      <c r="G1259" s="832" t="s">
        <v>2556</v>
      </c>
      <c r="H1259" s="832" t="s">
        <v>578</v>
      </c>
      <c r="I1259" s="832" t="s">
        <v>3055</v>
      </c>
      <c r="J1259" s="832" t="s">
        <v>2558</v>
      </c>
      <c r="K1259" s="832" t="s">
        <v>3056</v>
      </c>
      <c r="L1259" s="835">
        <v>115.27</v>
      </c>
      <c r="M1259" s="835">
        <v>2766.48</v>
      </c>
      <c r="N1259" s="832">
        <v>24</v>
      </c>
      <c r="O1259" s="836">
        <v>9</v>
      </c>
      <c r="P1259" s="835">
        <v>691.62</v>
      </c>
      <c r="Q1259" s="837">
        <v>0.25</v>
      </c>
      <c r="R1259" s="832">
        <v>6</v>
      </c>
      <c r="S1259" s="837">
        <v>0.25</v>
      </c>
      <c r="T1259" s="836">
        <v>3</v>
      </c>
      <c r="U1259" s="838">
        <v>0.33333333333333331</v>
      </c>
    </row>
    <row r="1260" spans="1:21" ht="14.4" customHeight="1" x14ac:dyDescent="0.3">
      <c r="A1260" s="831">
        <v>50</v>
      </c>
      <c r="B1260" s="832" t="s">
        <v>2327</v>
      </c>
      <c r="C1260" s="832" t="s">
        <v>2333</v>
      </c>
      <c r="D1260" s="833" t="s">
        <v>3873</v>
      </c>
      <c r="E1260" s="834" t="s">
        <v>2349</v>
      </c>
      <c r="F1260" s="832" t="s">
        <v>2328</v>
      </c>
      <c r="G1260" s="832" t="s">
        <v>2556</v>
      </c>
      <c r="H1260" s="832" t="s">
        <v>578</v>
      </c>
      <c r="I1260" s="832" t="s">
        <v>3055</v>
      </c>
      <c r="J1260" s="832" t="s">
        <v>2558</v>
      </c>
      <c r="K1260" s="832" t="s">
        <v>3056</v>
      </c>
      <c r="L1260" s="835">
        <v>64.5</v>
      </c>
      <c r="M1260" s="835">
        <v>1354.5</v>
      </c>
      <c r="N1260" s="832">
        <v>21</v>
      </c>
      <c r="O1260" s="836">
        <v>7</v>
      </c>
      <c r="P1260" s="835">
        <v>774</v>
      </c>
      <c r="Q1260" s="837">
        <v>0.5714285714285714</v>
      </c>
      <c r="R1260" s="832">
        <v>12</v>
      </c>
      <c r="S1260" s="837">
        <v>0.5714285714285714</v>
      </c>
      <c r="T1260" s="836">
        <v>3.5</v>
      </c>
      <c r="U1260" s="838">
        <v>0.5</v>
      </c>
    </row>
    <row r="1261" spans="1:21" ht="14.4" customHeight="1" x14ac:dyDescent="0.3">
      <c r="A1261" s="831">
        <v>50</v>
      </c>
      <c r="B1261" s="832" t="s">
        <v>2327</v>
      </c>
      <c r="C1261" s="832" t="s">
        <v>2333</v>
      </c>
      <c r="D1261" s="833" t="s">
        <v>3873</v>
      </c>
      <c r="E1261" s="834" t="s">
        <v>2349</v>
      </c>
      <c r="F1261" s="832" t="s">
        <v>2328</v>
      </c>
      <c r="G1261" s="832" t="s">
        <v>2410</v>
      </c>
      <c r="H1261" s="832" t="s">
        <v>607</v>
      </c>
      <c r="I1261" s="832" t="s">
        <v>1971</v>
      </c>
      <c r="J1261" s="832" t="s">
        <v>1972</v>
      </c>
      <c r="K1261" s="832" t="s">
        <v>1955</v>
      </c>
      <c r="L1261" s="835">
        <v>96.53</v>
      </c>
      <c r="M1261" s="835">
        <v>579.18000000000006</v>
      </c>
      <c r="N1261" s="832">
        <v>6</v>
      </c>
      <c r="O1261" s="836">
        <v>1</v>
      </c>
      <c r="P1261" s="835"/>
      <c r="Q1261" s="837">
        <v>0</v>
      </c>
      <c r="R1261" s="832"/>
      <c r="S1261" s="837">
        <v>0</v>
      </c>
      <c r="T1261" s="836"/>
      <c r="U1261" s="838">
        <v>0</v>
      </c>
    </row>
    <row r="1262" spans="1:21" ht="14.4" customHeight="1" x14ac:dyDescent="0.3">
      <c r="A1262" s="831">
        <v>50</v>
      </c>
      <c r="B1262" s="832" t="s">
        <v>2327</v>
      </c>
      <c r="C1262" s="832" t="s">
        <v>2333</v>
      </c>
      <c r="D1262" s="833" t="s">
        <v>3873</v>
      </c>
      <c r="E1262" s="834" t="s">
        <v>2349</v>
      </c>
      <c r="F1262" s="832" t="s">
        <v>2328</v>
      </c>
      <c r="G1262" s="832" t="s">
        <v>2410</v>
      </c>
      <c r="H1262" s="832" t="s">
        <v>607</v>
      </c>
      <c r="I1262" s="832" t="s">
        <v>2742</v>
      </c>
      <c r="J1262" s="832" t="s">
        <v>1972</v>
      </c>
      <c r="K1262" s="832" t="s">
        <v>2743</v>
      </c>
      <c r="L1262" s="835">
        <v>317.98</v>
      </c>
      <c r="M1262" s="835">
        <v>635.96</v>
      </c>
      <c r="N1262" s="832">
        <v>2</v>
      </c>
      <c r="O1262" s="836">
        <v>1</v>
      </c>
      <c r="P1262" s="835">
        <v>317.98</v>
      </c>
      <c r="Q1262" s="837">
        <v>0.5</v>
      </c>
      <c r="R1262" s="832">
        <v>1</v>
      </c>
      <c r="S1262" s="837">
        <v>0.5</v>
      </c>
      <c r="T1262" s="836">
        <v>0.5</v>
      </c>
      <c r="U1262" s="838">
        <v>0.5</v>
      </c>
    </row>
    <row r="1263" spans="1:21" ht="14.4" customHeight="1" x14ac:dyDescent="0.3">
      <c r="A1263" s="831">
        <v>50</v>
      </c>
      <c r="B1263" s="832" t="s">
        <v>2327</v>
      </c>
      <c r="C1263" s="832" t="s">
        <v>2333</v>
      </c>
      <c r="D1263" s="833" t="s">
        <v>3873</v>
      </c>
      <c r="E1263" s="834" t="s">
        <v>2349</v>
      </c>
      <c r="F1263" s="832" t="s">
        <v>2328</v>
      </c>
      <c r="G1263" s="832" t="s">
        <v>2410</v>
      </c>
      <c r="H1263" s="832" t="s">
        <v>607</v>
      </c>
      <c r="I1263" s="832" t="s">
        <v>1973</v>
      </c>
      <c r="J1263" s="832" t="s">
        <v>1972</v>
      </c>
      <c r="K1263" s="832" t="s">
        <v>1974</v>
      </c>
      <c r="L1263" s="835">
        <v>10.41</v>
      </c>
      <c r="M1263" s="835">
        <v>52.05</v>
      </c>
      <c r="N1263" s="832">
        <v>5</v>
      </c>
      <c r="O1263" s="836">
        <v>0.5</v>
      </c>
      <c r="P1263" s="835">
        <v>52.05</v>
      </c>
      <c r="Q1263" s="837">
        <v>1</v>
      </c>
      <c r="R1263" s="832">
        <v>5</v>
      </c>
      <c r="S1263" s="837">
        <v>1</v>
      </c>
      <c r="T1263" s="836">
        <v>0.5</v>
      </c>
      <c r="U1263" s="838">
        <v>1</v>
      </c>
    </row>
    <row r="1264" spans="1:21" ht="14.4" customHeight="1" x14ac:dyDescent="0.3">
      <c r="A1264" s="831">
        <v>50</v>
      </c>
      <c r="B1264" s="832" t="s">
        <v>2327</v>
      </c>
      <c r="C1264" s="832" t="s">
        <v>2333</v>
      </c>
      <c r="D1264" s="833" t="s">
        <v>3873</v>
      </c>
      <c r="E1264" s="834" t="s">
        <v>2349</v>
      </c>
      <c r="F1264" s="832" t="s">
        <v>2328</v>
      </c>
      <c r="G1264" s="832" t="s">
        <v>2410</v>
      </c>
      <c r="H1264" s="832" t="s">
        <v>607</v>
      </c>
      <c r="I1264" s="832" t="s">
        <v>1973</v>
      </c>
      <c r="J1264" s="832" t="s">
        <v>1972</v>
      </c>
      <c r="K1264" s="832" t="s">
        <v>1974</v>
      </c>
      <c r="L1264" s="835">
        <v>10.34</v>
      </c>
      <c r="M1264" s="835">
        <v>134.42000000000002</v>
      </c>
      <c r="N1264" s="832">
        <v>13</v>
      </c>
      <c r="O1264" s="836">
        <v>2</v>
      </c>
      <c r="P1264" s="835">
        <v>82.72</v>
      </c>
      <c r="Q1264" s="837">
        <v>0.61538461538461531</v>
      </c>
      <c r="R1264" s="832">
        <v>8</v>
      </c>
      <c r="S1264" s="837">
        <v>0.61538461538461542</v>
      </c>
      <c r="T1264" s="836">
        <v>1</v>
      </c>
      <c r="U1264" s="838">
        <v>0.5</v>
      </c>
    </row>
    <row r="1265" spans="1:21" ht="14.4" customHeight="1" x14ac:dyDescent="0.3">
      <c r="A1265" s="831">
        <v>50</v>
      </c>
      <c r="B1265" s="832" t="s">
        <v>2327</v>
      </c>
      <c r="C1265" s="832" t="s">
        <v>2333</v>
      </c>
      <c r="D1265" s="833" t="s">
        <v>3873</v>
      </c>
      <c r="E1265" s="834" t="s">
        <v>2349</v>
      </c>
      <c r="F1265" s="832" t="s">
        <v>2328</v>
      </c>
      <c r="G1265" s="832" t="s">
        <v>2410</v>
      </c>
      <c r="H1265" s="832" t="s">
        <v>607</v>
      </c>
      <c r="I1265" s="832" t="s">
        <v>1975</v>
      </c>
      <c r="J1265" s="832" t="s">
        <v>1972</v>
      </c>
      <c r="K1265" s="832" t="s">
        <v>1976</v>
      </c>
      <c r="L1265" s="835">
        <v>15.9</v>
      </c>
      <c r="M1265" s="835">
        <v>127.2</v>
      </c>
      <c r="N1265" s="832">
        <v>8</v>
      </c>
      <c r="O1265" s="836">
        <v>1.5</v>
      </c>
      <c r="P1265" s="835">
        <v>79.5</v>
      </c>
      <c r="Q1265" s="837">
        <v>0.625</v>
      </c>
      <c r="R1265" s="832">
        <v>5</v>
      </c>
      <c r="S1265" s="837">
        <v>0.625</v>
      </c>
      <c r="T1265" s="836">
        <v>0.5</v>
      </c>
      <c r="U1265" s="838">
        <v>0.33333333333333331</v>
      </c>
    </row>
    <row r="1266" spans="1:21" ht="14.4" customHeight="1" x14ac:dyDescent="0.3">
      <c r="A1266" s="831">
        <v>50</v>
      </c>
      <c r="B1266" s="832" t="s">
        <v>2327</v>
      </c>
      <c r="C1266" s="832" t="s">
        <v>2333</v>
      </c>
      <c r="D1266" s="833" t="s">
        <v>3873</v>
      </c>
      <c r="E1266" s="834" t="s">
        <v>2349</v>
      </c>
      <c r="F1266" s="832" t="s">
        <v>2328</v>
      </c>
      <c r="G1266" s="832" t="s">
        <v>2410</v>
      </c>
      <c r="H1266" s="832" t="s">
        <v>607</v>
      </c>
      <c r="I1266" s="832" t="s">
        <v>1977</v>
      </c>
      <c r="J1266" s="832" t="s">
        <v>1972</v>
      </c>
      <c r="K1266" s="832" t="s">
        <v>1978</v>
      </c>
      <c r="L1266" s="835">
        <v>47.7</v>
      </c>
      <c r="M1266" s="835">
        <v>47.7</v>
      </c>
      <c r="N1266" s="832">
        <v>1</v>
      </c>
      <c r="O1266" s="836">
        <v>0.5</v>
      </c>
      <c r="P1266" s="835"/>
      <c r="Q1266" s="837">
        <v>0</v>
      </c>
      <c r="R1266" s="832"/>
      <c r="S1266" s="837">
        <v>0</v>
      </c>
      <c r="T1266" s="836"/>
      <c r="U1266" s="838">
        <v>0</v>
      </c>
    </row>
    <row r="1267" spans="1:21" ht="14.4" customHeight="1" x14ac:dyDescent="0.3">
      <c r="A1267" s="831">
        <v>50</v>
      </c>
      <c r="B1267" s="832" t="s">
        <v>2327</v>
      </c>
      <c r="C1267" s="832" t="s">
        <v>2333</v>
      </c>
      <c r="D1267" s="833" t="s">
        <v>3873</v>
      </c>
      <c r="E1267" s="834" t="s">
        <v>2349</v>
      </c>
      <c r="F1267" s="832" t="s">
        <v>2328</v>
      </c>
      <c r="G1267" s="832" t="s">
        <v>2410</v>
      </c>
      <c r="H1267" s="832" t="s">
        <v>607</v>
      </c>
      <c r="I1267" s="832" t="s">
        <v>3195</v>
      </c>
      <c r="J1267" s="832" t="s">
        <v>1972</v>
      </c>
      <c r="K1267" s="832" t="s">
        <v>1859</v>
      </c>
      <c r="L1267" s="835">
        <v>160.88999999999999</v>
      </c>
      <c r="M1267" s="835">
        <v>804.44999999999993</v>
      </c>
      <c r="N1267" s="832">
        <v>5</v>
      </c>
      <c r="O1267" s="836">
        <v>2</v>
      </c>
      <c r="P1267" s="835">
        <v>482.66999999999996</v>
      </c>
      <c r="Q1267" s="837">
        <v>0.6</v>
      </c>
      <c r="R1267" s="832">
        <v>3</v>
      </c>
      <c r="S1267" s="837">
        <v>0.6</v>
      </c>
      <c r="T1267" s="836">
        <v>1</v>
      </c>
      <c r="U1267" s="838">
        <v>0.5</v>
      </c>
    </row>
    <row r="1268" spans="1:21" ht="14.4" customHeight="1" x14ac:dyDescent="0.3">
      <c r="A1268" s="831">
        <v>50</v>
      </c>
      <c r="B1268" s="832" t="s">
        <v>2327</v>
      </c>
      <c r="C1268" s="832" t="s">
        <v>2333</v>
      </c>
      <c r="D1268" s="833" t="s">
        <v>3873</v>
      </c>
      <c r="E1268" s="834" t="s">
        <v>2349</v>
      </c>
      <c r="F1268" s="832" t="s">
        <v>2328</v>
      </c>
      <c r="G1268" s="832" t="s">
        <v>2410</v>
      </c>
      <c r="H1268" s="832" t="s">
        <v>607</v>
      </c>
      <c r="I1268" s="832" t="s">
        <v>3195</v>
      </c>
      <c r="J1268" s="832" t="s">
        <v>1972</v>
      </c>
      <c r="K1268" s="832" t="s">
        <v>1859</v>
      </c>
      <c r="L1268" s="835">
        <v>158.99</v>
      </c>
      <c r="M1268" s="835">
        <v>794.95</v>
      </c>
      <c r="N1268" s="832">
        <v>5</v>
      </c>
      <c r="O1268" s="836">
        <v>2</v>
      </c>
      <c r="P1268" s="835">
        <v>317.98</v>
      </c>
      <c r="Q1268" s="837">
        <v>0.4</v>
      </c>
      <c r="R1268" s="832">
        <v>2</v>
      </c>
      <c r="S1268" s="837">
        <v>0.4</v>
      </c>
      <c r="T1268" s="836">
        <v>0.5</v>
      </c>
      <c r="U1268" s="838">
        <v>0.25</v>
      </c>
    </row>
    <row r="1269" spans="1:21" ht="14.4" customHeight="1" x14ac:dyDescent="0.3">
      <c r="A1269" s="831">
        <v>50</v>
      </c>
      <c r="B1269" s="832" t="s">
        <v>2327</v>
      </c>
      <c r="C1269" s="832" t="s">
        <v>2333</v>
      </c>
      <c r="D1269" s="833" t="s">
        <v>3873</v>
      </c>
      <c r="E1269" s="834" t="s">
        <v>2349</v>
      </c>
      <c r="F1269" s="832" t="s">
        <v>2328</v>
      </c>
      <c r="G1269" s="832" t="s">
        <v>2410</v>
      </c>
      <c r="H1269" s="832" t="s">
        <v>578</v>
      </c>
      <c r="I1269" s="832" t="s">
        <v>3600</v>
      </c>
      <c r="J1269" s="832" t="s">
        <v>3601</v>
      </c>
      <c r="K1269" s="832" t="s">
        <v>1959</v>
      </c>
      <c r="L1269" s="835">
        <v>289.62</v>
      </c>
      <c r="M1269" s="835">
        <v>289.62</v>
      </c>
      <c r="N1269" s="832">
        <v>1</v>
      </c>
      <c r="O1269" s="836">
        <v>0.5</v>
      </c>
      <c r="P1269" s="835"/>
      <c r="Q1269" s="837">
        <v>0</v>
      </c>
      <c r="R1269" s="832"/>
      <c r="S1269" s="837">
        <v>0</v>
      </c>
      <c r="T1269" s="836"/>
      <c r="U1269" s="838">
        <v>0</v>
      </c>
    </row>
    <row r="1270" spans="1:21" ht="14.4" customHeight="1" x14ac:dyDescent="0.3">
      <c r="A1270" s="831">
        <v>50</v>
      </c>
      <c r="B1270" s="832" t="s">
        <v>2327</v>
      </c>
      <c r="C1270" s="832" t="s">
        <v>2333</v>
      </c>
      <c r="D1270" s="833" t="s">
        <v>3873</v>
      </c>
      <c r="E1270" s="834" t="s">
        <v>2349</v>
      </c>
      <c r="F1270" s="832" t="s">
        <v>2328</v>
      </c>
      <c r="G1270" s="832" t="s">
        <v>3602</v>
      </c>
      <c r="H1270" s="832" t="s">
        <v>607</v>
      </c>
      <c r="I1270" s="832" t="s">
        <v>3603</v>
      </c>
      <c r="J1270" s="832" t="s">
        <v>3604</v>
      </c>
      <c r="K1270" s="832" t="s">
        <v>3605</v>
      </c>
      <c r="L1270" s="835">
        <v>341.53</v>
      </c>
      <c r="M1270" s="835">
        <v>683.06</v>
      </c>
      <c r="N1270" s="832">
        <v>2</v>
      </c>
      <c r="O1270" s="836">
        <v>1</v>
      </c>
      <c r="P1270" s="835">
        <v>341.53</v>
      </c>
      <c r="Q1270" s="837">
        <v>0.5</v>
      </c>
      <c r="R1270" s="832">
        <v>1</v>
      </c>
      <c r="S1270" s="837">
        <v>0.5</v>
      </c>
      <c r="T1270" s="836">
        <v>0.5</v>
      </c>
      <c r="U1270" s="838">
        <v>0.5</v>
      </c>
    </row>
    <row r="1271" spans="1:21" ht="14.4" customHeight="1" x14ac:dyDescent="0.3">
      <c r="A1271" s="831">
        <v>50</v>
      </c>
      <c r="B1271" s="832" t="s">
        <v>2327</v>
      </c>
      <c r="C1271" s="832" t="s">
        <v>2333</v>
      </c>
      <c r="D1271" s="833" t="s">
        <v>3873</v>
      </c>
      <c r="E1271" s="834" t="s">
        <v>2349</v>
      </c>
      <c r="F1271" s="832" t="s">
        <v>2328</v>
      </c>
      <c r="G1271" s="832" t="s">
        <v>3606</v>
      </c>
      <c r="H1271" s="832" t="s">
        <v>578</v>
      </c>
      <c r="I1271" s="832" t="s">
        <v>3607</v>
      </c>
      <c r="J1271" s="832" t="s">
        <v>3608</v>
      </c>
      <c r="K1271" s="832" t="s">
        <v>3609</v>
      </c>
      <c r="L1271" s="835">
        <v>117.46</v>
      </c>
      <c r="M1271" s="835">
        <v>352.38</v>
      </c>
      <c r="N1271" s="832">
        <v>3</v>
      </c>
      <c r="O1271" s="836">
        <v>1</v>
      </c>
      <c r="P1271" s="835">
        <v>352.38</v>
      </c>
      <c r="Q1271" s="837">
        <v>1</v>
      </c>
      <c r="R1271" s="832">
        <v>3</v>
      </c>
      <c r="S1271" s="837">
        <v>1</v>
      </c>
      <c r="T1271" s="836">
        <v>1</v>
      </c>
      <c r="U1271" s="838">
        <v>1</v>
      </c>
    </row>
    <row r="1272" spans="1:21" ht="14.4" customHeight="1" x14ac:dyDescent="0.3">
      <c r="A1272" s="831">
        <v>50</v>
      </c>
      <c r="B1272" s="832" t="s">
        <v>2327</v>
      </c>
      <c r="C1272" s="832" t="s">
        <v>2333</v>
      </c>
      <c r="D1272" s="833" t="s">
        <v>3873</v>
      </c>
      <c r="E1272" s="834" t="s">
        <v>2349</v>
      </c>
      <c r="F1272" s="832" t="s">
        <v>2328</v>
      </c>
      <c r="G1272" s="832" t="s">
        <v>2417</v>
      </c>
      <c r="H1272" s="832" t="s">
        <v>578</v>
      </c>
      <c r="I1272" s="832" t="s">
        <v>2418</v>
      </c>
      <c r="J1272" s="832" t="s">
        <v>2419</v>
      </c>
      <c r="K1272" s="832" t="s">
        <v>2420</v>
      </c>
      <c r="L1272" s="835">
        <v>1762.05</v>
      </c>
      <c r="M1272" s="835">
        <v>5286.15</v>
      </c>
      <c r="N1272" s="832">
        <v>3</v>
      </c>
      <c r="O1272" s="836">
        <v>2</v>
      </c>
      <c r="P1272" s="835">
        <v>5286.15</v>
      </c>
      <c r="Q1272" s="837">
        <v>1</v>
      </c>
      <c r="R1272" s="832">
        <v>3</v>
      </c>
      <c r="S1272" s="837">
        <v>1</v>
      </c>
      <c r="T1272" s="836">
        <v>2</v>
      </c>
      <c r="U1272" s="838">
        <v>1</v>
      </c>
    </row>
    <row r="1273" spans="1:21" ht="14.4" customHeight="1" x14ac:dyDescent="0.3">
      <c r="A1273" s="831">
        <v>50</v>
      </c>
      <c r="B1273" s="832" t="s">
        <v>2327</v>
      </c>
      <c r="C1273" s="832" t="s">
        <v>2333</v>
      </c>
      <c r="D1273" s="833" t="s">
        <v>3873</v>
      </c>
      <c r="E1273" s="834" t="s">
        <v>2349</v>
      </c>
      <c r="F1273" s="832" t="s">
        <v>2328</v>
      </c>
      <c r="G1273" s="832" t="s">
        <v>2417</v>
      </c>
      <c r="H1273" s="832" t="s">
        <v>578</v>
      </c>
      <c r="I1273" s="832" t="s">
        <v>3199</v>
      </c>
      <c r="J1273" s="832" t="s">
        <v>2419</v>
      </c>
      <c r="K1273" s="832" t="s">
        <v>3200</v>
      </c>
      <c r="L1273" s="835">
        <v>6167.15</v>
      </c>
      <c r="M1273" s="835">
        <v>12334.3</v>
      </c>
      <c r="N1273" s="832">
        <v>2</v>
      </c>
      <c r="O1273" s="836">
        <v>1.5</v>
      </c>
      <c r="P1273" s="835">
        <v>12334.3</v>
      </c>
      <c r="Q1273" s="837">
        <v>1</v>
      </c>
      <c r="R1273" s="832">
        <v>2</v>
      </c>
      <c r="S1273" s="837">
        <v>1</v>
      </c>
      <c r="T1273" s="836">
        <v>1.5</v>
      </c>
      <c r="U1273" s="838">
        <v>1</v>
      </c>
    </row>
    <row r="1274" spans="1:21" ht="14.4" customHeight="1" x14ac:dyDescent="0.3">
      <c r="A1274" s="831">
        <v>50</v>
      </c>
      <c r="B1274" s="832" t="s">
        <v>2327</v>
      </c>
      <c r="C1274" s="832" t="s">
        <v>2333</v>
      </c>
      <c r="D1274" s="833" t="s">
        <v>3873</v>
      </c>
      <c r="E1274" s="834" t="s">
        <v>2349</v>
      </c>
      <c r="F1274" s="832" t="s">
        <v>2328</v>
      </c>
      <c r="G1274" s="832" t="s">
        <v>2417</v>
      </c>
      <c r="H1274" s="832" t="s">
        <v>578</v>
      </c>
      <c r="I1274" s="832" t="s">
        <v>3610</v>
      </c>
      <c r="J1274" s="832" t="s">
        <v>2419</v>
      </c>
      <c r="K1274" s="832" t="s">
        <v>3611</v>
      </c>
      <c r="L1274" s="835">
        <v>0</v>
      </c>
      <c r="M1274" s="835">
        <v>0</v>
      </c>
      <c r="N1274" s="832">
        <v>1</v>
      </c>
      <c r="O1274" s="836">
        <v>0.5</v>
      </c>
      <c r="P1274" s="835">
        <v>0</v>
      </c>
      <c r="Q1274" s="837"/>
      <c r="R1274" s="832">
        <v>1</v>
      </c>
      <c r="S1274" s="837">
        <v>1</v>
      </c>
      <c r="T1274" s="836">
        <v>0.5</v>
      </c>
      <c r="U1274" s="838">
        <v>1</v>
      </c>
    </row>
    <row r="1275" spans="1:21" ht="14.4" customHeight="1" x14ac:dyDescent="0.3">
      <c r="A1275" s="831">
        <v>50</v>
      </c>
      <c r="B1275" s="832" t="s">
        <v>2327</v>
      </c>
      <c r="C1275" s="832" t="s">
        <v>2333</v>
      </c>
      <c r="D1275" s="833" t="s">
        <v>3873</v>
      </c>
      <c r="E1275" s="834" t="s">
        <v>2349</v>
      </c>
      <c r="F1275" s="832" t="s">
        <v>2328</v>
      </c>
      <c r="G1275" s="832" t="s">
        <v>2747</v>
      </c>
      <c r="H1275" s="832" t="s">
        <v>578</v>
      </c>
      <c r="I1275" s="832" t="s">
        <v>3612</v>
      </c>
      <c r="J1275" s="832" t="s">
        <v>2749</v>
      </c>
      <c r="K1275" s="832" t="s">
        <v>2021</v>
      </c>
      <c r="L1275" s="835">
        <v>353.18</v>
      </c>
      <c r="M1275" s="835">
        <v>706.36</v>
      </c>
      <c r="N1275" s="832">
        <v>2</v>
      </c>
      <c r="O1275" s="836">
        <v>1</v>
      </c>
      <c r="P1275" s="835"/>
      <c r="Q1275" s="837">
        <v>0</v>
      </c>
      <c r="R1275" s="832"/>
      <c r="S1275" s="837">
        <v>0</v>
      </c>
      <c r="T1275" s="836"/>
      <c r="U1275" s="838">
        <v>0</v>
      </c>
    </row>
    <row r="1276" spans="1:21" ht="14.4" customHeight="1" x14ac:dyDescent="0.3">
      <c r="A1276" s="831">
        <v>50</v>
      </c>
      <c r="B1276" s="832" t="s">
        <v>2327</v>
      </c>
      <c r="C1276" s="832" t="s">
        <v>2333</v>
      </c>
      <c r="D1276" s="833" t="s">
        <v>3873</v>
      </c>
      <c r="E1276" s="834" t="s">
        <v>2349</v>
      </c>
      <c r="F1276" s="832" t="s">
        <v>2328</v>
      </c>
      <c r="G1276" s="832" t="s">
        <v>2747</v>
      </c>
      <c r="H1276" s="832" t="s">
        <v>578</v>
      </c>
      <c r="I1276" s="832" t="s">
        <v>3612</v>
      </c>
      <c r="J1276" s="832" t="s">
        <v>2749</v>
      </c>
      <c r="K1276" s="832" t="s">
        <v>2021</v>
      </c>
      <c r="L1276" s="835">
        <v>279.52999999999997</v>
      </c>
      <c r="M1276" s="835">
        <v>279.52999999999997</v>
      </c>
      <c r="N1276" s="832">
        <v>1</v>
      </c>
      <c r="O1276" s="836">
        <v>0.5</v>
      </c>
      <c r="P1276" s="835">
        <v>279.52999999999997</v>
      </c>
      <c r="Q1276" s="837">
        <v>1</v>
      </c>
      <c r="R1276" s="832">
        <v>1</v>
      </c>
      <c r="S1276" s="837">
        <v>1</v>
      </c>
      <c r="T1276" s="836">
        <v>0.5</v>
      </c>
      <c r="U1276" s="838">
        <v>1</v>
      </c>
    </row>
    <row r="1277" spans="1:21" ht="14.4" customHeight="1" x14ac:dyDescent="0.3">
      <c r="A1277" s="831">
        <v>50</v>
      </c>
      <c r="B1277" s="832" t="s">
        <v>2327</v>
      </c>
      <c r="C1277" s="832" t="s">
        <v>2333</v>
      </c>
      <c r="D1277" s="833" t="s">
        <v>3873</v>
      </c>
      <c r="E1277" s="834" t="s">
        <v>2349</v>
      </c>
      <c r="F1277" s="832" t="s">
        <v>2328</v>
      </c>
      <c r="G1277" s="832" t="s">
        <v>2747</v>
      </c>
      <c r="H1277" s="832" t="s">
        <v>578</v>
      </c>
      <c r="I1277" s="832" t="s">
        <v>2750</v>
      </c>
      <c r="J1277" s="832" t="s">
        <v>2749</v>
      </c>
      <c r="K1277" s="832" t="s">
        <v>2025</v>
      </c>
      <c r="L1277" s="835">
        <v>543.36</v>
      </c>
      <c r="M1277" s="835">
        <v>1630.08</v>
      </c>
      <c r="N1277" s="832">
        <v>3</v>
      </c>
      <c r="O1277" s="836">
        <v>1.5</v>
      </c>
      <c r="P1277" s="835">
        <v>543.36</v>
      </c>
      <c r="Q1277" s="837">
        <v>0.33333333333333337</v>
      </c>
      <c r="R1277" s="832">
        <v>1</v>
      </c>
      <c r="S1277" s="837">
        <v>0.33333333333333331</v>
      </c>
      <c r="T1277" s="836">
        <v>0.5</v>
      </c>
      <c r="U1277" s="838">
        <v>0.33333333333333331</v>
      </c>
    </row>
    <row r="1278" spans="1:21" ht="14.4" customHeight="1" x14ac:dyDescent="0.3">
      <c r="A1278" s="831">
        <v>50</v>
      </c>
      <c r="B1278" s="832" t="s">
        <v>2327</v>
      </c>
      <c r="C1278" s="832" t="s">
        <v>2333</v>
      </c>
      <c r="D1278" s="833" t="s">
        <v>3873</v>
      </c>
      <c r="E1278" s="834" t="s">
        <v>2349</v>
      </c>
      <c r="F1278" s="832" t="s">
        <v>2328</v>
      </c>
      <c r="G1278" s="832" t="s">
        <v>2747</v>
      </c>
      <c r="H1278" s="832" t="s">
        <v>578</v>
      </c>
      <c r="I1278" s="832" t="s">
        <v>2750</v>
      </c>
      <c r="J1278" s="832" t="s">
        <v>2749</v>
      </c>
      <c r="K1278" s="832" t="s">
        <v>2025</v>
      </c>
      <c r="L1278" s="835">
        <v>430.05</v>
      </c>
      <c r="M1278" s="835">
        <v>1720.2</v>
      </c>
      <c r="N1278" s="832">
        <v>4</v>
      </c>
      <c r="O1278" s="836">
        <v>2</v>
      </c>
      <c r="P1278" s="835"/>
      <c r="Q1278" s="837">
        <v>0</v>
      </c>
      <c r="R1278" s="832"/>
      <c r="S1278" s="837">
        <v>0</v>
      </c>
      <c r="T1278" s="836"/>
      <c r="U1278" s="838">
        <v>0</v>
      </c>
    </row>
    <row r="1279" spans="1:21" ht="14.4" customHeight="1" x14ac:dyDescent="0.3">
      <c r="A1279" s="831">
        <v>50</v>
      </c>
      <c r="B1279" s="832" t="s">
        <v>2327</v>
      </c>
      <c r="C1279" s="832" t="s">
        <v>2333</v>
      </c>
      <c r="D1279" s="833" t="s">
        <v>3873</v>
      </c>
      <c r="E1279" s="834" t="s">
        <v>2349</v>
      </c>
      <c r="F1279" s="832" t="s">
        <v>2328</v>
      </c>
      <c r="G1279" s="832" t="s">
        <v>2747</v>
      </c>
      <c r="H1279" s="832" t="s">
        <v>578</v>
      </c>
      <c r="I1279" s="832" t="s">
        <v>3351</v>
      </c>
      <c r="J1279" s="832" t="s">
        <v>2749</v>
      </c>
      <c r="K1279" s="832" t="s">
        <v>2019</v>
      </c>
      <c r="L1279" s="835">
        <v>661.62</v>
      </c>
      <c r="M1279" s="835">
        <v>661.62</v>
      </c>
      <c r="N1279" s="832">
        <v>1</v>
      </c>
      <c r="O1279" s="836">
        <v>1</v>
      </c>
      <c r="P1279" s="835"/>
      <c r="Q1279" s="837">
        <v>0</v>
      </c>
      <c r="R1279" s="832"/>
      <c r="S1279" s="837">
        <v>0</v>
      </c>
      <c r="T1279" s="836"/>
      <c r="U1279" s="838">
        <v>0</v>
      </c>
    </row>
    <row r="1280" spans="1:21" ht="14.4" customHeight="1" x14ac:dyDescent="0.3">
      <c r="A1280" s="831">
        <v>50</v>
      </c>
      <c r="B1280" s="832" t="s">
        <v>2327</v>
      </c>
      <c r="C1280" s="832" t="s">
        <v>2333</v>
      </c>
      <c r="D1280" s="833" t="s">
        <v>3873</v>
      </c>
      <c r="E1280" s="834" t="s">
        <v>2349</v>
      </c>
      <c r="F1280" s="832" t="s">
        <v>2328</v>
      </c>
      <c r="G1280" s="832" t="s">
        <v>2747</v>
      </c>
      <c r="H1280" s="832" t="s">
        <v>607</v>
      </c>
      <c r="I1280" s="832" t="s">
        <v>3613</v>
      </c>
      <c r="J1280" s="832" t="s">
        <v>2036</v>
      </c>
      <c r="K1280" s="832" t="s">
        <v>2029</v>
      </c>
      <c r="L1280" s="835">
        <v>477.84</v>
      </c>
      <c r="M1280" s="835">
        <v>477.84</v>
      </c>
      <c r="N1280" s="832">
        <v>1</v>
      </c>
      <c r="O1280" s="836">
        <v>1</v>
      </c>
      <c r="P1280" s="835"/>
      <c r="Q1280" s="837">
        <v>0</v>
      </c>
      <c r="R1280" s="832"/>
      <c r="S1280" s="837">
        <v>0</v>
      </c>
      <c r="T1280" s="836"/>
      <c r="U1280" s="838">
        <v>0</v>
      </c>
    </row>
    <row r="1281" spans="1:21" ht="14.4" customHeight="1" x14ac:dyDescent="0.3">
      <c r="A1281" s="831">
        <v>50</v>
      </c>
      <c r="B1281" s="832" t="s">
        <v>2327</v>
      </c>
      <c r="C1281" s="832" t="s">
        <v>2333</v>
      </c>
      <c r="D1281" s="833" t="s">
        <v>3873</v>
      </c>
      <c r="E1281" s="834" t="s">
        <v>2349</v>
      </c>
      <c r="F1281" s="832" t="s">
        <v>2328</v>
      </c>
      <c r="G1281" s="832" t="s">
        <v>2747</v>
      </c>
      <c r="H1281" s="832" t="s">
        <v>607</v>
      </c>
      <c r="I1281" s="832" t="s">
        <v>3614</v>
      </c>
      <c r="J1281" s="832" t="s">
        <v>2036</v>
      </c>
      <c r="K1281" s="832" t="s">
        <v>1945</v>
      </c>
      <c r="L1281" s="835">
        <v>310.58999999999997</v>
      </c>
      <c r="M1281" s="835">
        <v>621.17999999999995</v>
      </c>
      <c r="N1281" s="832">
        <v>2</v>
      </c>
      <c r="O1281" s="836">
        <v>1</v>
      </c>
      <c r="P1281" s="835">
        <v>310.58999999999997</v>
      </c>
      <c r="Q1281" s="837">
        <v>0.5</v>
      </c>
      <c r="R1281" s="832">
        <v>1</v>
      </c>
      <c r="S1281" s="837">
        <v>0.5</v>
      </c>
      <c r="T1281" s="836">
        <v>0.5</v>
      </c>
      <c r="U1281" s="838">
        <v>0.5</v>
      </c>
    </row>
    <row r="1282" spans="1:21" ht="14.4" customHeight="1" x14ac:dyDescent="0.3">
      <c r="A1282" s="831">
        <v>50</v>
      </c>
      <c r="B1282" s="832" t="s">
        <v>2327</v>
      </c>
      <c r="C1282" s="832" t="s">
        <v>2333</v>
      </c>
      <c r="D1282" s="833" t="s">
        <v>3873</v>
      </c>
      <c r="E1282" s="834" t="s">
        <v>2349</v>
      </c>
      <c r="F1282" s="832" t="s">
        <v>2328</v>
      </c>
      <c r="G1282" s="832" t="s">
        <v>3201</v>
      </c>
      <c r="H1282" s="832" t="s">
        <v>607</v>
      </c>
      <c r="I1282" s="832" t="s">
        <v>2202</v>
      </c>
      <c r="J1282" s="832" t="s">
        <v>1242</v>
      </c>
      <c r="K1282" s="832" t="s">
        <v>2203</v>
      </c>
      <c r="L1282" s="835">
        <v>63.75</v>
      </c>
      <c r="M1282" s="835">
        <v>191.25</v>
      </c>
      <c r="N1282" s="832">
        <v>3</v>
      </c>
      <c r="O1282" s="836">
        <v>1</v>
      </c>
      <c r="P1282" s="835">
        <v>127.5</v>
      </c>
      <c r="Q1282" s="837">
        <v>0.66666666666666663</v>
      </c>
      <c r="R1282" s="832">
        <v>2</v>
      </c>
      <c r="S1282" s="837">
        <v>0.66666666666666663</v>
      </c>
      <c r="T1282" s="836">
        <v>0.5</v>
      </c>
      <c r="U1282" s="838">
        <v>0.5</v>
      </c>
    </row>
    <row r="1283" spans="1:21" ht="14.4" customHeight="1" x14ac:dyDescent="0.3">
      <c r="A1283" s="831">
        <v>50</v>
      </c>
      <c r="B1283" s="832" t="s">
        <v>2327</v>
      </c>
      <c r="C1283" s="832" t="s">
        <v>2333</v>
      </c>
      <c r="D1283" s="833" t="s">
        <v>3873</v>
      </c>
      <c r="E1283" s="834" t="s">
        <v>2349</v>
      </c>
      <c r="F1283" s="832" t="s">
        <v>2328</v>
      </c>
      <c r="G1283" s="832" t="s">
        <v>3615</v>
      </c>
      <c r="H1283" s="832" t="s">
        <v>607</v>
      </c>
      <c r="I1283" s="832" t="s">
        <v>3616</v>
      </c>
      <c r="J1283" s="832" t="s">
        <v>3617</v>
      </c>
      <c r="K1283" s="832" t="s">
        <v>3618</v>
      </c>
      <c r="L1283" s="835">
        <v>122.96</v>
      </c>
      <c r="M1283" s="835">
        <v>1844.3999999999999</v>
      </c>
      <c r="N1283" s="832">
        <v>15</v>
      </c>
      <c r="O1283" s="836">
        <v>1</v>
      </c>
      <c r="P1283" s="835">
        <v>983.68</v>
      </c>
      <c r="Q1283" s="837">
        <v>0.53333333333333333</v>
      </c>
      <c r="R1283" s="832">
        <v>8</v>
      </c>
      <c r="S1283" s="837">
        <v>0.53333333333333333</v>
      </c>
      <c r="T1283" s="836">
        <v>0.5</v>
      </c>
      <c r="U1283" s="838">
        <v>0.5</v>
      </c>
    </row>
    <row r="1284" spans="1:21" ht="14.4" customHeight="1" x14ac:dyDescent="0.3">
      <c r="A1284" s="831">
        <v>50</v>
      </c>
      <c r="B1284" s="832" t="s">
        <v>2327</v>
      </c>
      <c r="C1284" s="832" t="s">
        <v>2333</v>
      </c>
      <c r="D1284" s="833" t="s">
        <v>3873</v>
      </c>
      <c r="E1284" s="834" t="s">
        <v>2349</v>
      </c>
      <c r="F1284" s="832" t="s">
        <v>2328</v>
      </c>
      <c r="G1284" s="832" t="s">
        <v>3352</v>
      </c>
      <c r="H1284" s="832" t="s">
        <v>578</v>
      </c>
      <c r="I1284" s="832" t="s">
        <v>3619</v>
      </c>
      <c r="J1284" s="832" t="s">
        <v>3620</v>
      </c>
      <c r="K1284" s="832" t="s">
        <v>3621</v>
      </c>
      <c r="L1284" s="835">
        <v>0</v>
      </c>
      <c r="M1284" s="835">
        <v>0</v>
      </c>
      <c r="N1284" s="832">
        <v>9</v>
      </c>
      <c r="O1284" s="836">
        <v>2.5</v>
      </c>
      <c r="P1284" s="835"/>
      <c r="Q1284" s="837"/>
      <c r="R1284" s="832"/>
      <c r="S1284" s="837">
        <v>0</v>
      </c>
      <c r="T1284" s="836"/>
      <c r="U1284" s="838">
        <v>0</v>
      </c>
    </row>
    <row r="1285" spans="1:21" ht="14.4" customHeight="1" x14ac:dyDescent="0.3">
      <c r="A1285" s="831">
        <v>50</v>
      </c>
      <c r="B1285" s="832" t="s">
        <v>2327</v>
      </c>
      <c r="C1285" s="832" t="s">
        <v>2333</v>
      </c>
      <c r="D1285" s="833" t="s">
        <v>3873</v>
      </c>
      <c r="E1285" s="834" t="s">
        <v>2349</v>
      </c>
      <c r="F1285" s="832" t="s">
        <v>2328</v>
      </c>
      <c r="G1285" s="832" t="s">
        <v>3352</v>
      </c>
      <c r="H1285" s="832" t="s">
        <v>578</v>
      </c>
      <c r="I1285" s="832" t="s">
        <v>3622</v>
      </c>
      <c r="J1285" s="832" t="s">
        <v>3623</v>
      </c>
      <c r="K1285" s="832" t="s">
        <v>3624</v>
      </c>
      <c r="L1285" s="835">
        <v>0</v>
      </c>
      <c r="M1285" s="835">
        <v>0</v>
      </c>
      <c r="N1285" s="832">
        <v>31</v>
      </c>
      <c r="O1285" s="836">
        <v>12.5</v>
      </c>
      <c r="P1285" s="835"/>
      <c r="Q1285" s="837"/>
      <c r="R1285" s="832"/>
      <c r="S1285" s="837">
        <v>0</v>
      </c>
      <c r="T1285" s="836"/>
      <c r="U1285" s="838">
        <v>0</v>
      </c>
    </row>
    <row r="1286" spans="1:21" ht="14.4" customHeight="1" x14ac:dyDescent="0.3">
      <c r="A1286" s="831">
        <v>50</v>
      </c>
      <c r="B1286" s="832" t="s">
        <v>2327</v>
      </c>
      <c r="C1286" s="832" t="s">
        <v>2333</v>
      </c>
      <c r="D1286" s="833" t="s">
        <v>3873</v>
      </c>
      <c r="E1286" s="834" t="s">
        <v>2349</v>
      </c>
      <c r="F1286" s="832" t="s">
        <v>2328</v>
      </c>
      <c r="G1286" s="832" t="s">
        <v>3352</v>
      </c>
      <c r="H1286" s="832" t="s">
        <v>578</v>
      </c>
      <c r="I1286" s="832" t="s">
        <v>3353</v>
      </c>
      <c r="J1286" s="832" t="s">
        <v>3354</v>
      </c>
      <c r="K1286" s="832" t="s">
        <v>3355</v>
      </c>
      <c r="L1286" s="835">
        <v>0</v>
      </c>
      <c r="M1286" s="835">
        <v>0</v>
      </c>
      <c r="N1286" s="832">
        <v>2</v>
      </c>
      <c r="O1286" s="836">
        <v>2</v>
      </c>
      <c r="P1286" s="835">
        <v>0</v>
      </c>
      <c r="Q1286" s="837"/>
      <c r="R1286" s="832">
        <v>2</v>
      </c>
      <c r="S1286" s="837">
        <v>1</v>
      </c>
      <c r="T1286" s="836">
        <v>2</v>
      </c>
      <c r="U1286" s="838">
        <v>1</v>
      </c>
    </row>
    <row r="1287" spans="1:21" ht="14.4" customHeight="1" x14ac:dyDescent="0.3">
      <c r="A1287" s="831">
        <v>50</v>
      </c>
      <c r="B1287" s="832" t="s">
        <v>2327</v>
      </c>
      <c r="C1287" s="832" t="s">
        <v>2333</v>
      </c>
      <c r="D1287" s="833" t="s">
        <v>3873</v>
      </c>
      <c r="E1287" s="834" t="s">
        <v>2349</v>
      </c>
      <c r="F1287" s="832" t="s">
        <v>2328</v>
      </c>
      <c r="G1287" s="832" t="s">
        <v>3352</v>
      </c>
      <c r="H1287" s="832" t="s">
        <v>578</v>
      </c>
      <c r="I1287" s="832" t="s">
        <v>3625</v>
      </c>
      <c r="J1287" s="832" t="s">
        <v>3626</v>
      </c>
      <c r="K1287" s="832" t="s">
        <v>3621</v>
      </c>
      <c r="L1287" s="835">
        <v>0</v>
      </c>
      <c r="M1287" s="835">
        <v>0</v>
      </c>
      <c r="N1287" s="832">
        <v>8</v>
      </c>
      <c r="O1287" s="836">
        <v>4</v>
      </c>
      <c r="P1287" s="835">
        <v>0</v>
      </c>
      <c r="Q1287" s="837"/>
      <c r="R1287" s="832">
        <v>5</v>
      </c>
      <c r="S1287" s="837">
        <v>0.625</v>
      </c>
      <c r="T1287" s="836">
        <v>3</v>
      </c>
      <c r="U1287" s="838">
        <v>0.75</v>
      </c>
    </row>
    <row r="1288" spans="1:21" ht="14.4" customHeight="1" x14ac:dyDescent="0.3">
      <c r="A1288" s="831">
        <v>50</v>
      </c>
      <c r="B1288" s="832" t="s">
        <v>2327</v>
      </c>
      <c r="C1288" s="832" t="s">
        <v>2333</v>
      </c>
      <c r="D1288" s="833" t="s">
        <v>3873</v>
      </c>
      <c r="E1288" s="834" t="s">
        <v>2349</v>
      </c>
      <c r="F1288" s="832" t="s">
        <v>2328</v>
      </c>
      <c r="G1288" s="832" t="s">
        <v>2756</v>
      </c>
      <c r="H1288" s="832" t="s">
        <v>578</v>
      </c>
      <c r="I1288" s="832" t="s">
        <v>3627</v>
      </c>
      <c r="J1288" s="832" t="s">
        <v>3357</v>
      </c>
      <c r="K1288" s="832" t="s">
        <v>3628</v>
      </c>
      <c r="L1288" s="835">
        <v>0</v>
      </c>
      <c r="M1288" s="835">
        <v>0</v>
      </c>
      <c r="N1288" s="832">
        <v>9</v>
      </c>
      <c r="O1288" s="836">
        <v>1.5</v>
      </c>
      <c r="P1288" s="835">
        <v>0</v>
      </c>
      <c r="Q1288" s="837"/>
      <c r="R1288" s="832">
        <v>6</v>
      </c>
      <c r="S1288" s="837">
        <v>0.66666666666666663</v>
      </c>
      <c r="T1288" s="836">
        <v>1</v>
      </c>
      <c r="U1288" s="838">
        <v>0.66666666666666663</v>
      </c>
    </row>
    <row r="1289" spans="1:21" ht="14.4" customHeight="1" x14ac:dyDescent="0.3">
      <c r="A1289" s="831">
        <v>50</v>
      </c>
      <c r="B1289" s="832" t="s">
        <v>2327</v>
      </c>
      <c r="C1289" s="832" t="s">
        <v>2333</v>
      </c>
      <c r="D1289" s="833" t="s">
        <v>3873</v>
      </c>
      <c r="E1289" s="834" t="s">
        <v>2349</v>
      </c>
      <c r="F1289" s="832" t="s">
        <v>2328</v>
      </c>
      <c r="G1289" s="832" t="s">
        <v>2972</v>
      </c>
      <c r="H1289" s="832" t="s">
        <v>578</v>
      </c>
      <c r="I1289" s="832" t="s">
        <v>3202</v>
      </c>
      <c r="J1289" s="832" t="s">
        <v>3203</v>
      </c>
      <c r="K1289" s="832" t="s">
        <v>1945</v>
      </c>
      <c r="L1289" s="835">
        <v>98.11</v>
      </c>
      <c r="M1289" s="835">
        <v>98.11</v>
      </c>
      <c r="N1289" s="832">
        <v>1</v>
      </c>
      <c r="O1289" s="836">
        <v>1</v>
      </c>
      <c r="P1289" s="835"/>
      <c r="Q1289" s="837">
        <v>0</v>
      </c>
      <c r="R1289" s="832"/>
      <c r="S1289" s="837">
        <v>0</v>
      </c>
      <c r="T1289" s="836"/>
      <c r="U1289" s="838">
        <v>0</v>
      </c>
    </row>
    <row r="1290" spans="1:21" ht="14.4" customHeight="1" x14ac:dyDescent="0.3">
      <c r="A1290" s="831">
        <v>50</v>
      </c>
      <c r="B1290" s="832" t="s">
        <v>2327</v>
      </c>
      <c r="C1290" s="832" t="s">
        <v>2333</v>
      </c>
      <c r="D1290" s="833" t="s">
        <v>3873</v>
      </c>
      <c r="E1290" s="834" t="s">
        <v>2349</v>
      </c>
      <c r="F1290" s="832" t="s">
        <v>2328</v>
      </c>
      <c r="G1290" s="832" t="s">
        <v>3204</v>
      </c>
      <c r="H1290" s="832" t="s">
        <v>607</v>
      </c>
      <c r="I1290" s="832" t="s">
        <v>2153</v>
      </c>
      <c r="J1290" s="832" t="s">
        <v>2154</v>
      </c>
      <c r="K1290" s="832" t="s">
        <v>2155</v>
      </c>
      <c r="L1290" s="835">
        <v>0</v>
      </c>
      <c r="M1290" s="835">
        <v>0</v>
      </c>
      <c r="N1290" s="832">
        <v>21</v>
      </c>
      <c r="O1290" s="836">
        <v>5.5</v>
      </c>
      <c r="P1290" s="835">
        <v>0</v>
      </c>
      <c r="Q1290" s="837"/>
      <c r="R1290" s="832">
        <v>10</v>
      </c>
      <c r="S1290" s="837">
        <v>0.47619047619047616</v>
      </c>
      <c r="T1290" s="836">
        <v>2.5</v>
      </c>
      <c r="U1290" s="838">
        <v>0.45454545454545453</v>
      </c>
    </row>
    <row r="1291" spans="1:21" ht="14.4" customHeight="1" x14ac:dyDescent="0.3">
      <c r="A1291" s="831">
        <v>50</v>
      </c>
      <c r="B1291" s="832" t="s">
        <v>2327</v>
      </c>
      <c r="C1291" s="832" t="s">
        <v>2333</v>
      </c>
      <c r="D1291" s="833" t="s">
        <v>3873</v>
      </c>
      <c r="E1291" s="834" t="s">
        <v>2349</v>
      </c>
      <c r="F1291" s="832" t="s">
        <v>2328</v>
      </c>
      <c r="G1291" s="832" t="s">
        <v>3204</v>
      </c>
      <c r="H1291" s="832" t="s">
        <v>578</v>
      </c>
      <c r="I1291" s="832" t="s">
        <v>3629</v>
      </c>
      <c r="J1291" s="832" t="s">
        <v>3630</v>
      </c>
      <c r="K1291" s="832" t="s">
        <v>3631</v>
      </c>
      <c r="L1291" s="835">
        <v>0</v>
      </c>
      <c r="M1291" s="835">
        <v>0</v>
      </c>
      <c r="N1291" s="832">
        <v>1</v>
      </c>
      <c r="O1291" s="836">
        <v>0.5</v>
      </c>
      <c r="P1291" s="835">
        <v>0</v>
      </c>
      <c r="Q1291" s="837"/>
      <c r="R1291" s="832">
        <v>1</v>
      </c>
      <c r="S1291" s="837">
        <v>1</v>
      </c>
      <c r="T1291" s="836">
        <v>0.5</v>
      </c>
      <c r="U1291" s="838">
        <v>1</v>
      </c>
    </row>
    <row r="1292" spans="1:21" ht="14.4" customHeight="1" x14ac:dyDescent="0.3">
      <c r="A1292" s="831">
        <v>50</v>
      </c>
      <c r="B1292" s="832" t="s">
        <v>2327</v>
      </c>
      <c r="C1292" s="832" t="s">
        <v>2333</v>
      </c>
      <c r="D1292" s="833" t="s">
        <v>3873</v>
      </c>
      <c r="E1292" s="834" t="s">
        <v>2349</v>
      </c>
      <c r="F1292" s="832" t="s">
        <v>2328</v>
      </c>
      <c r="G1292" s="832" t="s">
        <v>3632</v>
      </c>
      <c r="H1292" s="832" t="s">
        <v>607</v>
      </c>
      <c r="I1292" s="832" t="s">
        <v>3633</v>
      </c>
      <c r="J1292" s="832" t="s">
        <v>3634</v>
      </c>
      <c r="K1292" s="832" t="s">
        <v>643</v>
      </c>
      <c r="L1292" s="835">
        <v>1423.81</v>
      </c>
      <c r="M1292" s="835">
        <v>5695.24</v>
      </c>
      <c r="N1292" s="832">
        <v>4</v>
      </c>
      <c r="O1292" s="836">
        <v>1.5</v>
      </c>
      <c r="P1292" s="835">
        <v>2847.62</v>
      </c>
      <c r="Q1292" s="837">
        <v>0.5</v>
      </c>
      <c r="R1292" s="832">
        <v>2</v>
      </c>
      <c r="S1292" s="837">
        <v>0.5</v>
      </c>
      <c r="T1292" s="836">
        <v>1</v>
      </c>
      <c r="U1292" s="838">
        <v>0.66666666666666663</v>
      </c>
    </row>
    <row r="1293" spans="1:21" ht="14.4" customHeight="1" x14ac:dyDescent="0.3">
      <c r="A1293" s="831">
        <v>50</v>
      </c>
      <c r="B1293" s="832" t="s">
        <v>2327</v>
      </c>
      <c r="C1293" s="832" t="s">
        <v>2333</v>
      </c>
      <c r="D1293" s="833" t="s">
        <v>3873</v>
      </c>
      <c r="E1293" s="834" t="s">
        <v>2349</v>
      </c>
      <c r="F1293" s="832" t="s">
        <v>2328</v>
      </c>
      <c r="G1293" s="832" t="s">
        <v>2758</v>
      </c>
      <c r="H1293" s="832" t="s">
        <v>578</v>
      </c>
      <c r="I1293" s="832" t="s">
        <v>3635</v>
      </c>
      <c r="J1293" s="832" t="s">
        <v>2760</v>
      </c>
      <c r="K1293" s="832" t="s">
        <v>2001</v>
      </c>
      <c r="L1293" s="835">
        <v>120.14</v>
      </c>
      <c r="M1293" s="835">
        <v>3003.5</v>
      </c>
      <c r="N1293" s="832">
        <v>25</v>
      </c>
      <c r="O1293" s="836">
        <v>12</v>
      </c>
      <c r="P1293" s="835">
        <v>2042.38</v>
      </c>
      <c r="Q1293" s="837">
        <v>0.68</v>
      </c>
      <c r="R1293" s="832">
        <v>17</v>
      </c>
      <c r="S1293" s="837">
        <v>0.68</v>
      </c>
      <c r="T1293" s="836">
        <v>8</v>
      </c>
      <c r="U1293" s="838">
        <v>0.66666666666666663</v>
      </c>
    </row>
    <row r="1294" spans="1:21" ht="14.4" customHeight="1" x14ac:dyDescent="0.3">
      <c r="A1294" s="831">
        <v>50</v>
      </c>
      <c r="B1294" s="832" t="s">
        <v>2327</v>
      </c>
      <c r="C1294" s="832" t="s">
        <v>2333</v>
      </c>
      <c r="D1294" s="833" t="s">
        <v>3873</v>
      </c>
      <c r="E1294" s="834" t="s">
        <v>2349</v>
      </c>
      <c r="F1294" s="832" t="s">
        <v>2328</v>
      </c>
      <c r="G1294" s="832" t="s">
        <v>2758</v>
      </c>
      <c r="H1294" s="832" t="s">
        <v>578</v>
      </c>
      <c r="I1294" s="832" t="s">
        <v>3636</v>
      </c>
      <c r="J1294" s="832" t="s">
        <v>3637</v>
      </c>
      <c r="K1294" s="832" t="s">
        <v>3638</v>
      </c>
      <c r="L1294" s="835">
        <v>240.27</v>
      </c>
      <c r="M1294" s="835">
        <v>240.27</v>
      </c>
      <c r="N1294" s="832">
        <v>1</v>
      </c>
      <c r="O1294" s="836">
        <v>0.5</v>
      </c>
      <c r="P1294" s="835">
        <v>240.27</v>
      </c>
      <c r="Q1294" s="837">
        <v>1</v>
      </c>
      <c r="R1294" s="832">
        <v>1</v>
      </c>
      <c r="S1294" s="837">
        <v>1</v>
      </c>
      <c r="T1294" s="836">
        <v>0.5</v>
      </c>
      <c r="U1294" s="838">
        <v>1</v>
      </c>
    </row>
    <row r="1295" spans="1:21" ht="14.4" customHeight="1" x14ac:dyDescent="0.3">
      <c r="A1295" s="831">
        <v>50</v>
      </c>
      <c r="B1295" s="832" t="s">
        <v>2327</v>
      </c>
      <c r="C1295" s="832" t="s">
        <v>2333</v>
      </c>
      <c r="D1295" s="833" t="s">
        <v>3873</v>
      </c>
      <c r="E1295" s="834" t="s">
        <v>2349</v>
      </c>
      <c r="F1295" s="832" t="s">
        <v>2328</v>
      </c>
      <c r="G1295" s="832" t="s">
        <v>2424</v>
      </c>
      <c r="H1295" s="832" t="s">
        <v>578</v>
      </c>
      <c r="I1295" s="832" t="s">
        <v>2522</v>
      </c>
      <c r="J1295" s="832" t="s">
        <v>1246</v>
      </c>
      <c r="K1295" s="832" t="s">
        <v>2523</v>
      </c>
      <c r="L1295" s="835">
        <v>210.38</v>
      </c>
      <c r="M1295" s="835">
        <v>2103.7999999999997</v>
      </c>
      <c r="N1295" s="832">
        <v>10</v>
      </c>
      <c r="O1295" s="836">
        <v>4</v>
      </c>
      <c r="P1295" s="835">
        <v>1472.6599999999999</v>
      </c>
      <c r="Q1295" s="837">
        <v>0.70000000000000007</v>
      </c>
      <c r="R1295" s="832">
        <v>7</v>
      </c>
      <c r="S1295" s="837">
        <v>0.7</v>
      </c>
      <c r="T1295" s="836">
        <v>2.5</v>
      </c>
      <c r="U1295" s="838">
        <v>0.625</v>
      </c>
    </row>
    <row r="1296" spans="1:21" ht="14.4" customHeight="1" x14ac:dyDescent="0.3">
      <c r="A1296" s="831">
        <v>50</v>
      </c>
      <c r="B1296" s="832" t="s">
        <v>2327</v>
      </c>
      <c r="C1296" s="832" t="s">
        <v>2333</v>
      </c>
      <c r="D1296" s="833" t="s">
        <v>3873</v>
      </c>
      <c r="E1296" s="834" t="s">
        <v>2349</v>
      </c>
      <c r="F1296" s="832" t="s">
        <v>2328</v>
      </c>
      <c r="G1296" s="832" t="s">
        <v>2424</v>
      </c>
      <c r="H1296" s="832" t="s">
        <v>578</v>
      </c>
      <c r="I1296" s="832" t="s">
        <v>3067</v>
      </c>
      <c r="J1296" s="832" t="s">
        <v>1246</v>
      </c>
      <c r="K1296" s="832" t="s">
        <v>2523</v>
      </c>
      <c r="L1296" s="835">
        <v>210.38</v>
      </c>
      <c r="M1296" s="835">
        <v>1051.9000000000001</v>
      </c>
      <c r="N1296" s="832">
        <v>5</v>
      </c>
      <c r="O1296" s="836">
        <v>2.5</v>
      </c>
      <c r="P1296" s="835">
        <v>210.38</v>
      </c>
      <c r="Q1296" s="837">
        <v>0.19999999999999998</v>
      </c>
      <c r="R1296" s="832">
        <v>1</v>
      </c>
      <c r="S1296" s="837">
        <v>0.2</v>
      </c>
      <c r="T1296" s="836">
        <v>0.5</v>
      </c>
      <c r="U1296" s="838">
        <v>0.2</v>
      </c>
    </row>
    <row r="1297" spans="1:21" ht="14.4" customHeight="1" x14ac:dyDescent="0.3">
      <c r="A1297" s="831">
        <v>50</v>
      </c>
      <c r="B1297" s="832" t="s">
        <v>2327</v>
      </c>
      <c r="C1297" s="832" t="s">
        <v>2333</v>
      </c>
      <c r="D1297" s="833" t="s">
        <v>3873</v>
      </c>
      <c r="E1297" s="834" t="s">
        <v>2349</v>
      </c>
      <c r="F1297" s="832" t="s">
        <v>2328</v>
      </c>
      <c r="G1297" s="832" t="s">
        <v>3639</v>
      </c>
      <c r="H1297" s="832" t="s">
        <v>578</v>
      </c>
      <c r="I1297" s="832" t="s">
        <v>3640</v>
      </c>
      <c r="J1297" s="832" t="s">
        <v>3641</v>
      </c>
      <c r="K1297" s="832" t="s">
        <v>2654</v>
      </c>
      <c r="L1297" s="835">
        <v>282.05</v>
      </c>
      <c r="M1297" s="835">
        <v>1128.2</v>
      </c>
      <c r="N1297" s="832">
        <v>4</v>
      </c>
      <c r="O1297" s="836">
        <v>1</v>
      </c>
      <c r="P1297" s="835">
        <v>1128.2</v>
      </c>
      <c r="Q1297" s="837">
        <v>1</v>
      </c>
      <c r="R1297" s="832">
        <v>4</v>
      </c>
      <c r="S1297" s="837">
        <v>1</v>
      </c>
      <c r="T1297" s="836">
        <v>1</v>
      </c>
      <c r="U1297" s="838">
        <v>1</v>
      </c>
    </row>
    <row r="1298" spans="1:21" ht="14.4" customHeight="1" x14ac:dyDescent="0.3">
      <c r="A1298" s="831">
        <v>50</v>
      </c>
      <c r="B1298" s="832" t="s">
        <v>2327</v>
      </c>
      <c r="C1298" s="832" t="s">
        <v>2333</v>
      </c>
      <c r="D1298" s="833" t="s">
        <v>3873</v>
      </c>
      <c r="E1298" s="834" t="s">
        <v>2349</v>
      </c>
      <c r="F1298" s="832" t="s">
        <v>2328</v>
      </c>
      <c r="G1298" s="832" t="s">
        <v>3642</v>
      </c>
      <c r="H1298" s="832" t="s">
        <v>578</v>
      </c>
      <c r="I1298" s="832" t="s">
        <v>3643</v>
      </c>
      <c r="J1298" s="832" t="s">
        <v>3644</v>
      </c>
      <c r="K1298" s="832" t="s">
        <v>3645</v>
      </c>
      <c r="L1298" s="835">
        <v>60.39</v>
      </c>
      <c r="M1298" s="835">
        <v>241.56</v>
      </c>
      <c r="N1298" s="832">
        <v>4</v>
      </c>
      <c r="O1298" s="836">
        <v>2</v>
      </c>
      <c r="P1298" s="835">
        <v>120.78</v>
      </c>
      <c r="Q1298" s="837">
        <v>0.5</v>
      </c>
      <c r="R1298" s="832">
        <v>2</v>
      </c>
      <c r="S1298" s="837">
        <v>0.5</v>
      </c>
      <c r="T1298" s="836">
        <v>1</v>
      </c>
      <c r="U1298" s="838">
        <v>0.5</v>
      </c>
    </row>
    <row r="1299" spans="1:21" ht="14.4" customHeight="1" x14ac:dyDescent="0.3">
      <c r="A1299" s="831">
        <v>50</v>
      </c>
      <c r="B1299" s="832" t="s">
        <v>2327</v>
      </c>
      <c r="C1299" s="832" t="s">
        <v>2333</v>
      </c>
      <c r="D1299" s="833" t="s">
        <v>3873</v>
      </c>
      <c r="E1299" s="834" t="s">
        <v>2349</v>
      </c>
      <c r="F1299" s="832" t="s">
        <v>2328</v>
      </c>
      <c r="G1299" s="832" t="s">
        <v>3279</v>
      </c>
      <c r="H1299" s="832" t="s">
        <v>578</v>
      </c>
      <c r="I1299" s="832" t="s">
        <v>3646</v>
      </c>
      <c r="J1299" s="832" t="s">
        <v>3281</v>
      </c>
      <c r="K1299" s="832" t="s">
        <v>3647</v>
      </c>
      <c r="L1299" s="835">
        <v>0</v>
      </c>
      <c r="M1299" s="835">
        <v>0</v>
      </c>
      <c r="N1299" s="832">
        <v>2</v>
      </c>
      <c r="O1299" s="836">
        <v>1</v>
      </c>
      <c r="P1299" s="835"/>
      <c r="Q1299" s="837"/>
      <c r="R1299" s="832"/>
      <c r="S1299" s="837">
        <v>0</v>
      </c>
      <c r="T1299" s="836"/>
      <c r="U1299" s="838">
        <v>0</v>
      </c>
    </row>
    <row r="1300" spans="1:21" ht="14.4" customHeight="1" x14ac:dyDescent="0.3">
      <c r="A1300" s="831">
        <v>50</v>
      </c>
      <c r="B1300" s="832" t="s">
        <v>2327</v>
      </c>
      <c r="C1300" s="832" t="s">
        <v>2333</v>
      </c>
      <c r="D1300" s="833" t="s">
        <v>3873</v>
      </c>
      <c r="E1300" s="834" t="s">
        <v>2349</v>
      </c>
      <c r="F1300" s="832" t="s">
        <v>2328</v>
      </c>
      <c r="G1300" s="832" t="s">
        <v>2524</v>
      </c>
      <c r="H1300" s="832" t="s">
        <v>578</v>
      </c>
      <c r="I1300" s="832" t="s">
        <v>3648</v>
      </c>
      <c r="J1300" s="832" t="s">
        <v>2763</v>
      </c>
      <c r="K1300" s="832" t="s">
        <v>3649</v>
      </c>
      <c r="L1300" s="835">
        <v>333.68</v>
      </c>
      <c r="M1300" s="835">
        <v>667.36</v>
      </c>
      <c r="N1300" s="832">
        <v>2</v>
      </c>
      <c r="O1300" s="836">
        <v>1</v>
      </c>
      <c r="P1300" s="835">
        <v>667.36</v>
      </c>
      <c r="Q1300" s="837">
        <v>1</v>
      </c>
      <c r="R1300" s="832">
        <v>2</v>
      </c>
      <c r="S1300" s="837">
        <v>1</v>
      </c>
      <c r="T1300" s="836">
        <v>1</v>
      </c>
      <c r="U1300" s="838">
        <v>1</v>
      </c>
    </row>
    <row r="1301" spans="1:21" ht="14.4" customHeight="1" x14ac:dyDescent="0.3">
      <c r="A1301" s="831">
        <v>50</v>
      </c>
      <c r="B1301" s="832" t="s">
        <v>2327</v>
      </c>
      <c r="C1301" s="832" t="s">
        <v>2333</v>
      </c>
      <c r="D1301" s="833" t="s">
        <v>3873</v>
      </c>
      <c r="E1301" s="834" t="s">
        <v>2349</v>
      </c>
      <c r="F1301" s="832" t="s">
        <v>2328</v>
      </c>
      <c r="G1301" s="832" t="s">
        <v>2434</v>
      </c>
      <c r="H1301" s="832" t="s">
        <v>607</v>
      </c>
      <c r="I1301" s="832" t="s">
        <v>1997</v>
      </c>
      <c r="J1301" s="832" t="s">
        <v>1998</v>
      </c>
      <c r="K1301" s="832" t="s">
        <v>1999</v>
      </c>
      <c r="L1301" s="835">
        <v>93.46</v>
      </c>
      <c r="M1301" s="835">
        <v>373.84</v>
      </c>
      <c r="N1301" s="832">
        <v>4</v>
      </c>
      <c r="O1301" s="836">
        <v>1.5</v>
      </c>
      <c r="P1301" s="835">
        <v>373.84</v>
      </c>
      <c r="Q1301" s="837">
        <v>1</v>
      </c>
      <c r="R1301" s="832">
        <v>4</v>
      </c>
      <c r="S1301" s="837">
        <v>1</v>
      </c>
      <c r="T1301" s="836">
        <v>1.5</v>
      </c>
      <c r="U1301" s="838">
        <v>1</v>
      </c>
    </row>
    <row r="1302" spans="1:21" ht="14.4" customHeight="1" x14ac:dyDescent="0.3">
      <c r="A1302" s="831">
        <v>50</v>
      </c>
      <c r="B1302" s="832" t="s">
        <v>2327</v>
      </c>
      <c r="C1302" s="832" t="s">
        <v>2333</v>
      </c>
      <c r="D1302" s="833" t="s">
        <v>3873</v>
      </c>
      <c r="E1302" s="834" t="s">
        <v>2349</v>
      </c>
      <c r="F1302" s="832" t="s">
        <v>2328</v>
      </c>
      <c r="G1302" s="832" t="s">
        <v>2434</v>
      </c>
      <c r="H1302" s="832" t="s">
        <v>607</v>
      </c>
      <c r="I1302" s="832" t="s">
        <v>2000</v>
      </c>
      <c r="J1302" s="832" t="s">
        <v>1998</v>
      </c>
      <c r="K1302" s="832" t="s">
        <v>2001</v>
      </c>
      <c r="L1302" s="835">
        <v>366.53</v>
      </c>
      <c r="M1302" s="835">
        <v>733.06</v>
      </c>
      <c r="N1302" s="832">
        <v>2</v>
      </c>
      <c r="O1302" s="836">
        <v>1.5</v>
      </c>
      <c r="P1302" s="835">
        <v>733.06</v>
      </c>
      <c r="Q1302" s="837">
        <v>1</v>
      </c>
      <c r="R1302" s="832">
        <v>2</v>
      </c>
      <c r="S1302" s="837">
        <v>1</v>
      </c>
      <c r="T1302" s="836">
        <v>1.5</v>
      </c>
      <c r="U1302" s="838">
        <v>1</v>
      </c>
    </row>
    <row r="1303" spans="1:21" ht="14.4" customHeight="1" x14ac:dyDescent="0.3">
      <c r="A1303" s="831">
        <v>50</v>
      </c>
      <c r="B1303" s="832" t="s">
        <v>2327</v>
      </c>
      <c r="C1303" s="832" t="s">
        <v>2333</v>
      </c>
      <c r="D1303" s="833" t="s">
        <v>3873</v>
      </c>
      <c r="E1303" s="834" t="s">
        <v>2349</v>
      </c>
      <c r="F1303" s="832" t="s">
        <v>2328</v>
      </c>
      <c r="G1303" s="832" t="s">
        <v>2434</v>
      </c>
      <c r="H1303" s="832" t="s">
        <v>607</v>
      </c>
      <c r="I1303" s="832" t="s">
        <v>2000</v>
      </c>
      <c r="J1303" s="832" t="s">
        <v>1998</v>
      </c>
      <c r="K1303" s="832" t="s">
        <v>2001</v>
      </c>
      <c r="L1303" s="835">
        <v>311.52999999999997</v>
      </c>
      <c r="M1303" s="835">
        <v>1246.1199999999999</v>
      </c>
      <c r="N1303" s="832">
        <v>4</v>
      </c>
      <c r="O1303" s="836">
        <v>3.5</v>
      </c>
      <c r="P1303" s="835"/>
      <c r="Q1303" s="837">
        <v>0</v>
      </c>
      <c r="R1303" s="832"/>
      <c r="S1303" s="837">
        <v>0</v>
      </c>
      <c r="T1303" s="836"/>
      <c r="U1303" s="838">
        <v>0</v>
      </c>
    </row>
    <row r="1304" spans="1:21" ht="14.4" customHeight="1" x14ac:dyDescent="0.3">
      <c r="A1304" s="831">
        <v>50</v>
      </c>
      <c r="B1304" s="832" t="s">
        <v>2327</v>
      </c>
      <c r="C1304" s="832" t="s">
        <v>2333</v>
      </c>
      <c r="D1304" s="833" t="s">
        <v>3873</v>
      </c>
      <c r="E1304" s="834" t="s">
        <v>2349</v>
      </c>
      <c r="F1304" s="832" t="s">
        <v>2328</v>
      </c>
      <c r="G1304" s="832" t="s">
        <v>2434</v>
      </c>
      <c r="H1304" s="832" t="s">
        <v>607</v>
      </c>
      <c r="I1304" s="832" t="s">
        <v>2000</v>
      </c>
      <c r="J1304" s="832" t="s">
        <v>1998</v>
      </c>
      <c r="K1304" s="832" t="s">
        <v>2001</v>
      </c>
      <c r="L1304" s="835">
        <v>263.68</v>
      </c>
      <c r="M1304" s="835">
        <v>791.04</v>
      </c>
      <c r="N1304" s="832">
        <v>3</v>
      </c>
      <c r="O1304" s="836">
        <v>2</v>
      </c>
      <c r="P1304" s="835">
        <v>263.68</v>
      </c>
      <c r="Q1304" s="837">
        <v>0.33333333333333337</v>
      </c>
      <c r="R1304" s="832">
        <v>1</v>
      </c>
      <c r="S1304" s="837">
        <v>0.33333333333333331</v>
      </c>
      <c r="T1304" s="836">
        <v>0.5</v>
      </c>
      <c r="U1304" s="838">
        <v>0.25</v>
      </c>
    </row>
    <row r="1305" spans="1:21" ht="14.4" customHeight="1" x14ac:dyDescent="0.3">
      <c r="A1305" s="831">
        <v>50</v>
      </c>
      <c r="B1305" s="832" t="s">
        <v>2327</v>
      </c>
      <c r="C1305" s="832" t="s">
        <v>2333</v>
      </c>
      <c r="D1305" s="833" t="s">
        <v>3873</v>
      </c>
      <c r="E1305" s="834" t="s">
        <v>2349</v>
      </c>
      <c r="F1305" s="832" t="s">
        <v>2328</v>
      </c>
      <c r="G1305" s="832" t="s">
        <v>2982</v>
      </c>
      <c r="H1305" s="832" t="s">
        <v>607</v>
      </c>
      <c r="I1305" s="832" t="s">
        <v>2983</v>
      </c>
      <c r="J1305" s="832" t="s">
        <v>2984</v>
      </c>
      <c r="K1305" s="832" t="s">
        <v>2985</v>
      </c>
      <c r="L1305" s="835">
        <v>246.88</v>
      </c>
      <c r="M1305" s="835">
        <v>987.52</v>
      </c>
      <c r="N1305" s="832">
        <v>4</v>
      </c>
      <c r="O1305" s="836">
        <v>0.5</v>
      </c>
      <c r="P1305" s="835">
        <v>987.52</v>
      </c>
      <c r="Q1305" s="837">
        <v>1</v>
      </c>
      <c r="R1305" s="832">
        <v>4</v>
      </c>
      <c r="S1305" s="837">
        <v>1</v>
      </c>
      <c r="T1305" s="836">
        <v>0.5</v>
      </c>
      <c r="U1305" s="838">
        <v>1</v>
      </c>
    </row>
    <row r="1306" spans="1:21" ht="14.4" customHeight="1" x14ac:dyDescent="0.3">
      <c r="A1306" s="831">
        <v>50</v>
      </c>
      <c r="B1306" s="832" t="s">
        <v>2327</v>
      </c>
      <c r="C1306" s="832" t="s">
        <v>2333</v>
      </c>
      <c r="D1306" s="833" t="s">
        <v>3873</v>
      </c>
      <c r="E1306" s="834" t="s">
        <v>2349</v>
      </c>
      <c r="F1306" s="832" t="s">
        <v>2328</v>
      </c>
      <c r="G1306" s="832" t="s">
        <v>2982</v>
      </c>
      <c r="H1306" s="832" t="s">
        <v>607</v>
      </c>
      <c r="I1306" s="832" t="s">
        <v>3205</v>
      </c>
      <c r="J1306" s="832" t="s">
        <v>2984</v>
      </c>
      <c r="K1306" s="832" t="s">
        <v>3206</v>
      </c>
      <c r="L1306" s="835">
        <v>301.26</v>
      </c>
      <c r="M1306" s="835">
        <v>3313.8599999999997</v>
      </c>
      <c r="N1306" s="832">
        <v>11</v>
      </c>
      <c r="O1306" s="836">
        <v>2.5</v>
      </c>
      <c r="P1306" s="835">
        <v>1205.04</v>
      </c>
      <c r="Q1306" s="837">
        <v>0.36363636363636365</v>
      </c>
      <c r="R1306" s="832">
        <v>4</v>
      </c>
      <c r="S1306" s="837">
        <v>0.36363636363636365</v>
      </c>
      <c r="T1306" s="836">
        <v>0.5</v>
      </c>
      <c r="U1306" s="838">
        <v>0.2</v>
      </c>
    </row>
    <row r="1307" spans="1:21" ht="14.4" customHeight="1" x14ac:dyDescent="0.3">
      <c r="A1307" s="831">
        <v>50</v>
      </c>
      <c r="B1307" s="832" t="s">
        <v>2327</v>
      </c>
      <c r="C1307" s="832" t="s">
        <v>2333</v>
      </c>
      <c r="D1307" s="833" t="s">
        <v>3873</v>
      </c>
      <c r="E1307" s="834" t="s">
        <v>2349</v>
      </c>
      <c r="F1307" s="832" t="s">
        <v>2328</v>
      </c>
      <c r="G1307" s="832" t="s">
        <v>2776</v>
      </c>
      <c r="H1307" s="832" t="s">
        <v>578</v>
      </c>
      <c r="I1307" s="832" t="s">
        <v>2777</v>
      </c>
      <c r="J1307" s="832" t="s">
        <v>2778</v>
      </c>
      <c r="K1307" s="832" t="s">
        <v>2779</v>
      </c>
      <c r="L1307" s="835">
        <v>149.69</v>
      </c>
      <c r="M1307" s="835">
        <v>598.76</v>
      </c>
      <c r="N1307" s="832">
        <v>4</v>
      </c>
      <c r="O1307" s="836">
        <v>0.5</v>
      </c>
      <c r="P1307" s="835">
        <v>598.76</v>
      </c>
      <c r="Q1307" s="837">
        <v>1</v>
      </c>
      <c r="R1307" s="832">
        <v>4</v>
      </c>
      <c r="S1307" s="837">
        <v>1</v>
      </c>
      <c r="T1307" s="836">
        <v>0.5</v>
      </c>
      <c r="U1307" s="838">
        <v>1</v>
      </c>
    </row>
    <row r="1308" spans="1:21" ht="14.4" customHeight="1" x14ac:dyDescent="0.3">
      <c r="A1308" s="831">
        <v>50</v>
      </c>
      <c r="B1308" s="832" t="s">
        <v>2327</v>
      </c>
      <c r="C1308" s="832" t="s">
        <v>2333</v>
      </c>
      <c r="D1308" s="833" t="s">
        <v>3873</v>
      </c>
      <c r="E1308" s="834" t="s">
        <v>2349</v>
      </c>
      <c r="F1308" s="832" t="s">
        <v>2328</v>
      </c>
      <c r="G1308" s="832" t="s">
        <v>2776</v>
      </c>
      <c r="H1308" s="832" t="s">
        <v>578</v>
      </c>
      <c r="I1308" s="832" t="s">
        <v>2777</v>
      </c>
      <c r="J1308" s="832" t="s">
        <v>2778</v>
      </c>
      <c r="K1308" s="832" t="s">
        <v>2779</v>
      </c>
      <c r="L1308" s="835">
        <v>110.19</v>
      </c>
      <c r="M1308" s="835">
        <v>440.76</v>
      </c>
      <c r="N1308" s="832">
        <v>4</v>
      </c>
      <c r="O1308" s="836">
        <v>1</v>
      </c>
      <c r="P1308" s="835">
        <v>440.76</v>
      </c>
      <c r="Q1308" s="837">
        <v>1</v>
      </c>
      <c r="R1308" s="832">
        <v>4</v>
      </c>
      <c r="S1308" s="837">
        <v>1</v>
      </c>
      <c r="T1308" s="836">
        <v>1</v>
      </c>
      <c r="U1308" s="838">
        <v>1</v>
      </c>
    </row>
    <row r="1309" spans="1:21" ht="14.4" customHeight="1" x14ac:dyDescent="0.3">
      <c r="A1309" s="831">
        <v>50</v>
      </c>
      <c r="B1309" s="832" t="s">
        <v>2327</v>
      </c>
      <c r="C1309" s="832" t="s">
        <v>2333</v>
      </c>
      <c r="D1309" s="833" t="s">
        <v>3873</v>
      </c>
      <c r="E1309" s="834" t="s">
        <v>2349</v>
      </c>
      <c r="F1309" s="832" t="s">
        <v>2328</v>
      </c>
      <c r="G1309" s="832" t="s">
        <v>2776</v>
      </c>
      <c r="H1309" s="832" t="s">
        <v>578</v>
      </c>
      <c r="I1309" s="832" t="s">
        <v>3041</v>
      </c>
      <c r="J1309" s="832" t="s">
        <v>3042</v>
      </c>
      <c r="K1309" s="832" t="s">
        <v>3043</v>
      </c>
      <c r="L1309" s="835">
        <v>149.69</v>
      </c>
      <c r="M1309" s="835">
        <v>4939.7699999999995</v>
      </c>
      <c r="N1309" s="832">
        <v>33</v>
      </c>
      <c r="O1309" s="836">
        <v>5</v>
      </c>
      <c r="P1309" s="835">
        <v>1796.28</v>
      </c>
      <c r="Q1309" s="837">
        <v>0.36363636363636365</v>
      </c>
      <c r="R1309" s="832">
        <v>12</v>
      </c>
      <c r="S1309" s="837">
        <v>0.36363636363636365</v>
      </c>
      <c r="T1309" s="836">
        <v>1.5</v>
      </c>
      <c r="U1309" s="838">
        <v>0.3</v>
      </c>
    </row>
    <row r="1310" spans="1:21" ht="14.4" customHeight="1" x14ac:dyDescent="0.3">
      <c r="A1310" s="831">
        <v>50</v>
      </c>
      <c r="B1310" s="832" t="s">
        <v>2327</v>
      </c>
      <c r="C1310" s="832" t="s">
        <v>2333</v>
      </c>
      <c r="D1310" s="833" t="s">
        <v>3873</v>
      </c>
      <c r="E1310" s="834" t="s">
        <v>2349</v>
      </c>
      <c r="F1310" s="832" t="s">
        <v>2328</v>
      </c>
      <c r="G1310" s="832" t="s">
        <v>2776</v>
      </c>
      <c r="H1310" s="832" t="s">
        <v>578</v>
      </c>
      <c r="I1310" s="832" t="s">
        <v>3041</v>
      </c>
      <c r="J1310" s="832" t="s">
        <v>3042</v>
      </c>
      <c r="K1310" s="832" t="s">
        <v>3043</v>
      </c>
      <c r="L1310" s="835">
        <v>110.19</v>
      </c>
      <c r="M1310" s="835">
        <v>1983.42</v>
      </c>
      <c r="N1310" s="832">
        <v>18</v>
      </c>
      <c r="O1310" s="836">
        <v>2.5</v>
      </c>
      <c r="P1310" s="835">
        <v>881.52</v>
      </c>
      <c r="Q1310" s="837">
        <v>0.44444444444444442</v>
      </c>
      <c r="R1310" s="832">
        <v>8</v>
      </c>
      <c r="S1310" s="837">
        <v>0.44444444444444442</v>
      </c>
      <c r="T1310" s="836">
        <v>1</v>
      </c>
      <c r="U1310" s="838">
        <v>0.4</v>
      </c>
    </row>
    <row r="1311" spans="1:21" ht="14.4" customHeight="1" x14ac:dyDescent="0.3">
      <c r="A1311" s="831">
        <v>50</v>
      </c>
      <c r="B1311" s="832" t="s">
        <v>2327</v>
      </c>
      <c r="C1311" s="832" t="s">
        <v>2333</v>
      </c>
      <c r="D1311" s="833" t="s">
        <v>3873</v>
      </c>
      <c r="E1311" s="834" t="s">
        <v>2349</v>
      </c>
      <c r="F1311" s="832" t="s">
        <v>2328</v>
      </c>
      <c r="G1311" s="832" t="s">
        <v>2776</v>
      </c>
      <c r="H1311" s="832" t="s">
        <v>578</v>
      </c>
      <c r="I1311" s="832" t="s">
        <v>3211</v>
      </c>
      <c r="J1311" s="832" t="s">
        <v>3042</v>
      </c>
      <c r="K1311" s="832" t="s">
        <v>3212</v>
      </c>
      <c r="L1311" s="835">
        <v>171.09</v>
      </c>
      <c r="M1311" s="835">
        <v>1368.72</v>
      </c>
      <c r="N1311" s="832">
        <v>8</v>
      </c>
      <c r="O1311" s="836">
        <v>1</v>
      </c>
      <c r="P1311" s="835">
        <v>1368.72</v>
      </c>
      <c r="Q1311" s="837">
        <v>1</v>
      </c>
      <c r="R1311" s="832">
        <v>8</v>
      </c>
      <c r="S1311" s="837">
        <v>1</v>
      </c>
      <c r="T1311" s="836">
        <v>1</v>
      </c>
      <c r="U1311" s="838">
        <v>1</v>
      </c>
    </row>
    <row r="1312" spans="1:21" ht="14.4" customHeight="1" x14ac:dyDescent="0.3">
      <c r="A1312" s="831">
        <v>50</v>
      </c>
      <c r="B1312" s="832" t="s">
        <v>2327</v>
      </c>
      <c r="C1312" s="832" t="s">
        <v>2333</v>
      </c>
      <c r="D1312" s="833" t="s">
        <v>3873</v>
      </c>
      <c r="E1312" s="834" t="s">
        <v>2349</v>
      </c>
      <c r="F1312" s="832" t="s">
        <v>2328</v>
      </c>
      <c r="G1312" s="832" t="s">
        <v>2776</v>
      </c>
      <c r="H1312" s="832" t="s">
        <v>578</v>
      </c>
      <c r="I1312" s="832" t="s">
        <v>3211</v>
      </c>
      <c r="J1312" s="832" t="s">
        <v>3042</v>
      </c>
      <c r="K1312" s="832" t="s">
        <v>3212</v>
      </c>
      <c r="L1312" s="835">
        <v>80.94</v>
      </c>
      <c r="M1312" s="835">
        <v>404.7</v>
      </c>
      <c r="N1312" s="832">
        <v>5</v>
      </c>
      <c r="O1312" s="836">
        <v>1</v>
      </c>
      <c r="P1312" s="835">
        <v>323.76</v>
      </c>
      <c r="Q1312" s="837">
        <v>0.8</v>
      </c>
      <c r="R1312" s="832">
        <v>4</v>
      </c>
      <c r="S1312" s="837">
        <v>0.8</v>
      </c>
      <c r="T1312" s="836">
        <v>0.5</v>
      </c>
      <c r="U1312" s="838">
        <v>0.5</v>
      </c>
    </row>
    <row r="1313" spans="1:21" ht="14.4" customHeight="1" x14ac:dyDescent="0.3">
      <c r="A1313" s="831">
        <v>50</v>
      </c>
      <c r="B1313" s="832" t="s">
        <v>2327</v>
      </c>
      <c r="C1313" s="832" t="s">
        <v>2333</v>
      </c>
      <c r="D1313" s="833" t="s">
        <v>3873</v>
      </c>
      <c r="E1313" s="834" t="s">
        <v>2349</v>
      </c>
      <c r="F1313" s="832" t="s">
        <v>2328</v>
      </c>
      <c r="G1313" s="832" t="s">
        <v>2776</v>
      </c>
      <c r="H1313" s="832" t="s">
        <v>578</v>
      </c>
      <c r="I1313" s="832" t="s">
        <v>3075</v>
      </c>
      <c r="J1313" s="832" t="s">
        <v>3042</v>
      </c>
      <c r="K1313" s="832" t="s">
        <v>3076</v>
      </c>
      <c r="L1313" s="835">
        <v>85.54</v>
      </c>
      <c r="M1313" s="835">
        <v>855.40000000000009</v>
      </c>
      <c r="N1313" s="832">
        <v>10</v>
      </c>
      <c r="O1313" s="836">
        <v>2.5</v>
      </c>
      <c r="P1313" s="835">
        <v>513.24</v>
      </c>
      <c r="Q1313" s="837">
        <v>0.6</v>
      </c>
      <c r="R1313" s="832">
        <v>6</v>
      </c>
      <c r="S1313" s="837">
        <v>0.6</v>
      </c>
      <c r="T1313" s="836">
        <v>2</v>
      </c>
      <c r="U1313" s="838">
        <v>0.8</v>
      </c>
    </row>
    <row r="1314" spans="1:21" ht="14.4" customHeight="1" x14ac:dyDescent="0.3">
      <c r="A1314" s="831">
        <v>50</v>
      </c>
      <c r="B1314" s="832" t="s">
        <v>2327</v>
      </c>
      <c r="C1314" s="832" t="s">
        <v>2333</v>
      </c>
      <c r="D1314" s="833" t="s">
        <v>3873</v>
      </c>
      <c r="E1314" s="834" t="s">
        <v>2349</v>
      </c>
      <c r="F1314" s="832" t="s">
        <v>2328</v>
      </c>
      <c r="G1314" s="832" t="s">
        <v>2776</v>
      </c>
      <c r="H1314" s="832" t="s">
        <v>578</v>
      </c>
      <c r="I1314" s="832" t="s">
        <v>3075</v>
      </c>
      <c r="J1314" s="832" t="s">
        <v>3042</v>
      </c>
      <c r="K1314" s="832" t="s">
        <v>3076</v>
      </c>
      <c r="L1314" s="835">
        <v>66.58</v>
      </c>
      <c r="M1314" s="835">
        <v>266.32</v>
      </c>
      <c r="N1314" s="832">
        <v>4</v>
      </c>
      <c r="O1314" s="836">
        <v>1</v>
      </c>
      <c r="P1314" s="835">
        <v>266.32</v>
      </c>
      <c r="Q1314" s="837">
        <v>1</v>
      </c>
      <c r="R1314" s="832">
        <v>4</v>
      </c>
      <c r="S1314" s="837">
        <v>1</v>
      </c>
      <c r="T1314" s="836">
        <v>1</v>
      </c>
      <c r="U1314" s="838">
        <v>1</v>
      </c>
    </row>
    <row r="1315" spans="1:21" ht="14.4" customHeight="1" x14ac:dyDescent="0.3">
      <c r="A1315" s="831">
        <v>50</v>
      </c>
      <c r="B1315" s="832" t="s">
        <v>2327</v>
      </c>
      <c r="C1315" s="832" t="s">
        <v>2333</v>
      </c>
      <c r="D1315" s="833" t="s">
        <v>3873</v>
      </c>
      <c r="E1315" s="834" t="s">
        <v>2349</v>
      </c>
      <c r="F1315" s="832" t="s">
        <v>2328</v>
      </c>
      <c r="G1315" s="832" t="s">
        <v>2776</v>
      </c>
      <c r="H1315" s="832" t="s">
        <v>607</v>
      </c>
      <c r="I1315" s="832" t="s">
        <v>2010</v>
      </c>
      <c r="J1315" s="832" t="s">
        <v>1183</v>
      </c>
      <c r="K1315" s="832" t="s">
        <v>2011</v>
      </c>
      <c r="L1315" s="835">
        <v>160.38999999999999</v>
      </c>
      <c r="M1315" s="835">
        <v>481.16999999999996</v>
      </c>
      <c r="N1315" s="832">
        <v>3</v>
      </c>
      <c r="O1315" s="836">
        <v>0.5</v>
      </c>
      <c r="P1315" s="835">
        <v>481.16999999999996</v>
      </c>
      <c r="Q1315" s="837">
        <v>1</v>
      </c>
      <c r="R1315" s="832">
        <v>3</v>
      </c>
      <c r="S1315" s="837">
        <v>1</v>
      </c>
      <c r="T1315" s="836">
        <v>0.5</v>
      </c>
      <c r="U1315" s="838">
        <v>1</v>
      </c>
    </row>
    <row r="1316" spans="1:21" ht="14.4" customHeight="1" x14ac:dyDescent="0.3">
      <c r="A1316" s="831">
        <v>50</v>
      </c>
      <c r="B1316" s="832" t="s">
        <v>2327</v>
      </c>
      <c r="C1316" s="832" t="s">
        <v>2333</v>
      </c>
      <c r="D1316" s="833" t="s">
        <v>3873</v>
      </c>
      <c r="E1316" s="834" t="s">
        <v>2349</v>
      </c>
      <c r="F1316" s="832" t="s">
        <v>2328</v>
      </c>
      <c r="G1316" s="832" t="s">
        <v>2776</v>
      </c>
      <c r="H1316" s="832" t="s">
        <v>607</v>
      </c>
      <c r="I1316" s="832" t="s">
        <v>2010</v>
      </c>
      <c r="J1316" s="832" t="s">
        <v>1183</v>
      </c>
      <c r="K1316" s="832" t="s">
        <v>2011</v>
      </c>
      <c r="L1316" s="835">
        <v>118.06</v>
      </c>
      <c r="M1316" s="835">
        <v>1416.72</v>
      </c>
      <c r="N1316" s="832">
        <v>12</v>
      </c>
      <c r="O1316" s="836">
        <v>2.5</v>
      </c>
      <c r="P1316" s="835">
        <v>1416.72</v>
      </c>
      <c r="Q1316" s="837">
        <v>1</v>
      </c>
      <c r="R1316" s="832">
        <v>12</v>
      </c>
      <c r="S1316" s="837">
        <v>1</v>
      </c>
      <c r="T1316" s="836">
        <v>2.5</v>
      </c>
      <c r="U1316" s="838">
        <v>1</v>
      </c>
    </row>
    <row r="1317" spans="1:21" ht="14.4" customHeight="1" x14ac:dyDescent="0.3">
      <c r="A1317" s="831">
        <v>50</v>
      </c>
      <c r="B1317" s="832" t="s">
        <v>2327</v>
      </c>
      <c r="C1317" s="832" t="s">
        <v>2333</v>
      </c>
      <c r="D1317" s="833" t="s">
        <v>3873</v>
      </c>
      <c r="E1317" s="834" t="s">
        <v>2349</v>
      </c>
      <c r="F1317" s="832" t="s">
        <v>2328</v>
      </c>
      <c r="G1317" s="832" t="s">
        <v>2776</v>
      </c>
      <c r="H1317" s="832" t="s">
        <v>607</v>
      </c>
      <c r="I1317" s="832" t="s">
        <v>3213</v>
      </c>
      <c r="J1317" s="832" t="s">
        <v>1183</v>
      </c>
      <c r="K1317" s="832" t="s">
        <v>3214</v>
      </c>
      <c r="L1317" s="835">
        <v>393.54</v>
      </c>
      <c r="M1317" s="835">
        <v>393.54</v>
      </c>
      <c r="N1317" s="832">
        <v>1</v>
      </c>
      <c r="O1317" s="836">
        <v>1</v>
      </c>
      <c r="P1317" s="835">
        <v>393.54</v>
      </c>
      <c r="Q1317" s="837">
        <v>1</v>
      </c>
      <c r="R1317" s="832">
        <v>1</v>
      </c>
      <c r="S1317" s="837">
        <v>1</v>
      </c>
      <c r="T1317" s="836">
        <v>1</v>
      </c>
      <c r="U1317" s="838">
        <v>1</v>
      </c>
    </row>
    <row r="1318" spans="1:21" ht="14.4" customHeight="1" x14ac:dyDescent="0.3">
      <c r="A1318" s="831">
        <v>50</v>
      </c>
      <c r="B1318" s="832" t="s">
        <v>2327</v>
      </c>
      <c r="C1318" s="832" t="s">
        <v>2333</v>
      </c>
      <c r="D1318" s="833" t="s">
        <v>3873</v>
      </c>
      <c r="E1318" s="834" t="s">
        <v>2349</v>
      </c>
      <c r="F1318" s="832" t="s">
        <v>2328</v>
      </c>
      <c r="G1318" s="832" t="s">
        <v>2776</v>
      </c>
      <c r="H1318" s="832" t="s">
        <v>607</v>
      </c>
      <c r="I1318" s="832" t="s">
        <v>2012</v>
      </c>
      <c r="J1318" s="832" t="s">
        <v>1183</v>
      </c>
      <c r="K1318" s="832" t="s">
        <v>1184</v>
      </c>
      <c r="L1318" s="835">
        <v>86.73</v>
      </c>
      <c r="M1318" s="835">
        <v>260.19</v>
      </c>
      <c r="N1318" s="832">
        <v>3</v>
      </c>
      <c r="O1318" s="836">
        <v>0.5</v>
      </c>
      <c r="P1318" s="835">
        <v>260.19</v>
      </c>
      <c r="Q1318" s="837">
        <v>1</v>
      </c>
      <c r="R1318" s="832">
        <v>3</v>
      </c>
      <c r="S1318" s="837">
        <v>1</v>
      </c>
      <c r="T1318" s="836">
        <v>0.5</v>
      </c>
      <c r="U1318" s="838">
        <v>1</v>
      </c>
    </row>
    <row r="1319" spans="1:21" ht="14.4" customHeight="1" x14ac:dyDescent="0.3">
      <c r="A1319" s="831">
        <v>50</v>
      </c>
      <c r="B1319" s="832" t="s">
        <v>2327</v>
      </c>
      <c r="C1319" s="832" t="s">
        <v>2333</v>
      </c>
      <c r="D1319" s="833" t="s">
        <v>3873</v>
      </c>
      <c r="E1319" s="834" t="s">
        <v>2349</v>
      </c>
      <c r="F1319" s="832" t="s">
        <v>2328</v>
      </c>
      <c r="G1319" s="832" t="s">
        <v>2438</v>
      </c>
      <c r="H1319" s="832" t="s">
        <v>578</v>
      </c>
      <c r="I1319" s="832" t="s">
        <v>2439</v>
      </c>
      <c r="J1319" s="832" t="s">
        <v>2440</v>
      </c>
      <c r="K1319" s="832" t="s">
        <v>2441</v>
      </c>
      <c r="L1319" s="835">
        <v>93.43</v>
      </c>
      <c r="M1319" s="835">
        <v>747.44</v>
      </c>
      <c r="N1319" s="832">
        <v>8</v>
      </c>
      <c r="O1319" s="836">
        <v>1.5</v>
      </c>
      <c r="P1319" s="835"/>
      <c r="Q1319" s="837">
        <v>0</v>
      </c>
      <c r="R1319" s="832"/>
      <c r="S1319" s="837">
        <v>0</v>
      </c>
      <c r="T1319" s="836"/>
      <c r="U1319" s="838">
        <v>0</v>
      </c>
    </row>
    <row r="1320" spans="1:21" ht="14.4" customHeight="1" x14ac:dyDescent="0.3">
      <c r="A1320" s="831">
        <v>50</v>
      </c>
      <c r="B1320" s="832" t="s">
        <v>2327</v>
      </c>
      <c r="C1320" s="832" t="s">
        <v>2333</v>
      </c>
      <c r="D1320" s="833" t="s">
        <v>3873</v>
      </c>
      <c r="E1320" s="834" t="s">
        <v>2349</v>
      </c>
      <c r="F1320" s="832" t="s">
        <v>2328</v>
      </c>
      <c r="G1320" s="832" t="s">
        <v>3650</v>
      </c>
      <c r="H1320" s="832" t="s">
        <v>578</v>
      </c>
      <c r="I1320" s="832" t="s">
        <v>3651</v>
      </c>
      <c r="J1320" s="832" t="s">
        <v>3652</v>
      </c>
      <c r="K1320" s="832" t="s">
        <v>1850</v>
      </c>
      <c r="L1320" s="835">
        <v>38.56</v>
      </c>
      <c r="M1320" s="835">
        <v>38.56</v>
      </c>
      <c r="N1320" s="832">
        <v>1</v>
      </c>
      <c r="O1320" s="836">
        <v>1</v>
      </c>
      <c r="P1320" s="835">
        <v>38.56</v>
      </c>
      <c r="Q1320" s="837">
        <v>1</v>
      </c>
      <c r="R1320" s="832">
        <v>1</v>
      </c>
      <c r="S1320" s="837">
        <v>1</v>
      </c>
      <c r="T1320" s="836">
        <v>1</v>
      </c>
      <c r="U1320" s="838">
        <v>1</v>
      </c>
    </row>
    <row r="1321" spans="1:21" ht="14.4" customHeight="1" x14ac:dyDescent="0.3">
      <c r="A1321" s="831">
        <v>50</v>
      </c>
      <c r="B1321" s="832" t="s">
        <v>2327</v>
      </c>
      <c r="C1321" s="832" t="s">
        <v>2333</v>
      </c>
      <c r="D1321" s="833" t="s">
        <v>3873</v>
      </c>
      <c r="E1321" s="834" t="s">
        <v>2349</v>
      </c>
      <c r="F1321" s="832" t="s">
        <v>2328</v>
      </c>
      <c r="G1321" s="832" t="s">
        <v>3653</v>
      </c>
      <c r="H1321" s="832" t="s">
        <v>578</v>
      </c>
      <c r="I1321" s="832" t="s">
        <v>3654</v>
      </c>
      <c r="J1321" s="832" t="s">
        <v>3655</v>
      </c>
      <c r="K1321" s="832" t="s">
        <v>3656</v>
      </c>
      <c r="L1321" s="835">
        <v>61.97</v>
      </c>
      <c r="M1321" s="835">
        <v>61.97</v>
      </c>
      <c r="N1321" s="832">
        <v>1</v>
      </c>
      <c r="O1321" s="836">
        <v>1</v>
      </c>
      <c r="P1321" s="835">
        <v>61.97</v>
      </c>
      <c r="Q1321" s="837">
        <v>1</v>
      </c>
      <c r="R1321" s="832">
        <v>1</v>
      </c>
      <c r="S1321" s="837">
        <v>1</v>
      </c>
      <c r="T1321" s="836">
        <v>1</v>
      </c>
      <c r="U1321" s="838">
        <v>1</v>
      </c>
    </row>
    <row r="1322" spans="1:21" ht="14.4" customHeight="1" x14ac:dyDescent="0.3">
      <c r="A1322" s="831">
        <v>50</v>
      </c>
      <c r="B1322" s="832" t="s">
        <v>2327</v>
      </c>
      <c r="C1322" s="832" t="s">
        <v>2333</v>
      </c>
      <c r="D1322" s="833" t="s">
        <v>3873</v>
      </c>
      <c r="E1322" s="834" t="s">
        <v>2349</v>
      </c>
      <c r="F1322" s="832" t="s">
        <v>2328</v>
      </c>
      <c r="G1322" s="832" t="s">
        <v>3657</v>
      </c>
      <c r="H1322" s="832" t="s">
        <v>578</v>
      </c>
      <c r="I1322" s="832" t="s">
        <v>3658</v>
      </c>
      <c r="J1322" s="832" t="s">
        <v>3659</v>
      </c>
      <c r="K1322" s="832" t="s">
        <v>3660</v>
      </c>
      <c r="L1322" s="835">
        <v>300.68</v>
      </c>
      <c r="M1322" s="835">
        <v>601.36</v>
      </c>
      <c r="N1322" s="832">
        <v>2</v>
      </c>
      <c r="O1322" s="836">
        <v>1</v>
      </c>
      <c r="P1322" s="835"/>
      <c r="Q1322" s="837">
        <v>0</v>
      </c>
      <c r="R1322" s="832"/>
      <c r="S1322" s="837">
        <v>0</v>
      </c>
      <c r="T1322" s="836"/>
      <c r="U1322" s="838">
        <v>0</v>
      </c>
    </row>
    <row r="1323" spans="1:21" ht="14.4" customHeight="1" x14ac:dyDescent="0.3">
      <c r="A1323" s="831">
        <v>50</v>
      </c>
      <c r="B1323" s="832" t="s">
        <v>2327</v>
      </c>
      <c r="C1323" s="832" t="s">
        <v>2333</v>
      </c>
      <c r="D1323" s="833" t="s">
        <v>3873</v>
      </c>
      <c r="E1323" s="834" t="s">
        <v>2349</v>
      </c>
      <c r="F1323" s="832" t="s">
        <v>2328</v>
      </c>
      <c r="G1323" s="832" t="s">
        <v>3661</v>
      </c>
      <c r="H1323" s="832" t="s">
        <v>578</v>
      </c>
      <c r="I1323" s="832" t="s">
        <v>3662</v>
      </c>
      <c r="J1323" s="832" t="s">
        <v>3663</v>
      </c>
      <c r="K1323" s="832" t="s">
        <v>3664</v>
      </c>
      <c r="L1323" s="835">
        <v>25.12</v>
      </c>
      <c r="M1323" s="835">
        <v>75.36</v>
      </c>
      <c r="N1323" s="832">
        <v>3</v>
      </c>
      <c r="O1323" s="836">
        <v>1</v>
      </c>
      <c r="P1323" s="835">
        <v>50.24</v>
      </c>
      <c r="Q1323" s="837">
        <v>0.66666666666666674</v>
      </c>
      <c r="R1323" s="832">
        <v>2</v>
      </c>
      <c r="S1323" s="837">
        <v>0.66666666666666663</v>
      </c>
      <c r="T1323" s="836">
        <v>0.5</v>
      </c>
      <c r="U1323" s="838">
        <v>0.5</v>
      </c>
    </row>
    <row r="1324" spans="1:21" ht="14.4" customHeight="1" x14ac:dyDescent="0.3">
      <c r="A1324" s="831">
        <v>50</v>
      </c>
      <c r="B1324" s="832" t="s">
        <v>2327</v>
      </c>
      <c r="C1324" s="832" t="s">
        <v>2333</v>
      </c>
      <c r="D1324" s="833" t="s">
        <v>3873</v>
      </c>
      <c r="E1324" s="834" t="s">
        <v>2349</v>
      </c>
      <c r="F1324" s="832" t="s">
        <v>2328</v>
      </c>
      <c r="G1324" s="832" t="s">
        <v>2995</v>
      </c>
      <c r="H1324" s="832" t="s">
        <v>578</v>
      </c>
      <c r="I1324" s="832" t="s">
        <v>2996</v>
      </c>
      <c r="J1324" s="832" t="s">
        <v>2997</v>
      </c>
      <c r="K1324" s="832" t="s">
        <v>2998</v>
      </c>
      <c r="L1324" s="835">
        <v>131.32</v>
      </c>
      <c r="M1324" s="835">
        <v>393.96</v>
      </c>
      <c r="N1324" s="832">
        <v>3</v>
      </c>
      <c r="O1324" s="836">
        <v>0.5</v>
      </c>
      <c r="P1324" s="835"/>
      <c r="Q1324" s="837">
        <v>0</v>
      </c>
      <c r="R1324" s="832"/>
      <c r="S1324" s="837">
        <v>0</v>
      </c>
      <c r="T1324" s="836"/>
      <c r="U1324" s="838">
        <v>0</v>
      </c>
    </row>
    <row r="1325" spans="1:21" ht="14.4" customHeight="1" x14ac:dyDescent="0.3">
      <c r="A1325" s="831">
        <v>50</v>
      </c>
      <c r="B1325" s="832" t="s">
        <v>2327</v>
      </c>
      <c r="C1325" s="832" t="s">
        <v>2333</v>
      </c>
      <c r="D1325" s="833" t="s">
        <v>3873</v>
      </c>
      <c r="E1325" s="834" t="s">
        <v>2349</v>
      </c>
      <c r="F1325" s="832" t="s">
        <v>2328</v>
      </c>
      <c r="G1325" s="832" t="s">
        <v>2995</v>
      </c>
      <c r="H1325" s="832" t="s">
        <v>578</v>
      </c>
      <c r="I1325" s="832" t="s">
        <v>3665</v>
      </c>
      <c r="J1325" s="832" t="s">
        <v>2997</v>
      </c>
      <c r="K1325" s="832" t="s">
        <v>3666</v>
      </c>
      <c r="L1325" s="835">
        <v>393.94</v>
      </c>
      <c r="M1325" s="835">
        <v>3151.52</v>
      </c>
      <c r="N1325" s="832">
        <v>8</v>
      </c>
      <c r="O1325" s="836">
        <v>4.5</v>
      </c>
      <c r="P1325" s="835">
        <v>1969.7</v>
      </c>
      <c r="Q1325" s="837">
        <v>0.625</v>
      </c>
      <c r="R1325" s="832">
        <v>5</v>
      </c>
      <c r="S1325" s="837">
        <v>0.625</v>
      </c>
      <c r="T1325" s="836">
        <v>2.5</v>
      </c>
      <c r="U1325" s="838">
        <v>0.55555555555555558</v>
      </c>
    </row>
    <row r="1326" spans="1:21" ht="14.4" customHeight="1" x14ac:dyDescent="0.3">
      <c r="A1326" s="831">
        <v>50</v>
      </c>
      <c r="B1326" s="832" t="s">
        <v>2327</v>
      </c>
      <c r="C1326" s="832" t="s">
        <v>2333</v>
      </c>
      <c r="D1326" s="833" t="s">
        <v>3873</v>
      </c>
      <c r="E1326" s="834" t="s">
        <v>2349</v>
      </c>
      <c r="F1326" s="832" t="s">
        <v>2328</v>
      </c>
      <c r="G1326" s="832" t="s">
        <v>2995</v>
      </c>
      <c r="H1326" s="832" t="s">
        <v>578</v>
      </c>
      <c r="I1326" s="832" t="s">
        <v>3667</v>
      </c>
      <c r="J1326" s="832" t="s">
        <v>3668</v>
      </c>
      <c r="K1326" s="832" t="s">
        <v>3669</v>
      </c>
      <c r="L1326" s="835">
        <v>131.32</v>
      </c>
      <c r="M1326" s="835">
        <v>393.96</v>
      </c>
      <c r="N1326" s="832">
        <v>3</v>
      </c>
      <c r="O1326" s="836">
        <v>1</v>
      </c>
      <c r="P1326" s="835"/>
      <c r="Q1326" s="837">
        <v>0</v>
      </c>
      <c r="R1326" s="832"/>
      <c r="S1326" s="837">
        <v>0</v>
      </c>
      <c r="T1326" s="836"/>
      <c r="U1326" s="838">
        <v>0</v>
      </c>
    </row>
    <row r="1327" spans="1:21" ht="14.4" customHeight="1" x14ac:dyDescent="0.3">
      <c r="A1327" s="831">
        <v>50</v>
      </c>
      <c r="B1327" s="832" t="s">
        <v>2327</v>
      </c>
      <c r="C1327" s="832" t="s">
        <v>2333</v>
      </c>
      <c r="D1327" s="833" t="s">
        <v>3873</v>
      </c>
      <c r="E1327" s="834" t="s">
        <v>2349</v>
      </c>
      <c r="F1327" s="832" t="s">
        <v>2328</v>
      </c>
      <c r="G1327" s="832" t="s">
        <v>2442</v>
      </c>
      <c r="H1327" s="832" t="s">
        <v>578</v>
      </c>
      <c r="I1327" s="832" t="s">
        <v>2999</v>
      </c>
      <c r="J1327" s="832" t="s">
        <v>801</v>
      </c>
      <c r="K1327" s="832" t="s">
        <v>2528</v>
      </c>
      <c r="L1327" s="835">
        <v>43.94</v>
      </c>
      <c r="M1327" s="835">
        <v>307.58</v>
      </c>
      <c r="N1327" s="832">
        <v>7</v>
      </c>
      <c r="O1327" s="836">
        <v>1</v>
      </c>
      <c r="P1327" s="835">
        <v>307.58</v>
      </c>
      <c r="Q1327" s="837">
        <v>1</v>
      </c>
      <c r="R1327" s="832">
        <v>7</v>
      </c>
      <c r="S1327" s="837">
        <v>1</v>
      </c>
      <c r="T1327" s="836">
        <v>1</v>
      </c>
      <c r="U1327" s="838">
        <v>1</v>
      </c>
    </row>
    <row r="1328" spans="1:21" ht="14.4" customHeight="1" x14ac:dyDescent="0.3">
      <c r="A1328" s="831">
        <v>50</v>
      </c>
      <c r="B1328" s="832" t="s">
        <v>2327</v>
      </c>
      <c r="C1328" s="832" t="s">
        <v>2333</v>
      </c>
      <c r="D1328" s="833" t="s">
        <v>3873</v>
      </c>
      <c r="E1328" s="834" t="s">
        <v>2349</v>
      </c>
      <c r="F1328" s="832" t="s">
        <v>2328</v>
      </c>
      <c r="G1328" s="832" t="s">
        <v>3670</v>
      </c>
      <c r="H1328" s="832" t="s">
        <v>578</v>
      </c>
      <c r="I1328" s="832" t="s">
        <v>3671</v>
      </c>
      <c r="J1328" s="832" t="s">
        <v>3672</v>
      </c>
      <c r="K1328" s="832" t="s">
        <v>3673</v>
      </c>
      <c r="L1328" s="835">
        <v>0</v>
      </c>
      <c r="M1328" s="835">
        <v>0</v>
      </c>
      <c r="N1328" s="832">
        <v>1</v>
      </c>
      <c r="O1328" s="836">
        <v>1</v>
      </c>
      <c r="P1328" s="835">
        <v>0</v>
      </c>
      <c r="Q1328" s="837"/>
      <c r="R1328" s="832">
        <v>1</v>
      </c>
      <c r="S1328" s="837">
        <v>1</v>
      </c>
      <c r="T1328" s="836">
        <v>1</v>
      </c>
      <c r="U1328" s="838">
        <v>1</v>
      </c>
    </row>
    <row r="1329" spans="1:21" ht="14.4" customHeight="1" x14ac:dyDescent="0.3">
      <c r="A1329" s="831">
        <v>50</v>
      </c>
      <c r="B1329" s="832" t="s">
        <v>2327</v>
      </c>
      <c r="C1329" s="832" t="s">
        <v>2333</v>
      </c>
      <c r="D1329" s="833" t="s">
        <v>3873</v>
      </c>
      <c r="E1329" s="834" t="s">
        <v>2349</v>
      </c>
      <c r="F1329" s="832" t="s">
        <v>2328</v>
      </c>
      <c r="G1329" s="832" t="s">
        <v>3044</v>
      </c>
      <c r="H1329" s="832" t="s">
        <v>578</v>
      </c>
      <c r="I1329" s="832" t="s">
        <v>3674</v>
      </c>
      <c r="J1329" s="832" t="s">
        <v>3675</v>
      </c>
      <c r="K1329" s="832" t="s">
        <v>3676</v>
      </c>
      <c r="L1329" s="835">
        <v>0</v>
      </c>
      <c r="M1329" s="835">
        <v>0</v>
      </c>
      <c r="N1329" s="832">
        <v>3</v>
      </c>
      <c r="O1329" s="836">
        <v>0.5</v>
      </c>
      <c r="P1329" s="835">
        <v>0</v>
      </c>
      <c r="Q1329" s="837"/>
      <c r="R1329" s="832">
        <v>3</v>
      </c>
      <c r="S1329" s="837">
        <v>1</v>
      </c>
      <c r="T1329" s="836">
        <v>0.5</v>
      </c>
      <c r="U1329" s="838">
        <v>1</v>
      </c>
    </row>
    <row r="1330" spans="1:21" ht="14.4" customHeight="1" x14ac:dyDescent="0.3">
      <c r="A1330" s="831">
        <v>50</v>
      </c>
      <c r="B1330" s="832" t="s">
        <v>2327</v>
      </c>
      <c r="C1330" s="832" t="s">
        <v>2333</v>
      </c>
      <c r="D1330" s="833" t="s">
        <v>3873</v>
      </c>
      <c r="E1330" s="834" t="s">
        <v>2349</v>
      </c>
      <c r="F1330" s="832" t="s">
        <v>2328</v>
      </c>
      <c r="G1330" s="832" t="s">
        <v>3215</v>
      </c>
      <c r="H1330" s="832" t="s">
        <v>578</v>
      </c>
      <c r="I1330" s="832" t="s">
        <v>3677</v>
      </c>
      <c r="J1330" s="832" t="s">
        <v>3220</v>
      </c>
      <c r="K1330" s="832" t="s">
        <v>3221</v>
      </c>
      <c r="L1330" s="835">
        <v>729.09</v>
      </c>
      <c r="M1330" s="835">
        <v>729.09</v>
      </c>
      <c r="N1330" s="832">
        <v>1</v>
      </c>
      <c r="O1330" s="836">
        <v>0.5</v>
      </c>
      <c r="P1330" s="835">
        <v>729.09</v>
      </c>
      <c r="Q1330" s="837">
        <v>1</v>
      </c>
      <c r="R1330" s="832">
        <v>1</v>
      </c>
      <c r="S1330" s="837">
        <v>1</v>
      </c>
      <c r="T1330" s="836">
        <v>0.5</v>
      </c>
      <c r="U1330" s="838">
        <v>1</v>
      </c>
    </row>
    <row r="1331" spans="1:21" ht="14.4" customHeight="1" x14ac:dyDescent="0.3">
      <c r="A1331" s="831">
        <v>50</v>
      </c>
      <c r="B1331" s="832" t="s">
        <v>2327</v>
      </c>
      <c r="C1331" s="832" t="s">
        <v>2333</v>
      </c>
      <c r="D1331" s="833" t="s">
        <v>3873</v>
      </c>
      <c r="E1331" s="834" t="s">
        <v>2349</v>
      </c>
      <c r="F1331" s="832" t="s">
        <v>2328</v>
      </c>
      <c r="G1331" s="832" t="s">
        <v>3215</v>
      </c>
      <c r="H1331" s="832" t="s">
        <v>607</v>
      </c>
      <c r="I1331" s="832" t="s">
        <v>3678</v>
      </c>
      <c r="J1331" s="832" t="s">
        <v>3220</v>
      </c>
      <c r="K1331" s="832" t="s">
        <v>3679</v>
      </c>
      <c r="L1331" s="835">
        <v>218.73</v>
      </c>
      <c r="M1331" s="835">
        <v>437.46</v>
      </c>
      <c r="N1331" s="832">
        <v>2</v>
      </c>
      <c r="O1331" s="836">
        <v>1.5</v>
      </c>
      <c r="P1331" s="835">
        <v>218.73</v>
      </c>
      <c r="Q1331" s="837">
        <v>0.5</v>
      </c>
      <c r="R1331" s="832">
        <v>1</v>
      </c>
      <c r="S1331" s="837">
        <v>0.5</v>
      </c>
      <c r="T1331" s="836">
        <v>1</v>
      </c>
      <c r="U1331" s="838">
        <v>0.66666666666666663</v>
      </c>
    </row>
    <row r="1332" spans="1:21" ht="14.4" customHeight="1" x14ac:dyDescent="0.3">
      <c r="A1332" s="831">
        <v>50</v>
      </c>
      <c r="B1332" s="832" t="s">
        <v>2327</v>
      </c>
      <c r="C1332" s="832" t="s">
        <v>2333</v>
      </c>
      <c r="D1332" s="833" t="s">
        <v>3873</v>
      </c>
      <c r="E1332" s="834" t="s">
        <v>2349</v>
      </c>
      <c r="F1332" s="832" t="s">
        <v>2328</v>
      </c>
      <c r="G1332" s="832" t="s">
        <v>3215</v>
      </c>
      <c r="H1332" s="832" t="s">
        <v>607</v>
      </c>
      <c r="I1332" s="832" t="s">
        <v>3219</v>
      </c>
      <c r="J1332" s="832" t="s">
        <v>3220</v>
      </c>
      <c r="K1332" s="832" t="s">
        <v>3221</v>
      </c>
      <c r="L1332" s="835">
        <v>729.09</v>
      </c>
      <c r="M1332" s="835">
        <v>1458.18</v>
      </c>
      <c r="N1332" s="832">
        <v>2</v>
      </c>
      <c r="O1332" s="836">
        <v>1</v>
      </c>
      <c r="P1332" s="835">
        <v>729.09</v>
      </c>
      <c r="Q1332" s="837">
        <v>0.5</v>
      </c>
      <c r="R1332" s="832">
        <v>1</v>
      </c>
      <c r="S1332" s="837">
        <v>0.5</v>
      </c>
      <c r="T1332" s="836">
        <v>0.5</v>
      </c>
      <c r="U1332" s="838">
        <v>0.5</v>
      </c>
    </row>
    <row r="1333" spans="1:21" ht="14.4" customHeight="1" x14ac:dyDescent="0.3">
      <c r="A1333" s="831">
        <v>50</v>
      </c>
      <c r="B1333" s="832" t="s">
        <v>2327</v>
      </c>
      <c r="C1333" s="832" t="s">
        <v>2333</v>
      </c>
      <c r="D1333" s="833" t="s">
        <v>3873</v>
      </c>
      <c r="E1333" s="834" t="s">
        <v>2349</v>
      </c>
      <c r="F1333" s="832" t="s">
        <v>2328</v>
      </c>
      <c r="G1333" s="832" t="s">
        <v>1256</v>
      </c>
      <c r="H1333" s="832" t="s">
        <v>607</v>
      </c>
      <c r="I1333" s="832" t="s">
        <v>1854</v>
      </c>
      <c r="J1333" s="832" t="s">
        <v>1855</v>
      </c>
      <c r="K1333" s="832" t="s">
        <v>1856</v>
      </c>
      <c r="L1333" s="835">
        <v>93.75</v>
      </c>
      <c r="M1333" s="835">
        <v>187.5</v>
      </c>
      <c r="N1333" s="832">
        <v>2</v>
      </c>
      <c r="O1333" s="836">
        <v>2</v>
      </c>
      <c r="P1333" s="835"/>
      <c r="Q1333" s="837">
        <v>0</v>
      </c>
      <c r="R1333" s="832"/>
      <c r="S1333" s="837">
        <v>0</v>
      </c>
      <c r="T1333" s="836"/>
      <c r="U1333" s="838">
        <v>0</v>
      </c>
    </row>
    <row r="1334" spans="1:21" ht="14.4" customHeight="1" x14ac:dyDescent="0.3">
      <c r="A1334" s="831">
        <v>50</v>
      </c>
      <c r="B1334" s="832" t="s">
        <v>2327</v>
      </c>
      <c r="C1334" s="832" t="s">
        <v>2333</v>
      </c>
      <c r="D1334" s="833" t="s">
        <v>3873</v>
      </c>
      <c r="E1334" s="834" t="s">
        <v>2349</v>
      </c>
      <c r="F1334" s="832" t="s">
        <v>2328</v>
      </c>
      <c r="G1334" s="832" t="s">
        <v>1256</v>
      </c>
      <c r="H1334" s="832" t="s">
        <v>607</v>
      </c>
      <c r="I1334" s="832" t="s">
        <v>2529</v>
      </c>
      <c r="J1334" s="832" t="s">
        <v>1855</v>
      </c>
      <c r="K1334" s="832" t="s">
        <v>2530</v>
      </c>
      <c r="L1334" s="835">
        <v>184.74</v>
      </c>
      <c r="M1334" s="835">
        <v>369.48</v>
      </c>
      <c r="N1334" s="832">
        <v>2</v>
      </c>
      <c r="O1334" s="836">
        <v>0.5</v>
      </c>
      <c r="P1334" s="835"/>
      <c r="Q1334" s="837">
        <v>0</v>
      </c>
      <c r="R1334" s="832"/>
      <c r="S1334" s="837">
        <v>0</v>
      </c>
      <c r="T1334" s="836"/>
      <c r="U1334" s="838">
        <v>0</v>
      </c>
    </row>
    <row r="1335" spans="1:21" ht="14.4" customHeight="1" x14ac:dyDescent="0.3">
      <c r="A1335" s="831">
        <v>50</v>
      </c>
      <c r="B1335" s="832" t="s">
        <v>2327</v>
      </c>
      <c r="C1335" s="832" t="s">
        <v>2333</v>
      </c>
      <c r="D1335" s="833" t="s">
        <v>3873</v>
      </c>
      <c r="E1335" s="834" t="s">
        <v>2349</v>
      </c>
      <c r="F1335" s="832" t="s">
        <v>2328</v>
      </c>
      <c r="G1335" s="832" t="s">
        <v>1256</v>
      </c>
      <c r="H1335" s="832" t="s">
        <v>607</v>
      </c>
      <c r="I1335" s="832" t="s">
        <v>2445</v>
      </c>
      <c r="J1335" s="832" t="s">
        <v>1858</v>
      </c>
      <c r="K1335" s="832" t="s">
        <v>2446</v>
      </c>
      <c r="L1335" s="835">
        <v>120.61</v>
      </c>
      <c r="M1335" s="835">
        <v>361.83</v>
      </c>
      <c r="N1335" s="832">
        <v>3</v>
      </c>
      <c r="O1335" s="836">
        <v>2</v>
      </c>
      <c r="P1335" s="835">
        <v>241.22</v>
      </c>
      <c r="Q1335" s="837">
        <v>0.66666666666666674</v>
      </c>
      <c r="R1335" s="832">
        <v>2</v>
      </c>
      <c r="S1335" s="837">
        <v>0.66666666666666663</v>
      </c>
      <c r="T1335" s="836">
        <v>1</v>
      </c>
      <c r="U1335" s="838">
        <v>0.5</v>
      </c>
    </row>
    <row r="1336" spans="1:21" ht="14.4" customHeight="1" x14ac:dyDescent="0.3">
      <c r="A1336" s="831">
        <v>50</v>
      </c>
      <c r="B1336" s="832" t="s">
        <v>2327</v>
      </c>
      <c r="C1336" s="832" t="s">
        <v>2333</v>
      </c>
      <c r="D1336" s="833" t="s">
        <v>3873</v>
      </c>
      <c r="E1336" s="834" t="s">
        <v>2349</v>
      </c>
      <c r="F1336" s="832" t="s">
        <v>2328</v>
      </c>
      <c r="G1336" s="832" t="s">
        <v>1256</v>
      </c>
      <c r="H1336" s="832" t="s">
        <v>607</v>
      </c>
      <c r="I1336" s="832" t="s">
        <v>1857</v>
      </c>
      <c r="J1336" s="832" t="s">
        <v>1858</v>
      </c>
      <c r="K1336" s="832" t="s">
        <v>1859</v>
      </c>
      <c r="L1336" s="835">
        <v>184.74</v>
      </c>
      <c r="M1336" s="835">
        <v>1108.44</v>
      </c>
      <c r="N1336" s="832">
        <v>6</v>
      </c>
      <c r="O1336" s="836">
        <v>3</v>
      </c>
      <c r="P1336" s="835">
        <v>738.96</v>
      </c>
      <c r="Q1336" s="837">
        <v>0.66666666666666663</v>
      </c>
      <c r="R1336" s="832">
        <v>4</v>
      </c>
      <c r="S1336" s="837">
        <v>0.66666666666666663</v>
      </c>
      <c r="T1336" s="836">
        <v>2</v>
      </c>
      <c r="U1336" s="838">
        <v>0.66666666666666663</v>
      </c>
    </row>
    <row r="1337" spans="1:21" ht="14.4" customHeight="1" x14ac:dyDescent="0.3">
      <c r="A1337" s="831">
        <v>50</v>
      </c>
      <c r="B1337" s="832" t="s">
        <v>2327</v>
      </c>
      <c r="C1337" s="832" t="s">
        <v>2333</v>
      </c>
      <c r="D1337" s="833" t="s">
        <v>3873</v>
      </c>
      <c r="E1337" s="834" t="s">
        <v>2349</v>
      </c>
      <c r="F1337" s="832" t="s">
        <v>2328</v>
      </c>
      <c r="G1337" s="832" t="s">
        <v>2795</v>
      </c>
      <c r="H1337" s="832" t="s">
        <v>607</v>
      </c>
      <c r="I1337" s="832" t="s">
        <v>2190</v>
      </c>
      <c r="J1337" s="832" t="s">
        <v>1265</v>
      </c>
      <c r="K1337" s="832" t="s">
        <v>2191</v>
      </c>
      <c r="L1337" s="835">
        <v>0</v>
      </c>
      <c r="M1337" s="835">
        <v>0</v>
      </c>
      <c r="N1337" s="832">
        <v>14</v>
      </c>
      <c r="O1337" s="836">
        <v>5</v>
      </c>
      <c r="P1337" s="835">
        <v>0</v>
      </c>
      <c r="Q1337" s="837"/>
      <c r="R1337" s="832">
        <v>8</v>
      </c>
      <c r="S1337" s="837">
        <v>0.5714285714285714</v>
      </c>
      <c r="T1337" s="836">
        <v>3</v>
      </c>
      <c r="U1337" s="838">
        <v>0.6</v>
      </c>
    </row>
    <row r="1338" spans="1:21" ht="14.4" customHeight="1" x14ac:dyDescent="0.3">
      <c r="A1338" s="831">
        <v>50</v>
      </c>
      <c r="B1338" s="832" t="s">
        <v>2327</v>
      </c>
      <c r="C1338" s="832" t="s">
        <v>2333</v>
      </c>
      <c r="D1338" s="833" t="s">
        <v>3873</v>
      </c>
      <c r="E1338" s="834" t="s">
        <v>2349</v>
      </c>
      <c r="F1338" s="832" t="s">
        <v>2328</v>
      </c>
      <c r="G1338" s="832" t="s">
        <v>2795</v>
      </c>
      <c r="H1338" s="832" t="s">
        <v>578</v>
      </c>
      <c r="I1338" s="832" t="s">
        <v>3680</v>
      </c>
      <c r="J1338" s="832" t="s">
        <v>2797</v>
      </c>
      <c r="K1338" s="832" t="s">
        <v>2189</v>
      </c>
      <c r="L1338" s="835">
        <v>0</v>
      </c>
      <c r="M1338" s="835">
        <v>0</v>
      </c>
      <c r="N1338" s="832">
        <v>15</v>
      </c>
      <c r="O1338" s="836">
        <v>4.5</v>
      </c>
      <c r="P1338" s="835">
        <v>0</v>
      </c>
      <c r="Q1338" s="837"/>
      <c r="R1338" s="832">
        <v>10</v>
      </c>
      <c r="S1338" s="837">
        <v>0.66666666666666663</v>
      </c>
      <c r="T1338" s="836">
        <v>3</v>
      </c>
      <c r="U1338" s="838">
        <v>0.66666666666666663</v>
      </c>
    </row>
    <row r="1339" spans="1:21" ht="14.4" customHeight="1" x14ac:dyDescent="0.3">
      <c r="A1339" s="831">
        <v>50</v>
      </c>
      <c r="B1339" s="832" t="s">
        <v>2327</v>
      </c>
      <c r="C1339" s="832" t="s">
        <v>2333</v>
      </c>
      <c r="D1339" s="833" t="s">
        <v>3873</v>
      </c>
      <c r="E1339" s="834" t="s">
        <v>2349</v>
      </c>
      <c r="F1339" s="832" t="s">
        <v>2328</v>
      </c>
      <c r="G1339" s="832" t="s">
        <v>2795</v>
      </c>
      <c r="H1339" s="832" t="s">
        <v>578</v>
      </c>
      <c r="I1339" s="832" t="s">
        <v>3681</v>
      </c>
      <c r="J1339" s="832" t="s">
        <v>3682</v>
      </c>
      <c r="K1339" s="832" t="s">
        <v>1945</v>
      </c>
      <c r="L1339" s="835">
        <v>0</v>
      </c>
      <c r="M1339" s="835">
        <v>0</v>
      </c>
      <c r="N1339" s="832">
        <v>2</v>
      </c>
      <c r="O1339" s="836">
        <v>1.5</v>
      </c>
      <c r="P1339" s="835">
        <v>0</v>
      </c>
      <c r="Q1339" s="837"/>
      <c r="R1339" s="832">
        <v>1</v>
      </c>
      <c r="S1339" s="837">
        <v>0.5</v>
      </c>
      <c r="T1339" s="836">
        <v>0.5</v>
      </c>
      <c r="U1339" s="838">
        <v>0.33333333333333331</v>
      </c>
    </row>
    <row r="1340" spans="1:21" ht="14.4" customHeight="1" x14ac:dyDescent="0.3">
      <c r="A1340" s="831">
        <v>50</v>
      </c>
      <c r="B1340" s="832" t="s">
        <v>2327</v>
      </c>
      <c r="C1340" s="832" t="s">
        <v>2333</v>
      </c>
      <c r="D1340" s="833" t="s">
        <v>3873</v>
      </c>
      <c r="E1340" s="834" t="s">
        <v>2349</v>
      </c>
      <c r="F1340" s="832" t="s">
        <v>2328</v>
      </c>
      <c r="G1340" s="832" t="s">
        <v>2799</v>
      </c>
      <c r="H1340" s="832" t="s">
        <v>607</v>
      </c>
      <c r="I1340" s="832" t="s">
        <v>3077</v>
      </c>
      <c r="J1340" s="832" t="s">
        <v>1887</v>
      </c>
      <c r="K1340" s="832" t="s">
        <v>3078</v>
      </c>
      <c r="L1340" s="835">
        <v>5286.12</v>
      </c>
      <c r="M1340" s="835">
        <v>5286.12</v>
      </c>
      <c r="N1340" s="832">
        <v>1</v>
      </c>
      <c r="O1340" s="836">
        <v>1</v>
      </c>
      <c r="P1340" s="835">
        <v>5286.12</v>
      </c>
      <c r="Q1340" s="837">
        <v>1</v>
      </c>
      <c r="R1340" s="832">
        <v>1</v>
      </c>
      <c r="S1340" s="837">
        <v>1</v>
      </c>
      <c r="T1340" s="836">
        <v>1</v>
      </c>
      <c r="U1340" s="838">
        <v>1</v>
      </c>
    </row>
    <row r="1341" spans="1:21" ht="14.4" customHeight="1" x14ac:dyDescent="0.3">
      <c r="A1341" s="831">
        <v>50</v>
      </c>
      <c r="B1341" s="832" t="s">
        <v>2327</v>
      </c>
      <c r="C1341" s="832" t="s">
        <v>2333</v>
      </c>
      <c r="D1341" s="833" t="s">
        <v>3873</v>
      </c>
      <c r="E1341" s="834" t="s">
        <v>2349</v>
      </c>
      <c r="F1341" s="832" t="s">
        <v>2328</v>
      </c>
      <c r="G1341" s="832" t="s">
        <v>2799</v>
      </c>
      <c r="H1341" s="832" t="s">
        <v>607</v>
      </c>
      <c r="I1341" s="832" t="s">
        <v>1891</v>
      </c>
      <c r="J1341" s="832" t="s">
        <v>1887</v>
      </c>
      <c r="K1341" s="832" t="s">
        <v>1892</v>
      </c>
      <c r="L1341" s="835">
        <v>1887.9</v>
      </c>
      <c r="M1341" s="835">
        <v>151031.99999999997</v>
      </c>
      <c r="N1341" s="832">
        <v>80</v>
      </c>
      <c r="O1341" s="836">
        <v>20</v>
      </c>
      <c r="P1341" s="835">
        <v>109498.19999999997</v>
      </c>
      <c r="Q1341" s="837">
        <v>0.72499999999999998</v>
      </c>
      <c r="R1341" s="832">
        <v>58</v>
      </c>
      <c r="S1341" s="837">
        <v>0.72499999999999998</v>
      </c>
      <c r="T1341" s="836">
        <v>15</v>
      </c>
      <c r="U1341" s="838">
        <v>0.75</v>
      </c>
    </row>
    <row r="1342" spans="1:21" ht="14.4" customHeight="1" x14ac:dyDescent="0.3">
      <c r="A1342" s="831">
        <v>50</v>
      </c>
      <c r="B1342" s="832" t="s">
        <v>2327</v>
      </c>
      <c r="C1342" s="832" t="s">
        <v>2333</v>
      </c>
      <c r="D1342" s="833" t="s">
        <v>3873</v>
      </c>
      <c r="E1342" s="834" t="s">
        <v>2349</v>
      </c>
      <c r="F1342" s="832" t="s">
        <v>2328</v>
      </c>
      <c r="G1342" s="832" t="s">
        <v>2799</v>
      </c>
      <c r="H1342" s="832" t="s">
        <v>607</v>
      </c>
      <c r="I1342" s="832" t="s">
        <v>1889</v>
      </c>
      <c r="J1342" s="832" t="s">
        <v>1887</v>
      </c>
      <c r="K1342" s="832" t="s">
        <v>1890</v>
      </c>
      <c r="L1342" s="835">
        <v>1544.99</v>
      </c>
      <c r="M1342" s="835">
        <v>9269.94</v>
      </c>
      <c r="N1342" s="832">
        <v>6</v>
      </c>
      <c r="O1342" s="836">
        <v>1.5</v>
      </c>
      <c r="P1342" s="835">
        <v>4634.97</v>
      </c>
      <c r="Q1342" s="837">
        <v>0.5</v>
      </c>
      <c r="R1342" s="832">
        <v>3</v>
      </c>
      <c r="S1342" s="837">
        <v>0.5</v>
      </c>
      <c r="T1342" s="836">
        <v>1</v>
      </c>
      <c r="U1342" s="838">
        <v>0.66666666666666663</v>
      </c>
    </row>
    <row r="1343" spans="1:21" ht="14.4" customHeight="1" x14ac:dyDescent="0.3">
      <c r="A1343" s="831">
        <v>50</v>
      </c>
      <c r="B1343" s="832" t="s">
        <v>2327</v>
      </c>
      <c r="C1343" s="832" t="s">
        <v>2333</v>
      </c>
      <c r="D1343" s="833" t="s">
        <v>3873</v>
      </c>
      <c r="E1343" s="834" t="s">
        <v>2349</v>
      </c>
      <c r="F1343" s="832" t="s">
        <v>2328</v>
      </c>
      <c r="G1343" s="832" t="s">
        <v>2799</v>
      </c>
      <c r="H1343" s="832" t="s">
        <v>607</v>
      </c>
      <c r="I1343" s="832" t="s">
        <v>3683</v>
      </c>
      <c r="J1343" s="832" t="s">
        <v>1887</v>
      </c>
      <c r="K1343" s="832" t="s">
        <v>3684</v>
      </c>
      <c r="L1343" s="835">
        <v>1544.99</v>
      </c>
      <c r="M1343" s="835">
        <v>4634.97</v>
      </c>
      <c r="N1343" s="832">
        <v>3</v>
      </c>
      <c r="O1343" s="836">
        <v>0.5</v>
      </c>
      <c r="P1343" s="835">
        <v>4634.97</v>
      </c>
      <c r="Q1343" s="837">
        <v>1</v>
      </c>
      <c r="R1343" s="832">
        <v>3</v>
      </c>
      <c r="S1343" s="837">
        <v>1</v>
      </c>
      <c r="T1343" s="836">
        <v>0.5</v>
      </c>
      <c r="U1343" s="838">
        <v>1</v>
      </c>
    </row>
    <row r="1344" spans="1:21" ht="14.4" customHeight="1" x14ac:dyDescent="0.3">
      <c r="A1344" s="831">
        <v>50</v>
      </c>
      <c r="B1344" s="832" t="s">
        <v>2327</v>
      </c>
      <c r="C1344" s="832" t="s">
        <v>2333</v>
      </c>
      <c r="D1344" s="833" t="s">
        <v>3873</v>
      </c>
      <c r="E1344" s="834" t="s">
        <v>2349</v>
      </c>
      <c r="F1344" s="832" t="s">
        <v>2328</v>
      </c>
      <c r="G1344" s="832" t="s">
        <v>2450</v>
      </c>
      <c r="H1344" s="832" t="s">
        <v>607</v>
      </c>
      <c r="I1344" s="832" t="s">
        <v>3685</v>
      </c>
      <c r="J1344" s="832" t="s">
        <v>2452</v>
      </c>
      <c r="K1344" s="832" t="s">
        <v>3686</v>
      </c>
      <c r="L1344" s="835">
        <v>842.31</v>
      </c>
      <c r="M1344" s="835">
        <v>2526.9299999999998</v>
      </c>
      <c r="N1344" s="832">
        <v>3</v>
      </c>
      <c r="O1344" s="836">
        <v>2</v>
      </c>
      <c r="P1344" s="835">
        <v>842.31</v>
      </c>
      <c r="Q1344" s="837">
        <v>0.33333333333333331</v>
      </c>
      <c r="R1344" s="832">
        <v>1</v>
      </c>
      <c r="S1344" s="837">
        <v>0.33333333333333331</v>
      </c>
      <c r="T1344" s="836">
        <v>0.5</v>
      </c>
      <c r="U1344" s="838">
        <v>0.25</v>
      </c>
    </row>
    <row r="1345" spans="1:21" ht="14.4" customHeight="1" x14ac:dyDescent="0.3">
      <c r="A1345" s="831">
        <v>50</v>
      </c>
      <c r="B1345" s="832" t="s">
        <v>2327</v>
      </c>
      <c r="C1345" s="832" t="s">
        <v>2333</v>
      </c>
      <c r="D1345" s="833" t="s">
        <v>3873</v>
      </c>
      <c r="E1345" s="834" t="s">
        <v>2349</v>
      </c>
      <c r="F1345" s="832" t="s">
        <v>2328</v>
      </c>
      <c r="G1345" s="832" t="s">
        <v>2450</v>
      </c>
      <c r="H1345" s="832" t="s">
        <v>607</v>
      </c>
      <c r="I1345" s="832" t="s">
        <v>3685</v>
      </c>
      <c r="J1345" s="832" t="s">
        <v>2452</v>
      </c>
      <c r="K1345" s="832" t="s">
        <v>3686</v>
      </c>
      <c r="L1345" s="835">
        <v>654.95000000000005</v>
      </c>
      <c r="M1345" s="835">
        <v>654.95000000000005</v>
      </c>
      <c r="N1345" s="832">
        <v>1</v>
      </c>
      <c r="O1345" s="836">
        <v>0.5</v>
      </c>
      <c r="P1345" s="835">
        <v>654.95000000000005</v>
      </c>
      <c r="Q1345" s="837">
        <v>1</v>
      </c>
      <c r="R1345" s="832">
        <v>1</v>
      </c>
      <c r="S1345" s="837">
        <v>1</v>
      </c>
      <c r="T1345" s="836">
        <v>0.5</v>
      </c>
      <c r="U1345" s="838">
        <v>1</v>
      </c>
    </row>
    <row r="1346" spans="1:21" ht="14.4" customHeight="1" x14ac:dyDescent="0.3">
      <c r="A1346" s="831">
        <v>50</v>
      </c>
      <c r="B1346" s="832" t="s">
        <v>2327</v>
      </c>
      <c r="C1346" s="832" t="s">
        <v>2333</v>
      </c>
      <c r="D1346" s="833" t="s">
        <v>3873</v>
      </c>
      <c r="E1346" s="834" t="s">
        <v>2349</v>
      </c>
      <c r="F1346" s="832" t="s">
        <v>2328</v>
      </c>
      <c r="G1346" s="832" t="s">
        <v>2450</v>
      </c>
      <c r="H1346" s="832" t="s">
        <v>607</v>
      </c>
      <c r="I1346" s="832" t="s">
        <v>3687</v>
      </c>
      <c r="J1346" s="832" t="s">
        <v>2452</v>
      </c>
      <c r="K1346" s="832" t="s">
        <v>3688</v>
      </c>
      <c r="L1346" s="835">
        <v>683.39</v>
      </c>
      <c r="M1346" s="835">
        <v>683.39</v>
      </c>
      <c r="N1346" s="832">
        <v>1</v>
      </c>
      <c r="O1346" s="836">
        <v>1</v>
      </c>
      <c r="P1346" s="835"/>
      <c r="Q1346" s="837">
        <v>0</v>
      </c>
      <c r="R1346" s="832"/>
      <c r="S1346" s="837">
        <v>0</v>
      </c>
      <c r="T1346" s="836"/>
      <c r="U1346" s="838">
        <v>0</v>
      </c>
    </row>
    <row r="1347" spans="1:21" ht="14.4" customHeight="1" x14ac:dyDescent="0.3">
      <c r="A1347" s="831">
        <v>50</v>
      </c>
      <c r="B1347" s="832" t="s">
        <v>2327</v>
      </c>
      <c r="C1347" s="832" t="s">
        <v>2333</v>
      </c>
      <c r="D1347" s="833" t="s">
        <v>3873</v>
      </c>
      <c r="E1347" s="834" t="s">
        <v>2349</v>
      </c>
      <c r="F1347" s="832" t="s">
        <v>2328</v>
      </c>
      <c r="G1347" s="832" t="s">
        <v>3224</v>
      </c>
      <c r="H1347" s="832" t="s">
        <v>607</v>
      </c>
      <c r="I1347" s="832" t="s">
        <v>1823</v>
      </c>
      <c r="J1347" s="832" t="s">
        <v>1824</v>
      </c>
      <c r="K1347" s="832" t="s">
        <v>1825</v>
      </c>
      <c r="L1347" s="835">
        <v>133.94</v>
      </c>
      <c r="M1347" s="835">
        <v>2544.86</v>
      </c>
      <c r="N1347" s="832">
        <v>19</v>
      </c>
      <c r="O1347" s="836">
        <v>3.5</v>
      </c>
      <c r="P1347" s="835"/>
      <c r="Q1347" s="837">
        <v>0</v>
      </c>
      <c r="R1347" s="832"/>
      <c r="S1347" s="837">
        <v>0</v>
      </c>
      <c r="T1347" s="836"/>
      <c r="U1347" s="838">
        <v>0</v>
      </c>
    </row>
    <row r="1348" spans="1:21" ht="14.4" customHeight="1" x14ac:dyDescent="0.3">
      <c r="A1348" s="831">
        <v>50</v>
      </c>
      <c r="B1348" s="832" t="s">
        <v>2327</v>
      </c>
      <c r="C1348" s="832" t="s">
        <v>2333</v>
      </c>
      <c r="D1348" s="833" t="s">
        <v>3873</v>
      </c>
      <c r="E1348" s="834" t="s">
        <v>2349</v>
      </c>
      <c r="F1348" s="832" t="s">
        <v>2328</v>
      </c>
      <c r="G1348" s="832" t="s">
        <v>3228</v>
      </c>
      <c r="H1348" s="832" t="s">
        <v>578</v>
      </c>
      <c r="I1348" s="832" t="s">
        <v>3689</v>
      </c>
      <c r="J1348" s="832" t="s">
        <v>3230</v>
      </c>
      <c r="K1348" s="832" t="s">
        <v>3690</v>
      </c>
      <c r="L1348" s="835">
        <v>226.15</v>
      </c>
      <c r="M1348" s="835">
        <v>226.15</v>
      </c>
      <c r="N1348" s="832">
        <v>1</v>
      </c>
      <c r="O1348" s="836">
        <v>1</v>
      </c>
      <c r="P1348" s="835"/>
      <c r="Q1348" s="837">
        <v>0</v>
      </c>
      <c r="R1348" s="832"/>
      <c r="S1348" s="837">
        <v>0</v>
      </c>
      <c r="T1348" s="836"/>
      <c r="U1348" s="838">
        <v>0</v>
      </c>
    </row>
    <row r="1349" spans="1:21" ht="14.4" customHeight="1" x14ac:dyDescent="0.3">
      <c r="A1349" s="831">
        <v>50</v>
      </c>
      <c r="B1349" s="832" t="s">
        <v>2327</v>
      </c>
      <c r="C1349" s="832" t="s">
        <v>2333</v>
      </c>
      <c r="D1349" s="833" t="s">
        <v>3873</v>
      </c>
      <c r="E1349" s="834" t="s">
        <v>2349</v>
      </c>
      <c r="F1349" s="832" t="s">
        <v>2328</v>
      </c>
      <c r="G1349" s="832" t="s">
        <v>3228</v>
      </c>
      <c r="H1349" s="832" t="s">
        <v>578</v>
      </c>
      <c r="I1349" s="832" t="s">
        <v>3691</v>
      </c>
      <c r="J1349" s="832" t="s">
        <v>3230</v>
      </c>
      <c r="K1349" s="832" t="s">
        <v>3692</v>
      </c>
      <c r="L1349" s="835">
        <v>274.41000000000003</v>
      </c>
      <c r="M1349" s="835">
        <v>1920.8700000000001</v>
      </c>
      <c r="N1349" s="832">
        <v>7</v>
      </c>
      <c r="O1349" s="836">
        <v>3</v>
      </c>
      <c r="P1349" s="835">
        <v>1920.8700000000001</v>
      </c>
      <c r="Q1349" s="837">
        <v>1</v>
      </c>
      <c r="R1349" s="832">
        <v>7</v>
      </c>
      <c r="S1349" s="837">
        <v>1</v>
      </c>
      <c r="T1349" s="836">
        <v>3</v>
      </c>
      <c r="U1349" s="838">
        <v>1</v>
      </c>
    </row>
    <row r="1350" spans="1:21" ht="14.4" customHeight="1" x14ac:dyDescent="0.3">
      <c r="A1350" s="831">
        <v>50</v>
      </c>
      <c r="B1350" s="832" t="s">
        <v>2327</v>
      </c>
      <c r="C1350" s="832" t="s">
        <v>2333</v>
      </c>
      <c r="D1350" s="833" t="s">
        <v>3873</v>
      </c>
      <c r="E1350" s="834" t="s">
        <v>2349</v>
      </c>
      <c r="F1350" s="832" t="s">
        <v>2328</v>
      </c>
      <c r="G1350" s="832" t="s">
        <v>3228</v>
      </c>
      <c r="H1350" s="832" t="s">
        <v>578</v>
      </c>
      <c r="I1350" s="832" t="s">
        <v>3229</v>
      </c>
      <c r="J1350" s="832" t="s">
        <v>3230</v>
      </c>
      <c r="K1350" s="832" t="s">
        <v>3231</v>
      </c>
      <c r="L1350" s="835">
        <v>327.38</v>
      </c>
      <c r="M1350" s="835">
        <v>4583.32</v>
      </c>
      <c r="N1350" s="832">
        <v>14</v>
      </c>
      <c r="O1350" s="836">
        <v>6</v>
      </c>
      <c r="P1350" s="835">
        <v>1636.9</v>
      </c>
      <c r="Q1350" s="837">
        <v>0.35714285714285721</v>
      </c>
      <c r="R1350" s="832">
        <v>5</v>
      </c>
      <c r="S1350" s="837">
        <v>0.35714285714285715</v>
      </c>
      <c r="T1350" s="836">
        <v>2.5</v>
      </c>
      <c r="U1350" s="838">
        <v>0.41666666666666669</v>
      </c>
    </row>
    <row r="1351" spans="1:21" ht="14.4" customHeight="1" x14ac:dyDescent="0.3">
      <c r="A1351" s="831">
        <v>50</v>
      </c>
      <c r="B1351" s="832" t="s">
        <v>2327</v>
      </c>
      <c r="C1351" s="832" t="s">
        <v>2333</v>
      </c>
      <c r="D1351" s="833" t="s">
        <v>3873</v>
      </c>
      <c r="E1351" s="834" t="s">
        <v>2349</v>
      </c>
      <c r="F1351" s="832" t="s">
        <v>2328</v>
      </c>
      <c r="G1351" s="832" t="s">
        <v>3228</v>
      </c>
      <c r="H1351" s="832" t="s">
        <v>578</v>
      </c>
      <c r="I1351" s="832" t="s">
        <v>3693</v>
      </c>
      <c r="J1351" s="832" t="s">
        <v>3230</v>
      </c>
      <c r="K1351" s="832" t="s">
        <v>3694</v>
      </c>
      <c r="L1351" s="835">
        <v>0</v>
      </c>
      <c r="M1351" s="835">
        <v>0</v>
      </c>
      <c r="N1351" s="832">
        <v>1</v>
      </c>
      <c r="O1351" s="836">
        <v>1</v>
      </c>
      <c r="P1351" s="835">
        <v>0</v>
      </c>
      <c r="Q1351" s="837"/>
      <c r="R1351" s="832">
        <v>1</v>
      </c>
      <c r="S1351" s="837">
        <v>1</v>
      </c>
      <c r="T1351" s="836">
        <v>1</v>
      </c>
      <c r="U1351" s="838">
        <v>1</v>
      </c>
    </row>
    <row r="1352" spans="1:21" ht="14.4" customHeight="1" x14ac:dyDescent="0.3">
      <c r="A1352" s="831">
        <v>50</v>
      </c>
      <c r="B1352" s="832" t="s">
        <v>2327</v>
      </c>
      <c r="C1352" s="832" t="s">
        <v>2333</v>
      </c>
      <c r="D1352" s="833" t="s">
        <v>3873</v>
      </c>
      <c r="E1352" s="834" t="s">
        <v>2349</v>
      </c>
      <c r="F1352" s="832" t="s">
        <v>2328</v>
      </c>
      <c r="G1352" s="832" t="s">
        <v>3695</v>
      </c>
      <c r="H1352" s="832" t="s">
        <v>578</v>
      </c>
      <c r="I1352" s="832" t="s">
        <v>3696</v>
      </c>
      <c r="J1352" s="832" t="s">
        <v>3697</v>
      </c>
      <c r="K1352" s="832" t="s">
        <v>3698</v>
      </c>
      <c r="L1352" s="835">
        <v>3968.05</v>
      </c>
      <c r="M1352" s="835">
        <v>7936.1</v>
      </c>
      <c r="N1352" s="832">
        <v>2</v>
      </c>
      <c r="O1352" s="836">
        <v>1.5</v>
      </c>
      <c r="P1352" s="835">
        <v>3968.05</v>
      </c>
      <c r="Q1352" s="837">
        <v>0.5</v>
      </c>
      <c r="R1352" s="832">
        <v>1</v>
      </c>
      <c r="S1352" s="837">
        <v>0.5</v>
      </c>
      <c r="T1352" s="836">
        <v>0.5</v>
      </c>
      <c r="U1352" s="838">
        <v>0.33333333333333331</v>
      </c>
    </row>
    <row r="1353" spans="1:21" ht="14.4" customHeight="1" x14ac:dyDescent="0.3">
      <c r="A1353" s="831">
        <v>50</v>
      </c>
      <c r="B1353" s="832" t="s">
        <v>2327</v>
      </c>
      <c r="C1353" s="832" t="s">
        <v>2333</v>
      </c>
      <c r="D1353" s="833" t="s">
        <v>3873</v>
      </c>
      <c r="E1353" s="834" t="s">
        <v>2349</v>
      </c>
      <c r="F1353" s="832" t="s">
        <v>2328</v>
      </c>
      <c r="G1353" s="832" t="s">
        <v>3020</v>
      </c>
      <c r="H1353" s="832" t="s">
        <v>578</v>
      </c>
      <c r="I1353" s="832" t="s">
        <v>3699</v>
      </c>
      <c r="J1353" s="832" t="s">
        <v>3700</v>
      </c>
      <c r="K1353" s="832" t="s">
        <v>3701</v>
      </c>
      <c r="L1353" s="835">
        <v>99.94</v>
      </c>
      <c r="M1353" s="835">
        <v>299.82</v>
      </c>
      <c r="N1353" s="832">
        <v>3</v>
      </c>
      <c r="O1353" s="836">
        <v>1</v>
      </c>
      <c r="P1353" s="835"/>
      <c r="Q1353" s="837">
        <v>0</v>
      </c>
      <c r="R1353" s="832"/>
      <c r="S1353" s="837">
        <v>0</v>
      </c>
      <c r="T1353" s="836"/>
      <c r="U1353" s="838">
        <v>0</v>
      </c>
    </row>
    <row r="1354" spans="1:21" ht="14.4" customHeight="1" x14ac:dyDescent="0.3">
      <c r="A1354" s="831">
        <v>50</v>
      </c>
      <c r="B1354" s="832" t="s">
        <v>2327</v>
      </c>
      <c r="C1354" s="832" t="s">
        <v>2333</v>
      </c>
      <c r="D1354" s="833" t="s">
        <v>3873</v>
      </c>
      <c r="E1354" s="834" t="s">
        <v>2349</v>
      </c>
      <c r="F1354" s="832" t="s">
        <v>2328</v>
      </c>
      <c r="G1354" s="832" t="s">
        <v>3020</v>
      </c>
      <c r="H1354" s="832" t="s">
        <v>578</v>
      </c>
      <c r="I1354" s="832" t="s">
        <v>3702</v>
      </c>
      <c r="J1354" s="832" t="s">
        <v>3700</v>
      </c>
      <c r="K1354" s="832" t="s">
        <v>3703</v>
      </c>
      <c r="L1354" s="835">
        <v>299.83999999999997</v>
      </c>
      <c r="M1354" s="835">
        <v>599.67999999999995</v>
      </c>
      <c r="N1354" s="832">
        <v>2</v>
      </c>
      <c r="O1354" s="836">
        <v>0.5</v>
      </c>
      <c r="P1354" s="835"/>
      <c r="Q1354" s="837">
        <v>0</v>
      </c>
      <c r="R1354" s="832"/>
      <c r="S1354" s="837">
        <v>0</v>
      </c>
      <c r="T1354" s="836"/>
      <c r="U1354" s="838">
        <v>0</v>
      </c>
    </row>
    <row r="1355" spans="1:21" ht="14.4" customHeight="1" x14ac:dyDescent="0.3">
      <c r="A1355" s="831">
        <v>50</v>
      </c>
      <c r="B1355" s="832" t="s">
        <v>2327</v>
      </c>
      <c r="C1355" s="832" t="s">
        <v>2333</v>
      </c>
      <c r="D1355" s="833" t="s">
        <v>3873</v>
      </c>
      <c r="E1355" s="834" t="s">
        <v>2349</v>
      </c>
      <c r="F1355" s="832" t="s">
        <v>2328</v>
      </c>
      <c r="G1355" s="832" t="s">
        <v>3020</v>
      </c>
      <c r="H1355" s="832" t="s">
        <v>578</v>
      </c>
      <c r="I1355" s="832" t="s">
        <v>3021</v>
      </c>
      <c r="J1355" s="832" t="s">
        <v>1260</v>
      </c>
      <c r="K1355" s="832" t="s">
        <v>1261</v>
      </c>
      <c r="L1355" s="835">
        <v>50.32</v>
      </c>
      <c r="M1355" s="835">
        <v>100.64</v>
      </c>
      <c r="N1355" s="832">
        <v>2</v>
      </c>
      <c r="O1355" s="836">
        <v>0.5</v>
      </c>
      <c r="P1355" s="835">
        <v>100.64</v>
      </c>
      <c r="Q1355" s="837">
        <v>1</v>
      </c>
      <c r="R1355" s="832">
        <v>2</v>
      </c>
      <c r="S1355" s="837">
        <v>1</v>
      </c>
      <c r="T1355" s="836">
        <v>0.5</v>
      </c>
      <c r="U1355" s="838">
        <v>1</v>
      </c>
    </row>
    <row r="1356" spans="1:21" ht="14.4" customHeight="1" x14ac:dyDescent="0.3">
      <c r="A1356" s="831">
        <v>50</v>
      </c>
      <c r="B1356" s="832" t="s">
        <v>2327</v>
      </c>
      <c r="C1356" s="832" t="s">
        <v>2333</v>
      </c>
      <c r="D1356" s="833" t="s">
        <v>3873</v>
      </c>
      <c r="E1356" s="834" t="s">
        <v>2349</v>
      </c>
      <c r="F1356" s="832" t="s">
        <v>2328</v>
      </c>
      <c r="G1356" s="832" t="s">
        <v>3704</v>
      </c>
      <c r="H1356" s="832" t="s">
        <v>578</v>
      </c>
      <c r="I1356" s="832" t="s">
        <v>3705</v>
      </c>
      <c r="J1356" s="832" t="s">
        <v>3706</v>
      </c>
      <c r="K1356" s="832" t="s">
        <v>3707</v>
      </c>
      <c r="L1356" s="835">
        <v>0</v>
      </c>
      <c r="M1356" s="835">
        <v>0</v>
      </c>
      <c r="N1356" s="832">
        <v>1</v>
      </c>
      <c r="O1356" s="836">
        <v>0.5</v>
      </c>
      <c r="P1356" s="835"/>
      <c r="Q1356" s="837"/>
      <c r="R1356" s="832"/>
      <c r="S1356" s="837">
        <v>0</v>
      </c>
      <c r="T1356" s="836"/>
      <c r="U1356" s="838">
        <v>0</v>
      </c>
    </row>
    <row r="1357" spans="1:21" ht="14.4" customHeight="1" x14ac:dyDescent="0.3">
      <c r="A1357" s="831">
        <v>50</v>
      </c>
      <c r="B1357" s="832" t="s">
        <v>2327</v>
      </c>
      <c r="C1357" s="832" t="s">
        <v>2333</v>
      </c>
      <c r="D1357" s="833" t="s">
        <v>3873</v>
      </c>
      <c r="E1357" s="834" t="s">
        <v>2349</v>
      </c>
      <c r="F1357" s="832" t="s">
        <v>2328</v>
      </c>
      <c r="G1357" s="832" t="s">
        <v>2573</v>
      </c>
      <c r="H1357" s="832" t="s">
        <v>578</v>
      </c>
      <c r="I1357" s="832" t="s">
        <v>2574</v>
      </c>
      <c r="J1357" s="832" t="s">
        <v>2575</v>
      </c>
      <c r="K1357" s="832" t="s">
        <v>2576</v>
      </c>
      <c r="L1357" s="835">
        <v>83.38</v>
      </c>
      <c r="M1357" s="835">
        <v>83.38</v>
      </c>
      <c r="N1357" s="832">
        <v>1</v>
      </c>
      <c r="O1357" s="836">
        <v>1</v>
      </c>
      <c r="P1357" s="835">
        <v>83.38</v>
      </c>
      <c r="Q1357" s="837">
        <v>1</v>
      </c>
      <c r="R1357" s="832">
        <v>1</v>
      </c>
      <c r="S1357" s="837">
        <v>1</v>
      </c>
      <c r="T1357" s="836">
        <v>1</v>
      </c>
      <c r="U1357" s="838">
        <v>1</v>
      </c>
    </row>
    <row r="1358" spans="1:21" ht="14.4" customHeight="1" x14ac:dyDescent="0.3">
      <c r="A1358" s="831">
        <v>50</v>
      </c>
      <c r="B1358" s="832" t="s">
        <v>2327</v>
      </c>
      <c r="C1358" s="832" t="s">
        <v>2333</v>
      </c>
      <c r="D1358" s="833" t="s">
        <v>3873</v>
      </c>
      <c r="E1358" s="834" t="s">
        <v>2349</v>
      </c>
      <c r="F1358" s="832" t="s">
        <v>2329</v>
      </c>
      <c r="G1358" s="832" t="s">
        <v>3708</v>
      </c>
      <c r="H1358" s="832" t="s">
        <v>578</v>
      </c>
      <c r="I1358" s="832" t="s">
        <v>3709</v>
      </c>
      <c r="J1358" s="832" t="s">
        <v>2343</v>
      </c>
      <c r="K1358" s="832"/>
      <c r="L1358" s="835">
        <v>0</v>
      </c>
      <c r="M1358" s="835">
        <v>0</v>
      </c>
      <c r="N1358" s="832">
        <v>1</v>
      </c>
      <c r="O1358" s="836">
        <v>1</v>
      </c>
      <c r="P1358" s="835"/>
      <c r="Q1358" s="837"/>
      <c r="R1358" s="832"/>
      <c r="S1358" s="837">
        <v>0</v>
      </c>
      <c r="T1358" s="836"/>
      <c r="U1358" s="838">
        <v>0</v>
      </c>
    </row>
    <row r="1359" spans="1:21" ht="14.4" customHeight="1" x14ac:dyDescent="0.3">
      <c r="A1359" s="831">
        <v>50</v>
      </c>
      <c r="B1359" s="832" t="s">
        <v>2327</v>
      </c>
      <c r="C1359" s="832" t="s">
        <v>2333</v>
      </c>
      <c r="D1359" s="833" t="s">
        <v>3873</v>
      </c>
      <c r="E1359" s="834" t="s">
        <v>2349</v>
      </c>
      <c r="F1359" s="832" t="s">
        <v>2330</v>
      </c>
      <c r="G1359" s="832" t="s">
        <v>3232</v>
      </c>
      <c r="H1359" s="832" t="s">
        <v>578</v>
      </c>
      <c r="I1359" s="832" t="s">
        <v>3233</v>
      </c>
      <c r="J1359" s="832" t="s">
        <v>3234</v>
      </c>
      <c r="K1359" s="832" t="s">
        <v>3235</v>
      </c>
      <c r="L1359" s="835">
        <v>25</v>
      </c>
      <c r="M1359" s="835">
        <v>6025</v>
      </c>
      <c r="N1359" s="832">
        <v>241</v>
      </c>
      <c r="O1359" s="836">
        <v>61</v>
      </c>
      <c r="P1359" s="835">
        <v>5925</v>
      </c>
      <c r="Q1359" s="837">
        <v>0.98340248962655596</v>
      </c>
      <c r="R1359" s="832">
        <v>237</v>
      </c>
      <c r="S1359" s="837">
        <v>0.98340248962655596</v>
      </c>
      <c r="T1359" s="836">
        <v>60</v>
      </c>
      <c r="U1359" s="838">
        <v>0.98360655737704916</v>
      </c>
    </row>
    <row r="1360" spans="1:21" ht="14.4" customHeight="1" x14ac:dyDescent="0.3">
      <c r="A1360" s="831">
        <v>50</v>
      </c>
      <c r="B1360" s="832" t="s">
        <v>2327</v>
      </c>
      <c r="C1360" s="832" t="s">
        <v>2333</v>
      </c>
      <c r="D1360" s="833" t="s">
        <v>3873</v>
      </c>
      <c r="E1360" s="834" t="s">
        <v>2349</v>
      </c>
      <c r="F1360" s="832" t="s">
        <v>2330</v>
      </c>
      <c r="G1360" s="832" t="s">
        <v>3232</v>
      </c>
      <c r="H1360" s="832" t="s">
        <v>578</v>
      </c>
      <c r="I1360" s="832" t="s">
        <v>3236</v>
      </c>
      <c r="J1360" s="832" t="s">
        <v>3234</v>
      </c>
      <c r="K1360" s="832" t="s">
        <v>3237</v>
      </c>
      <c r="L1360" s="835">
        <v>30</v>
      </c>
      <c r="M1360" s="835">
        <v>6870</v>
      </c>
      <c r="N1360" s="832">
        <v>229</v>
      </c>
      <c r="O1360" s="836">
        <v>58</v>
      </c>
      <c r="P1360" s="835">
        <v>6750</v>
      </c>
      <c r="Q1360" s="837">
        <v>0.98253275109170302</v>
      </c>
      <c r="R1360" s="832">
        <v>225</v>
      </c>
      <c r="S1360" s="837">
        <v>0.98253275109170302</v>
      </c>
      <c r="T1360" s="836">
        <v>57</v>
      </c>
      <c r="U1360" s="838">
        <v>0.98275862068965514</v>
      </c>
    </row>
    <row r="1361" spans="1:21" ht="14.4" customHeight="1" x14ac:dyDescent="0.3">
      <c r="A1361" s="831">
        <v>50</v>
      </c>
      <c r="B1361" s="832" t="s">
        <v>2327</v>
      </c>
      <c r="C1361" s="832" t="s">
        <v>2333</v>
      </c>
      <c r="D1361" s="833" t="s">
        <v>3873</v>
      </c>
      <c r="E1361" s="834" t="s">
        <v>2349</v>
      </c>
      <c r="F1361" s="832" t="s">
        <v>2330</v>
      </c>
      <c r="G1361" s="832" t="s">
        <v>3232</v>
      </c>
      <c r="H1361" s="832" t="s">
        <v>578</v>
      </c>
      <c r="I1361" s="832" t="s">
        <v>3710</v>
      </c>
      <c r="J1361" s="832" t="s">
        <v>3234</v>
      </c>
      <c r="K1361" s="832" t="s">
        <v>3711</v>
      </c>
      <c r="L1361" s="835">
        <v>15</v>
      </c>
      <c r="M1361" s="835">
        <v>60</v>
      </c>
      <c r="N1361" s="832">
        <v>4</v>
      </c>
      <c r="O1361" s="836">
        <v>1</v>
      </c>
      <c r="P1361" s="835"/>
      <c r="Q1361" s="837">
        <v>0</v>
      </c>
      <c r="R1361" s="832"/>
      <c r="S1361" s="837">
        <v>0</v>
      </c>
      <c r="T1361" s="836"/>
      <c r="U1361" s="838">
        <v>0</v>
      </c>
    </row>
    <row r="1362" spans="1:21" ht="14.4" customHeight="1" x14ac:dyDescent="0.3">
      <c r="A1362" s="831">
        <v>50</v>
      </c>
      <c r="B1362" s="832" t="s">
        <v>2327</v>
      </c>
      <c r="C1362" s="832" t="s">
        <v>2333</v>
      </c>
      <c r="D1362" s="833" t="s">
        <v>3873</v>
      </c>
      <c r="E1362" s="834" t="s">
        <v>2349</v>
      </c>
      <c r="F1362" s="832" t="s">
        <v>2330</v>
      </c>
      <c r="G1362" s="832" t="s">
        <v>3712</v>
      </c>
      <c r="H1362" s="832" t="s">
        <v>578</v>
      </c>
      <c r="I1362" s="832" t="s">
        <v>3713</v>
      </c>
      <c r="J1362" s="832" t="s">
        <v>3714</v>
      </c>
      <c r="K1362" s="832" t="s">
        <v>3715</v>
      </c>
      <c r="L1362" s="835">
        <v>410</v>
      </c>
      <c r="M1362" s="835">
        <v>410</v>
      </c>
      <c r="N1362" s="832">
        <v>1</v>
      </c>
      <c r="O1362" s="836">
        <v>1</v>
      </c>
      <c r="P1362" s="835">
        <v>410</v>
      </c>
      <c r="Q1362" s="837">
        <v>1</v>
      </c>
      <c r="R1362" s="832">
        <v>1</v>
      </c>
      <c r="S1362" s="837">
        <v>1</v>
      </c>
      <c r="T1362" s="836">
        <v>1</v>
      </c>
      <c r="U1362" s="838">
        <v>1</v>
      </c>
    </row>
    <row r="1363" spans="1:21" ht="14.4" customHeight="1" x14ac:dyDescent="0.3">
      <c r="A1363" s="831">
        <v>50</v>
      </c>
      <c r="B1363" s="832" t="s">
        <v>2327</v>
      </c>
      <c r="C1363" s="832" t="s">
        <v>2333</v>
      </c>
      <c r="D1363" s="833" t="s">
        <v>3873</v>
      </c>
      <c r="E1363" s="834" t="s">
        <v>2349</v>
      </c>
      <c r="F1363" s="832" t="s">
        <v>2330</v>
      </c>
      <c r="G1363" s="832" t="s">
        <v>3712</v>
      </c>
      <c r="H1363" s="832" t="s">
        <v>578</v>
      </c>
      <c r="I1363" s="832" t="s">
        <v>3716</v>
      </c>
      <c r="J1363" s="832" t="s">
        <v>3717</v>
      </c>
      <c r="K1363" s="832" t="s">
        <v>3718</v>
      </c>
      <c r="L1363" s="835">
        <v>566</v>
      </c>
      <c r="M1363" s="835">
        <v>1132</v>
      </c>
      <c r="N1363" s="832">
        <v>2</v>
      </c>
      <c r="O1363" s="836">
        <v>2</v>
      </c>
      <c r="P1363" s="835">
        <v>566</v>
      </c>
      <c r="Q1363" s="837">
        <v>0.5</v>
      </c>
      <c r="R1363" s="832">
        <v>1</v>
      </c>
      <c r="S1363" s="837">
        <v>0.5</v>
      </c>
      <c r="T1363" s="836">
        <v>1</v>
      </c>
      <c r="U1363" s="838">
        <v>0.5</v>
      </c>
    </row>
    <row r="1364" spans="1:21" ht="14.4" customHeight="1" x14ac:dyDescent="0.3">
      <c r="A1364" s="831">
        <v>50</v>
      </c>
      <c r="B1364" s="832" t="s">
        <v>2327</v>
      </c>
      <c r="C1364" s="832" t="s">
        <v>2333</v>
      </c>
      <c r="D1364" s="833" t="s">
        <v>3873</v>
      </c>
      <c r="E1364" s="834" t="s">
        <v>2349</v>
      </c>
      <c r="F1364" s="832" t="s">
        <v>2330</v>
      </c>
      <c r="G1364" s="832" t="s">
        <v>3712</v>
      </c>
      <c r="H1364" s="832" t="s">
        <v>578</v>
      </c>
      <c r="I1364" s="832" t="s">
        <v>3719</v>
      </c>
      <c r="J1364" s="832" t="s">
        <v>3720</v>
      </c>
      <c r="K1364" s="832" t="s">
        <v>3721</v>
      </c>
      <c r="L1364" s="835">
        <v>525</v>
      </c>
      <c r="M1364" s="835">
        <v>525</v>
      </c>
      <c r="N1364" s="832">
        <v>1</v>
      </c>
      <c r="O1364" s="836">
        <v>1</v>
      </c>
      <c r="P1364" s="835">
        <v>525</v>
      </c>
      <c r="Q1364" s="837">
        <v>1</v>
      </c>
      <c r="R1364" s="832">
        <v>1</v>
      </c>
      <c r="S1364" s="837">
        <v>1</v>
      </c>
      <c r="T1364" s="836">
        <v>1</v>
      </c>
      <c r="U1364" s="838">
        <v>1</v>
      </c>
    </row>
    <row r="1365" spans="1:21" ht="14.4" customHeight="1" x14ac:dyDescent="0.3">
      <c r="A1365" s="831">
        <v>50</v>
      </c>
      <c r="B1365" s="832" t="s">
        <v>2327</v>
      </c>
      <c r="C1365" s="832" t="s">
        <v>2333</v>
      </c>
      <c r="D1365" s="833" t="s">
        <v>3873</v>
      </c>
      <c r="E1365" s="834" t="s">
        <v>2349</v>
      </c>
      <c r="F1365" s="832" t="s">
        <v>2330</v>
      </c>
      <c r="G1365" s="832" t="s">
        <v>3238</v>
      </c>
      <c r="H1365" s="832" t="s">
        <v>578</v>
      </c>
      <c r="I1365" s="832" t="s">
        <v>3239</v>
      </c>
      <c r="J1365" s="832" t="s">
        <v>3240</v>
      </c>
      <c r="K1365" s="832" t="s">
        <v>3241</v>
      </c>
      <c r="L1365" s="835">
        <v>378.48</v>
      </c>
      <c r="M1365" s="835">
        <v>10218.959999999994</v>
      </c>
      <c r="N1365" s="832">
        <v>27</v>
      </c>
      <c r="O1365" s="836">
        <v>27</v>
      </c>
      <c r="P1365" s="835">
        <v>9840.4799999999941</v>
      </c>
      <c r="Q1365" s="837">
        <v>0.96296296296296302</v>
      </c>
      <c r="R1365" s="832">
        <v>26</v>
      </c>
      <c r="S1365" s="837">
        <v>0.96296296296296291</v>
      </c>
      <c r="T1365" s="836">
        <v>26</v>
      </c>
      <c r="U1365" s="838">
        <v>0.96296296296296291</v>
      </c>
    </row>
    <row r="1366" spans="1:21" ht="14.4" customHeight="1" x14ac:dyDescent="0.3">
      <c r="A1366" s="831">
        <v>50</v>
      </c>
      <c r="B1366" s="832" t="s">
        <v>2327</v>
      </c>
      <c r="C1366" s="832" t="s">
        <v>2333</v>
      </c>
      <c r="D1366" s="833" t="s">
        <v>3873</v>
      </c>
      <c r="E1366" s="834" t="s">
        <v>2349</v>
      </c>
      <c r="F1366" s="832" t="s">
        <v>2330</v>
      </c>
      <c r="G1366" s="832" t="s">
        <v>3238</v>
      </c>
      <c r="H1366" s="832" t="s">
        <v>578</v>
      </c>
      <c r="I1366" s="832" t="s">
        <v>3242</v>
      </c>
      <c r="J1366" s="832" t="s">
        <v>3243</v>
      </c>
      <c r="K1366" s="832" t="s">
        <v>3244</v>
      </c>
      <c r="L1366" s="835">
        <v>378.48</v>
      </c>
      <c r="M1366" s="835">
        <v>8326.5599999999959</v>
      </c>
      <c r="N1366" s="832">
        <v>22</v>
      </c>
      <c r="O1366" s="836">
        <v>22</v>
      </c>
      <c r="P1366" s="835">
        <v>8326.5599999999959</v>
      </c>
      <c r="Q1366" s="837">
        <v>1</v>
      </c>
      <c r="R1366" s="832">
        <v>22</v>
      </c>
      <c r="S1366" s="837">
        <v>1</v>
      </c>
      <c r="T1366" s="836">
        <v>22</v>
      </c>
      <c r="U1366" s="838">
        <v>1</v>
      </c>
    </row>
    <row r="1367" spans="1:21" ht="14.4" customHeight="1" x14ac:dyDescent="0.3">
      <c r="A1367" s="831">
        <v>50</v>
      </c>
      <c r="B1367" s="832" t="s">
        <v>2327</v>
      </c>
      <c r="C1367" s="832" t="s">
        <v>2333</v>
      </c>
      <c r="D1367" s="833" t="s">
        <v>3873</v>
      </c>
      <c r="E1367" s="834" t="s">
        <v>2350</v>
      </c>
      <c r="F1367" s="832" t="s">
        <v>2328</v>
      </c>
      <c r="G1367" s="832" t="s">
        <v>3722</v>
      </c>
      <c r="H1367" s="832" t="s">
        <v>578</v>
      </c>
      <c r="I1367" s="832" t="s">
        <v>3723</v>
      </c>
      <c r="J1367" s="832" t="s">
        <v>1349</v>
      </c>
      <c r="K1367" s="832" t="s">
        <v>3724</v>
      </c>
      <c r="L1367" s="835">
        <v>61.44</v>
      </c>
      <c r="M1367" s="835">
        <v>61.44</v>
      </c>
      <c r="N1367" s="832">
        <v>1</v>
      </c>
      <c r="O1367" s="836">
        <v>1</v>
      </c>
      <c r="P1367" s="835">
        <v>61.44</v>
      </c>
      <c r="Q1367" s="837">
        <v>1</v>
      </c>
      <c r="R1367" s="832">
        <v>1</v>
      </c>
      <c r="S1367" s="837">
        <v>1</v>
      </c>
      <c r="T1367" s="836">
        <v>1</v>
      </c>
      <c r="U1367" s="838">
        <v>1</v>
      </c>
    </row>
    <row r="1368" spans="1:21" ht="14.4" customHeight="1" x14ac:dyDescent="0.3">
      <c r="A1368" s="831">
        <v>50</v>
      </c>
      <c r="B1368" s="832" t="s">
        <v>2327</v>
      </c>
      <c r="C1368" s="832" t="s">
        <v>2333</v>
      </c>
      <c r="D1368" s="833" t="s">
        <v>3873</v>
      </c>
      <c r="E1368" s="834" t="s">
        <v>2350</v>
      </c>
      <c r="F1368" s="832" t="s">
        <v>2328</v>
      </c>
      <c r="G1368" s="832" t="s">
        <v>3725</v>
      </c>
      <c r="H1368" s="832" t="s">
        <v>578</v>
      </c>
      <c r="I1368" s="832" t="s">
        <v>3726</v>
      </c>
      <c r="J1368" s="832" t="s">
        <v>3727</v>
      </c>
      <c r="K1368" s="832" t="s">
        <v>3728</v>
      </c>
      <c r="L1368" s="835">
        <v>46.03</v>
      </c>
      <c r="M1368" s="835">
        <v>46.03</v>
      </c>
      <c r="N1368" s="832">
        <v>1</v>
      </c>
      <c r="O1368" s="836">
        <v>1</v>
      </c>
      <c r="P1368" s="835"/>
      <c r="Q1368" s="837">
        <v>0</v>
      </c>
      <c r="R1368" s="832"/>
      <c r="S1368" s="837">
        <v>0</v>
      </c>
      <c r="T1368" s="836"/>
      <c r="U1368" s="838">
        <v>0</v>
      </c>
    </row>
    <row r="1369" spans="1:21" ht="14.4" customHeight="1" x14ac:dyDescent="0.3">
      <c r="A1369" s="831">
        <v>50</v>
      </c>
      <c r="B1369" s="832" t="s">
        <v>2327</v>
      </c>
      <c r="C1369" s="832" t="s">
        <v>2333</v>
      </c>
      <c r="D1369" s="833" t="s">
        <v>3873</v>
      </c>
      <c r="E1369" s="834" t="s">
        <v>2350</v>
      </c>
      <c r="F1369" s="832" t="s">
        <v>2328</v>
      </c>
      <c r="G1369" s="832" t="s">
        <v>2368</v>
      </c>
      <c r="H1369" s="832" t="s">
        <v>578</v>
      </c>
      <c r="I1369" s="832" t="s">
        <v>2538</v>
      </c>
      <c r="J1369" s="832" t="s">
        <v>1126</v>
      </c>
      <c r="K1369" s="832" t="s">
        <v>1969</v>
      </c>
      <c r="L1369" s="835">
        <v>105.32</v>
      </c>
      <c r="M1369" s="835">
        <v>105.32</v>
      </c>
      <c r="N1369" s="832">
        <v>1</v>
      </c>
      <c r="O1369" s="836">
        <v>1</v>
      </c>
      <c r="P1369" s="835"/>
      <c r="Q1369" s="837">
        <v>0</v>
      </c>
      <c r="R1369" s="832"/>
      <c r="S1369" s="837">
        <v>0</v>
      </c>
      <c r="T1369" s="836"/>
      <c r="U1369" s="838">
        <v>0</v>
      </c>
    </row>
    <row r="1370" spans="1:21" ht="14.4" customHeight="1" x14ac:dyDescent="0.3">
      <c r="A1370" s="831">
        <v>50</v>
      </c>
      <c r="B1370" s="832" t="s">
        <v>2327</v>
      </c>
      <c r="C1370" s="832" t="s">
        <v>2333</v>
      </c>
      <c r="D1370" s="833" t="s">
        <v>3873</v>
      </c>
      <c r="E1370" s="834" t="s">
        <v>2350</v>
      </c>
      <c r="F1370" s="832" t="s">
        <v>2328</v>
      </c>
      <c r="G1370" s="832" t="s">
        <v>3439</v>
      </c>
      <c r="H1370" s="832" t="s">
        <v>607</v>
      </c>
      <c r="I1370" s="832" t="s">
        <v>3729</v>
      </c>
      <c r="J1370" s="832" t="s">
        <v>989</v>
      </c>
      <c r="K1370" s="832" t="s">
        <v>3441</v>
      </c>
      <c r="L1370" s="835">
        <v>556.04</v>
      </c>
      <c r="M1370" s="835">
        <v>556.04</v>
      </c>
      <c r="N1370" s="832">
        <v>1</v>
      </c>
      <c r="O1370" s="836">
        <v>0.5</v>
      </c>
      <c r="P1370" s="835"/>
      <c r="Q1370" s="837">
        <v>0</v>
      </c>
      <c r="R1370" s="832"/>
      <c r="S1370" s="837">
        <v>0</v>
      </c>
      <c r="T1370" s="836"/>
      <c r="U1370" s="838">
        <v>0</v>
      </c>
    </row>
    <row r="1371" spans="1:21" ht="14.4" customHeight="1" x14ac:dyDescent="0.3">
      <c r="A1371" s="831">
        <v>50</v>
      </c>
      <c r="B1371" s="832" t="s">
        <v>2327</v>
      </c>
      <c r="C1371" s="832" t="s">
        <v>2333</v>
      </c>
      <c r="D1371" s="833" t="s">
        <v>3873</v>
      </c>
      <c r="E1371" s="834" t="s">
        <v>2350</v>
      </c>
      <c r="F1371" s="832" t="s">
        <v>2328</v>
      </c>
      <c r="G1371" s="832" t="s">
        <v>2863</v>
      </c>
      <c r="H1371" s="832" t="s">
        <v>578</v>
      </c>
      <c r="I1371" s="832" t="s">
        <v>3127</v>
      </c>
      <c r="J1371" s="832" t="s">
        <v>1011</v>
      </c>
      <c r="K1371" s="832" t="s">
        <v>2865</v>
      </c>
      <c r="L1371" s="835">
        <v>107.27</v>
      </c>
      <c r="M1371" s="835">
        <v>321.81</v>
      </c>
      <c r="N1371" s="832">
        <v>3</v>
      </c>
      <c r="O1371" s="836">
        <v>0.5</v>
      </c>
      <c r="P1371" s="835"/>
      <c r="Q1371" s="837">
        <v>0</v>
      </c>
      <c r="R1371" s="832"/>
      <c r="S1371" s="837">
        <v>0</v>
      </c>
      <c r="T1371" s="836"/>
      <c r="U1371" s="838">
        <v>0</v>
      </c>
    </row>
    <row r="1372" spans="1:21" ht="14.4" customHeight="1" x14ac:dyDescent="0.3">
      <c r="A1372" s="831">
        <v>50</v>
      </c>
      <c r="B1372" s="832" t="s">
        <v>2327</v>
      </c>
      <c r="C1372" s="832" t="s">
        <v>2333</v>
      </c>
      <c r="D1372" s="833" t="s">
        <v>3873</v>
      </c>
      <c r="E1372" s="834" t="s">
        <v>2350</v>
      </c>
      <c r="F1372" s="832" t="s">
        <v>2328</v>
      </c>
      <c r="G1372" s="832" t="s">
        <v>2476</v>
      </c>
      <c r="H1372" s="832" t="s">
        <v>578</v>
      </c>
      <c r="I1372" s="832" t="s">
        <v>2541</v>
      </c>
      <c r="J1372" s="832" t="s">
        <v>959</v>
      </c>
      <c r="K1372" s="832" t="s">
        <v>2478</v>
      </c>
      <c r="L1372" s="835">
        <v>33</v>
      </c>
      <c r="M1372" s="835">
        <v>66</v>
      </c>
      <c r="N1372" s="832">
        <v>2</v>
      </c>
      <c r="O1372" s="836">
        <v>0.5</v>
      </c>
      <c r="P1372" s="835"/>
      <c r="Q1372" s="837">
        <v>0</v>
      </c>
      <c r="R1372" s="832"/>
      <c r="S1372" s="837">
        <v>0</v>
      </c>
      <c r="T1372" s="836"/>
      <c r="U1372" s="838">
        <v>0</v>
      </c>
    </row>
    <row r="1373" spans="1:21" ht="14.4" customHeight="1" x14ac:dyDescent="0.3">
      <c r="A1373" s="831">
        <v>50</v>
      </c>
      <c r="B1373" s="832" t="s">
        <v>2327</v>
      </c>
      <c r="C1373" s="832" t="s">
        <v>2333</v>
      </c>
      <c r="D1373" s="833" t="s">
        <v>3873</v>
      </c>
      <c r="E1373" s="834" t="s">
        <v>2350</v>
      </c>
      <c r="F1373" s="832" t="s">
        <v>2328</v>
      </c>
      <c r="G1373" s="832" t="s">
        <v>3287</v>
      </c>
      <c r="H1373" s="832" t="s">
        <v>578</v>
      </c>
      <c r="I1373" s="832" t="s">
        <v>3320</v>
      </c>
      <c r="J1373" s="832" t="s">
        <v>1357</v>
      </c>
      <c r="K1373" s="832" t="s">
        <v>3321</v>
      </c>
      <c r="L1373" s="835">
        <v>48.09</v>
      </c>
      <c r="M1373" s="835">
        <v>144.27000000000001</v>
      </c>
      <c r="N1373" s="832">
        <v>3</v>
      </c>
      <c r="O1373" s="836">
        <v>1</v>
      </c>
      <c r="P1373" s="835">
        <v>144.27000000000001</v>
      </c>
      <c r="Q1373" s="837">
        <v>1</v>
      </c>
      <c r="R1373" s="832">
        <v>3</v>
      </c>
      <c r="S1373" s="837">
        <v>1</v>
      </c>
      <c r="T1373" s="836">
        <v>1</v>
      </c>
      <c r="U1373" s="838">
        <v>1</v>
      </c>
    </row>
    <row r="1374" spans="1:21" ht="14.4" customHeight="1" x14ac:dyDescent="0.3">
      <c r="A1374" s="831">
        <v>50</v>
      </c>
      <c r="B1374" s="832" t="s">
        <v>2327</v>
      </c>
      <c r="C1374" s="832" t="s">
        <v>2333</v>
      </c>
      <c r="D1374" s="833" t="s">
        <v>3873</v>
      </c>
      <c r="E1374" s="834" t="s">
        <v>2350</v>
      </c>
      <c r="F1374" s="832" t="s">
        <v>2328</v>
      </c>
      <c r="G1374" s="832" t="s">
        <v>2493</v>
      </c>
      <c r="H1374" s="832" t="s">
        <v>578</v>
      </c>
      <c r="I1374" s="832" t="s">
        <v>2494</v>
      </c>
      <c r="J1374" s="832" t="s">
        <v>736</v>
      </c>
      <c r="K1374" s="832" t="s">
        <v>2495</v>
      </c>
      <c r="L1374" s="835">
        <v>156.19</v>
      </c>
      <c r="M1374" s="835">
        <v>1093.33</v>
      </c>
      <c r="N1374" s="832">
        <v>7</v>
      </c>
      <c r="O1374" s="836">
        <v>1.5</v>
      </c>
      <c r="P1374" s="835">
        <v>468.57</v>
      </c>
      <c r="Q1374" s="837">
        <v>0.4285714285714286</v>
      </c>
      <c r="R1374" s="832">
        <v>3</v>
      </c>
      <c r="S1374" s="837">
        <v>0.42857142857142855</v>
      </c>
      <c r="T1374" s="836">
        <v>0.5</v>
      </c>
      <c r="U1374" s="838">
        <v>0.33333333333333331</v>
      </c>
    </row>
    <row r="1375" spans="1:21" ht="14.4" customHeight="1" x14ac:dyDescent="0.3">
      <c r="A1375" s="831">
        <v>50</v>
      </c>
      <c r="B1375" s="832" t="s">
        <v>2327</v>
      </c>
      <c r="C1375" s="832" t="s">
        <v>2333</v>
      </c>
      <c r="D1375" s="833" t="s">
        <v>3873</v>
      </c>
      <c r="E1375" s="834" t="s">
        <v>2350</v>
      </c>
      <c r="F1375" s="832" t="s">
        <v>2328</v>
      </c>
      <c r="G1375" s="832" t="s">
        <v>3730</v>
      </c>
      <c r="H1375" s="832" t="s">
        <v>578</v>
      </c>
      <c r="I1375" s="832" t="s">
        <v>3731</v>
      </c>
      <c r="J1375" s="832" t="s">
        <v>3732</v>
      </c>
      <c r="K1375" s="832" t="s">
        <v>3733</v>
      </c>
      <c r="L1375" s="835">
        <v>77.14</v>
      </c>
      <c r="M1375" s="835">
        <v>77.14</v>
      </c>
      <c r="N1375" s="832">
        <v>1</v>
      </c>
      <c r="O1375" s="836">
        <v>0.5</v>
      </c>
      <c r="P1375" s="835"/>
      <c r="Q1375" s="837">
        <v>0</v>
      </c>
      <c r="R1375" s="832"/>
      <c r="S1375" s="837">
        <v>0</v>
      </c>
      <c r="T1375" s="836"/>
      <c r="U1375" s="838">
        <v>0</v>
      </c>
    </row>
    <row r="1376" spans="1:21" ht="14.4" customHeight="1" x14ac:dyDescent="0.3">
      <c r="A1376" s="831">
        <v>50</v>
      </c>
      <c r="B1376" s="832" t="s">
        <v>2327</v>
      </c>
      <c r="C1376" s="832" t="s">
        <v>2333</v>
      </c>
      <c r="D1376" s="833" t="s">
        <v>3873</v>
      </c>
      <c r="E1376" s="834" t="s">
        <v>2350</v>
      </c>
      <c r="F1376" s="832" t="s">
        <v>2328</v>
      </c>
      <c r="G1376" s="832" t="s">
        <v>2390</v>
      </c>
      <c r="H1376" s="832" t="s">
        <v>578</v>
      </c>
      <c r="I1376" s="832" t="s">
        <v>2498</v>
      </c>
      <c r="J1376" s="832" t="s">
        <v>890</v>
      </c>
      <c r="K1376" s="832" t="s">
        <v>2499</v>
      </c>
      <c r="L1376" s="835">
        <v>29.31</v>
      </c>
      <c r="M1376" s="835">
        <v>29.31</v>
      </c>
      <c r="N1376" s="832">
        <v>1</v>
      </c>
      <c r="O1376" s="836">
        <v>0.5</v>
      </c>
      <c r="P1376" s="835"/>
      <c r="Q1376" s="837">
        <v>0</v>
      </c>
      <c r="R1376" s="832"/>
      <c r="S1376" s="837">
        <v>0</v>
      </c>
      <c r="T1376" s="836"/>
      <c r="U1376" s="838">
        <v>0</v>
      </c>
    </row>
    <row r="1377" spans="1:21" ht="14.4" customHeight="1" x14ac:dyDescent="0.3">
      <c r="A1377" s="831">
        <v>50</v>
      </c>
      <c r="B1377" s="832" t="s">
        <v>2327</v>
      </c>
      <c r="C1377" s="832" t="s">
        <v>2333</v>
      </c>
      <c r="D1377" s="833" t="s">
        <v>3873</v>
      </c>
      <c r="E1377" s="834" t="s">
        <v>2350</v>
      </c>
      <c r="F1377" s="832" t="s">
        <v>2328</v>
      </c>
      <c r="G1377" s="832" t="s">
        <v>3734</v>
      </c>
      <c r="H1377" s="832" t="s">
        <v>607</v>
      </c>
      <c r="I1377" s="832" t="s">
        <v>3735</v>
      </c>
      <c r="J1377" s="832" t="s">
        <v>3736</v>
      </c>
      <c r="K1377" s="832" t="s">
        <v>3737</v>
      </c>
      <c r="L1377" s="835">
        <v>122.87</v>
      </c>
      <c r="M1377" s="835">
        <v>122.87</v>
      </c>
      <c r="N1377" s="832">
        <v>1</v>
      </c>
      <c r="O1377" s="836">
        <v>1</v>
      </c>
      <c r="P1377" s="835"/>
      <c r="Q1377" s="837">
        <v>0</v>
      </c>
      <c r="R1377" s="832"/>
      <c r="S1377" s="837">
        <v>0</v>
      </c>
      <c r="T1377" s="836"/>
      <c r="U1377" s="838">
        <v>0</v>
      </c>
    </row>
    <row r="1378" spans="1:21" ht="14.4" customHeight="1" x14ac:dyDescent="0.3">
      <c r="A1378" s="831">
        <v>50</v>
      </c>
      <c r="B1378" s="832" t="s">
        <v>2327</v>
      </c>
      <c r="C1378" s="832" t="s">
        <v>2333</v>
      </c>
      <c r="D1378" s="833" t="s">
        <v>3873</v>
      </c>
      <c r="E1378" s="834" t="s">
        <v>2350</v>
      </c>
      <c r="F1378" s="832" t="s">
        <v>2328</v>
      </c>
      <c r="G1378" s="832" t="s">
        <v>3504</v>
      </c>
      <c r="H1378" s="832" t="s">
        <v>578</v>
      </c>
      <c r="I1378" s="832" t="s">
        <v>3738</v>
      </c>
      <c r="J1378" s="832" t="s">
        <v>3739</v>
      </c>
      <c r="K1378" s="832" t="s">
        <v>2743</v>
      </c>
      <c r="L1378" s="835">
        <v>79.489999999999995</v>
      </c>
      <c r="M1378" s="835">
        <v>79.489999999999995</v>
      </c>
      <c r="N1378" s="832">
        <v>1</v>
      </c>
      <c r="O1378" s="836">
        <v>0.5</v>
      </c>
      <c r="P1378" s="835"/>
      <c r="Q1378" s="837">
        <v>0</v>
      </c>
      <c r="R1378" s="832"/>
      <c r="S1378" s="837">
        <v>0</v>
      </c>
      <c r="T1378" s="836"/>
      <c r="U1378" s="838">
        <v>0</v>
      </c>
    </row>
    <row r="1379" spans="1:21" ht="14.4" customHeight="1" x14ac:dyDescent="0.3">
      <c r="A1379" s="831">
        <v>50</v>
      </c>
      <c r="B1379" s="832" t="s">
        <v>2327</v>
      </c>
      <c r="C1379" s="832" t="s">
        <v>2333</v>
      </c>
      <c r="D1379" s="833" t="s">
        <v>3873</v>
      </c>
      <c r="E1379" s="834" t="s">
        <v>2350</v>
      </c>
      <c r="F1379" s="832" t="s">
        <v>2328</v>
      </c>
      <c r="G1379" s="832" t="s">
        <v>3740</v>
      </c>
      <c r="H1379" s="832" t="s">
        <v>578</v>
      </c>
      <c r="I1379" s="832" t="s">
        <v>3741</v>
      </c>
      <c r="J1379" s="832" t="s">
        <v>3742</v>
      </c>
      <c r="K1379" s="832" t="s">
        <v>3743</v>
      </c>
      <c r="L1379" s="835">
        <v>0</v>
      </c>
      <c r="M1379" s="835">
        <v>0</v>
      </c>
      <c r="N1379" s="832">
        <v>1</v>
      </c>
      <c r="O1379" s="836">
        <v>0.5</v>
      </c>
      <c r="P1379" s="835"/>
      <c r="Q1379" s="837"/>
      <c r="R1379" s="832"/>
      <c r="S1379" s="837">
        <v>0</v>
      </c>
      <c r="T1379" s="836"/>
      <c r="U1379" s="838">
        <v>0</v>
      </c>
    </row>
    <row r="1380" spans="1:21" ht="14.4" customHeight="1" x14ac:dyDescent="0.3">
      <c r="A1380" s="831">
        <v>50</v>
      </c>
      <c r="B1380" s="832" t="s">
        <v>2327</v>
      </c>
      <c r="C1380" s="832" t="s">
        <v>2333</v>
      </c>
      <c r="D1380" s="833" t="s">
        <v>3873</v>
      </c>
      <c r="E1380" s="834" t="s">
        <v>2350</v>
      </c>
      <c r="F1380" s="832" t="s">
        <v>2328</v>
      </c>
      <c r="G1380" s="832" t="s">
        <v>3361</v>
      </c>
      <c r="H1380" s="832" t="s">
        <v>607</v>
      </c>
      <c r="I1380" s="832" t="s">
        <v>3744</v>
      </c>
      <c r="J1380" s="832" t="s">
        <v>3363</v>
      </c>
      <c r="K1380" s="832" t="s">
        <v>3745</v>
      </c>
      <c r="L1380" s="835">
        <v>0</v>
      </c>
      <c r="M1380" s="835">
        <v>0</v>
      </c>
      <c r="N1380" s="832">
        <v>1</v>
      </c>
      <c r="O1380" s="836">
        <v>0.5</v>
      </c>
      <c r="P1380" s="835">
        <v>0</v>
      </c>
      <c r="Q1380" s="837"/>
      <c r="R1380" s="832">
        <v>1</v>
      </c>
      <c r="S1380" s="837">
        <v>1</v>
      </c>
      <c r="T1380" s="836">
        <v>0.5</v>
      </c>
      <c r="U1380" s="838">
        <v>1</v>
      </c>
    </row>
    <row r="1381" spans="1:21" ht="14.4" customHeight="1" x14ac:dyDescent="0.3">
      <c r="A1381" s="831">
        <v>50</v>
      </c>
      <c r="B1381" s="832" t="s">
        <v>2327</v>
      </c>
      <c r="C1381" s="832" t="s">
        <v>2333</v>
      </c>
      <c r="D1381" s="833" t="s">
        <v>3873</v>
      </c>
      <c r="E1381" s="834" t="s">
        <v>2350</v>
      </c>
      <c r="F1381" s="832" t="s">
        <v>2328</v>
      </c>
      <c r="G1381" s="832" t="s">
        <v>2511</v>
      </c>
      <c r="H1381" s="832" t="s">
        <v>607</v>
      </c>
      <c r="I1381" s="832" t="s">
        <v>3566</v>
      </c>
      <c r="J1381" s="832" t="s">
        <v>1814</v>
      </c>
      <c r="K1381" s="832" t="s">
        <v>1821</v>
      </c>
      <c r="L1381" s="835">
        <v>115.18</v>
      </c>
      <c r="M1381" s="835">
        <v>115.18</v>
      </c>
      <c r="N1381" s="832">
        <v>1</v>
      </c>
      <c r="O1381" s="836">
        <v>0.5</v>
      </c>
      <c r="P1381" s="835"/>
      <c r="Q1381" s="837">
        <v>0</v>
      </c>
      <c r="R1381" s="832"/>
      <c r="S1381" s="837">
        <v>0</v>
      </c>
      <c r="T1381" s="836"/>
      <c r="U1381" s="838">
        <v>0</v>
      </c>
    </row>
    <row r="1382" spans="1:21" ht="14.4" customHeight="1" x14ac:dyDescent="0.3">
      <c r="A1382" s="831">
        <v>50</v>
      </c>
      <c r="B1382" s="832" t="s">
        <v>2327</v>
      </c>
      <c r="C1382" s="832" t="s">
        <v>2333</v>
      </c>
      <c r="D1382" s="833" t="s">
        <v>3873</v>
      </c>
      <c r="E1382" s="834" t="s">
        <v>2350</v>
      </c>
      <c r="F1382" s="832" t="s">
        <v>2328</v>
      </c>
      <c r="G1382" s="832" t="s">
        <v>2511</v>
      </c>
      <c r="H1382" s="832" t="s">
        <v>607</v>
      </c>
      <c r="I1382" s="832" t="s">
        <v>3567</v>
      </c>
      <c r="J1382" s="832" t="s">
        <v>1814</v>
      </c>
      <c r="K1382" s="832" t="s">
        <v>1817</v>
      </c>
      <c r="L1382" s="835">
        <v>57.6</v>
      </c>
      <c r="M1382" s="835">
        <v>57.6</v>
      </c>
      <c r="N1382" s="832">
        <v>1</v>
      </c>
      <c r="O1382" s="836">
        <v>0.5</v>
      </c>
      <c r="P1382" s="835">
        <v>57.6</v>
      </c>
      <c r="Q1382" s="837">
        <v>1</v>
      </c>
      <c r="R1382" s="832">
        <v>1</v>
      </c>
      <c r="S1382" s="837">
        <v>1</v>
      </c>
      <c r="T1382" s="836">
        <v>0.5</v>
      </c>
      <c r="U1382" s="838">
        <v>1</v>
      </c>
    </row>
    <row r="1383" spans="1:21" ht="14.4" customHeight="1" x14ac:dyDescent="0.3">
      <c r="A1383" s="831">
        <v>50</v>
      </c>
      <c r="B1383" s="832" t="s">
        <v>2327</v>
      </c>
      <c r="C1383" s="832" t="s">
        <v>2333</v>
      </c>
      <c r="D1383" s="833" t="s">
        <v>3873</v>
      </c>
      <c r="E1383" s="834" t="s">
        <v>2350</v>
      </c>
      <c r="F1383" s="832" t="s">
        <v>2328</v>
      </c>
      <c r="G1383" s="832" t="s">
        <v>2516</v>
      </c>
      <c r="H1383" s="832" t="s">
        <v>578</v>
      </c>
      <c r="I1383" s="832" t="s">
        <v>3190</v>
      </c>
      <c r="J1383" s="832" t="s">
        <v>3191</v>
      </c>
      <c r="K1383" s="832" t="s">
        <v>3192</v>
      </c>
      <c r="L1383" s="835">
        <v>21.92</v>
      </c>
      <c r="M1383" s="835">
        <v>131.52000000000001</v>
      </c>
      <c r="N1383" s="832">
        <v>6</v>
      </c>
      <c r="O1383" s="836">
        <v>2</v>
      </c>
      <c r="P1383" s="835"/>
      <c r="Q1383" s="837">
        <v>0</v>
      </c>
      <c r="R1383" s="832"/>
      <c r="S1383" s="837">
        <v>0</v>
      </c>
      <c r="T1383" s="836"/>
      <c r="U1383" s="838">
        <v>0</v>
      </c>
    </row>
    <row r="1384" spans="1:21" ht="14.4" customHeight="1" x14ac:dyDescent="0.3">
      <c r="A1384" s="831">
        <v>50</v>
      </c>
      <c r="B1384" s="832" t="s">
        <v>2327</v>
      </c>
      <c r="C1384" s="832" t="s">
        <v>2333</v>
      </c>
      <c r="D1384" s="833" t="s">
        <v>3873</v>
      </c>
      <c r="E1384" s="834" t="s">
        <v>2350</v>
      </c>
      <c r="F1384" s="832" t="s">
        <v>2328</v>
      </c>
      <c r="G1384" s="832" t="s">
        <v>2417</v>
      </c>
      <c r="H1384" s="832" t="s">
        <v>578</v>
      </c>
      <c r="I1384" s="832" t="s">
        <v>3199</v>
      </c>
      <c r="J1384" s="832" t="s">
        <v>2419</v>
      </c>
      <c r="K1384" s="832" t="s">
        <v>3200</v>
      </c>
      <c r="L1384" s="835">
        <v>6167.15</v>
      </c>
      <c r="M1384" s="835">
        <v>12334.3</v>
      </c>
      <c r="N1384" s="832">
        <v>2</v>
      </c>
      <c r="O1384" s="836">
        <v>2</v>
      </c>
      <c r="P1384" s="835">
        <v>6167.15</v>
      </c>
      <c r="Q1384" s="837">
        <v>0.5</v>
      </c>
      <c r="R1384" s="832">
        <v>1</v>
      </c>
      <c r="S1384" s="837">
        <v>0.5</v>
      </c>
      <c r="T1384" s="836">
        <v>1</v>
      </c>
      <c r="U1384" s="838">
        <v>0.5</v>
      </c>
    </row>
    <row r="1385" spans="1:21" ht="14.4" customHeight="1" x14ac:dyDescent="0.3">
      <c r="A1385" s="831">
        <v>50</v>
      </c>
      <c r="B1385" s="832" t="s">
        <v>2327</v>
      </c>
      <c r="C1385" s="832" t="s">
        <v>2333</v>
      </c>
      <c r="D1385" s="833" t="s">
        <v>3873</v>
      </c>
      <c r="E1385" s="834" t="s">
        <v>2350</v>
      </c>
      <c r="F1385" s="832" t="s">
        <v>2328</v>
      </c>
      <c r="G1385" s="832" t="s">
        <v>2780</v>
      </c>
      <c r="H1385" s="832" t="s">
        <v>578</v>
      </c>
      <c r="I1385" s="832" t="s">
        <v>2988</v>
      </c>
      <c r="J1385" s="832" t="s">
        <v>837</v>
      </c>
      <c r="K1385" s="832" t="s">
        <v>2989</v>
      </c>
      <c r="L1385" s="835">
        <v>50.89</v>
      </c>
      <c r="M1385" s="835">
        <v>203.56</v>
      </c>
      <c r="N1385" s="832">
        <v>4</v>
      </c>
      <c r="O1385" s="836">
        <v>1</v>
      </c>
      <c r="P1385" s="835">
        <v>203.56</v>
      </c>
      <c r="Q1385" s="837">
        <v>1</v>
      </c>
      <c r="R1385" s="832">
        <v>4</v>
      </c>
      <c r="S1385" s="837">
        <v>1</v>
      </c>
      <c r="T1385" s="836">
        <v>1</v>
      </c>
      <c r="U1385" s="838">
        <v>1</v>
      </c>
    </row>
    <row r="1386" spans="1:21" ht="14.4" customHeight="1" x14ac:dyDescent="0.3">
      <c r="A1386" s="831">
        <v>50</v>
      </c>
      <c r="B1386" s="832" t="s">
        <v>2327</v>
      </c>
      <c r="C1386" s="832" t="s">
        <v>2333</v>
      </c>
      <c r="D1386" s="833" t="s">
        <v>3873</v>
      </c>
      <c r="E1386" s="834" t="s">
        <v>2350</v>
      </c>
      <c r="F1386" s="832" t="s">
        <v>2328</v>
      </c>
      <c r="G1386" s="832" t="s">
        <v>2795</v>
      </c>
      <c r="H1386" s="832" t="s">
        <v>578</v>
      </c>
      <c r="I1386" s="832" t="s">
        <v>3746</v>
      </c>
      <c r="J1386" s="832" t="s">
        <v>3682</v>
      </c>
      <c r="K1386" s="832" t="s">
        <v>2189</v>
      </c>
      <c r="L1386" s="835">
        <v>0</v>
      </c>
      <c r="M1386" s="835">
        <v>0</v>
      </c>
      <c r="N1386" s="832">
        <v>1</v>
      </c>
      <c r="O1386" s="836">
        <v>0.5</v>
      </c>
      <c r="P1386" s="835">
        <v>0</v>
      </c>
      <c r="Q1386" s="837"/>
      <c r="R1386" s="832">
        <v>1</v>
      </c>
      <c r="S1386" s="837">
        <v>1</v>
      </c>
      <c r="T1386" s="836">
        <v>0.5</v>
      </c>
      <c r="U1386" s="838">
        <v>1</v>
      </c>
    </row>
    <row r="1387" spans="1:21" ht="14.4" customHeight="1" x14ac:dyDescent="0.3">
      <c r="A1387" s="831">
        <v>50</v>
      </c>
      <c r="B1387" s="832" t="s">
        <v>2327</v>
      </c>
      <c r="C1387" s="832" t="s">
        <v>2333</v>
      </c>
      <c r="D1387" s="833" t="s">
        <v>3873</v>
      </c>
      <c r="E1387" s="834" t="s">
        <v>2350</v>
      </c>
      <c r="F1387" s="832" t="s">
        <v>2328</v>
      </c>
      <c r="G1387" s="832" t="s">
        <v>2447</v>
      </c>
      <c r="H1387" s="832" t="s">
        <v>578</v>
      </c>
      <c r="I1387" s="832" t="s">
        <v>3747</v>
      </c>
      <c r="J1387" s="832" t="s">
        <v>850</v>
      </c>
      <c r="K1387" s="832" t="s">
        <v>3748</v>
      </c>
      <c r="L1387" s="835">
        <v>277.70999999999998</v>
      </c>
      <c r="M1387" s="835">
        <v>277.70999999999998</v>
      </c>
      <c r="N1387" s="832">
        <v>1</v>
      </c>
      <c r="O1387" s="836">
        <v>1</v>
      </c>
      <c r="P1387" s="835">
        <v>277.70999999999998</v>
      </c>
      <c r="Q1387" s="837">
        <v>1</v>
      </c>
      <c r="R1387" s="832">
        <v>1</v>
      </c>
      <c r="S1387" s="837">
        <v>1</v>
      </c>
      <c r="T1387" s="836">
        <v>1</v>
      </c>
      <c r="U1387" s="838">
        <v>1</v>
      </c>
    </row>
    <row r="1388" spans="1:21" ht="14.4" customHeight="1" x14ac:dyDescent="0.3">
      <c r="A1388" s="831">
        <v>50</v>
      </c>
      <c r="B1388" s="832" t="s">
        <v>2327</v>
      </c>
      <c r="C1388" s="832" t="s">
        <v>2333</v>
      </c>
      <c r="D1388" s="833" t="s">
        <v>3873</v>
      </c>
      <c r="E1388" s="834" t="s">
        <v>2350</v>
      </c>
      <c r="F1388" s="832" t="s">
        <v>2330</v>
      </c>
      <c r="G1388" s="832" t="s">
        <v>3232</v>
      </c>
      <c r="H1388" s="832" t="s">
        <v>578</v>
      </c>
      <c r="I1388" s="832" t="s">
        <v>3233</v>
      </c>
      <c r="J1388" s="832" t="s">
        <v>3234</v>
      </c>
      <c r="K1388" s="832" t="s">
        <v>3235</v>
      </c>
      <c r="L1388" s="835">
        <v>25</v>
      </c>
      <c r="M1388" s="835">
        <v>2000</v>
      </c>
      <c r="N1388" s="832">
        <v>80</v>
      </c>
      <c r="O1388" s="836">
        <v>20</v>
      </c>
      <c r="P1388" s="835">
        <v>2000</v>
      </c>
      <c r="Q1388" s="837">
        <v>1</v>
      </c>
      <c r="R1388" s="832">
        <v>80</v>
      </c>
      <c r="S1388" s="837">
        <v>1</v>
      </c>
      <c r="T1388" s="836">
        <v>20</v>
      </c>
      <c r="U1388" s="838">
        <v>1</v>
      </c>
    </row>
    <row r="1389" spans="1:21" ht="14.4" customHeight="1" x14ac:dyDescent="0.3">
      <c r="A1389" s="831">
        <v>50</v>
      </c>
      <c r="B1389" s="832" t="s">
        <v>2327</v>
      </c>
      <c r="C1389" s="832" t="s">
        <v>2333</v>
      </c>
      <c r="D1389" s="833" t="s">
        <v>3873</v>
      </c>
      <c r="E1389" s="834" t="s">
        <v>2350</v>
      </c>
      <c r="F1389" s="832" t="s">
        <v>2330</v>
      </c>
      <c r="G1389" s="832" t="s">
        <v>3232</v>
      </c>
      <c r="H1389" s="832" t="s">
        <v>578</v>
      </c>
      <c r="I1389" s="832" t="s">
        <v>3236</v>
      </c>
      <c r="J1389" s="832" t="s">
        <v>3234</v>
      </c>
      <c r="K1389" s="832" t="s">
        <v>3237</v>
      </c>
      <c r="L1389" s="835">
        <v>30</v>
      </c>
      <c r="M1389" s="835">
        <v>1680</v>
      </c>
      <c r="N1389" s="832">
        <v>56</v>
      </c>
      <c r="O1389" s="836">
        <v>14</v>
      </c>
      <c r="P1389" s="835">
        <v>1680</v>
      </c>
      <c r="Q1389" s="837">
        <v>1</v>
      </c>
      <c r="R1389" s="832">
        <v>56</v>
      </c>
      <c r="S1389" s="837">
        <v>1</v>
      </c>
      <c r="T1389" s="836">
        <v>14</v>
      </c>
      <c r="U1389" s="838">
        <v>1</v>
      </c>
    </row>
    <row r="1390" spans="1:21" ht="14.4" customHeight="1" x14ac:dyDescent="0.3">
      <c r="A1390" s="831">
        <v>50</v>
      </c>
      <c r="B1390" s="832" t="s">
        <v>2327</v>
      </c>
      <c r="C1390" s="832" t="s">
        <v>2333</v>
      </c>
      <c r="D1390" s="833" t="s">
        <v>3873</v>
      </c>
      <c r="E1390" s="834" t="s">
        <v>2350</v>
      </c>
      <c r="F1390" s="832" t="s">
        <v>2330</v>
      </c>
      <c r="G1390" s="832" t="s">
        <v>3238</v>
      </c>
      <c r="H1390" s="832" t="s">
        <v>578</v>
      </c>
      <c r="I1390" s="832" t="s">
        <v>3239</v>
      </c>
      <c r="J1390" s="832" t="s">
        <v>3240</v>
      </c>
      <c r="K1390" s="832" t="s">
        <v>3241</v>
      </c>
      <c r="L1390" s="835">
        <v>378.48</v>
      </c>
      <c r="M1390" s="835">
        <v>4163.2800000000007</v>
      </c>
      <c r="N1390" s="832">
        <v>11</v>
      </c>
      <c r="O1390" s="836">
        <v>11</v>
      </c>
      <c r="P1390" s="835">
        <v>3784.8</v>
      </c>
      <c r="Q1390" s="837">
        <v>0.90909090909090895</v>
      </c>
      <c r="R1390" s="832">
        <v>10</v>
      </c>
      <c r="S1390" s="837">
        <v>0.90909090909090906</v>
      </c>
      <c r="T1390" s="836">
        <v>10</v>
      </c>
      <c r="U1390" s="838">
        <v>0.90909090909090906</v>
      </c>
    </row>
    <row r="1391" spans="1:21" ht="14.4" customHeight="1" x14ac:dyDescent="0.3">
      <c r="A1391" s="831">
        <v>50</v>
      </c>
      <c r="B1391" s="832" t="s">
        <v>2327</v>
      </c>
      <c r="C1391" s="832" t="s">
        <v>2333</v>
      </c>
      <c r="D1391" s="833" t="s">
        <v>3873</v>
      </c>
      <c r="E1391" s="834" t="s">
        <v>2350</v>
      </c>
      <c r="F1391" s="832" t="s">
        <v>2330</v>
      </c>
      <c r="G1391" s="832" t="s">
        <v>3238</v>
      </c>
      <c r="H1391" s="832" t="s">
        <v>578</v>
      </c>
      <c r="I1391" s="832" t="s">
        <v>3242</v>
      </c>
      <c r="J1391" s="832" t="s">
        <v>3243</v>
      </c>
      <c r="K1391" s="832" t="s">
        <v>3244</v>
      </c>
      <c r="L1391" s="835">
        <v>378.48</v>
      </c>
      <c r="M1391" s="835">
        <v>2649.36</v>
      </c>
      <c r="N1391" s="832">
        <v>7</v>
      </c>
      <c r="O1391" s="836">
        <v>7</v>
      </c>
      <c r="P1391" s="835">
        <v>2649.36</v>
      </c>
      <c r="Q1391" s="837">
        <v>1</v>
      </c>
      <c r="R1391" s="832">
        <v>7</v>
      </c>
      <c r="S1391" s="837">
        <v>1</v>
      </c>
      <c r="T1391" s="836">
        <v>7</v>
      </c>
      <c r="U1391" s="838">
        <v>1</v>
      </c>
    </row>
    <row r="1392" spans="1:21" ht="14.4" customHeight="1" x14ac:dyDescent="0.3">
      <c r="A1392" s="831">
        <v>50</v>
      </c>
      <c r="B1392" s="832" t="s">
        <v>2327</v>
      </c>
      <c r="C1392" s="832" t="s">
        <v>2333</v>
      </c>
      <c r="D1392" s="833" t="s">
        <v>3873</v>
      </c>
      <c r="E1392" s="834" t="s">
        <v>2351</v>
      </c>
      <c r="F1392" s="832" t="s">
        <v>2328</v>
      </c>
      <c r="G1392" s="832" t="s">
        <v>3389</v>
      </c>
      <c r="H1392" s="832" t="s">
        <v>607</v>
      </c>
      <c r="I1392" s="832" t="s">
        <v>3393</v>
      </c>
      <c r="J1392" s="832" t="s">
        <v>3394</v>
      </c>
      <c r="K1392" s="832" t="s">
        <v>3392</v>
      </c>
      <c r="L1392" s="835">
        <v>70.540000000000006</v>
      </c>
      <c r="M1392" s="835">
        <v>141.08000000000001</v>
      </c>
      <c r="N1392" s="832">
        <v>2</v>
      </c>
      <c r="O1392" s="836">
        <v>0.5</v>
      </c>
      <c r="P1392" s="835">
        <v>141.08000000000001</v>
      </c>
      <c r="Q1392" s="837">
        <v>1</v>
      </c>
      <c r="R1392" s="832">
        <v>2</v>
      </c>
      <c r="S1392" s="837">
        <v>1</v>
      </c>
      <c r="T1392" s="836">
        <v>0.5</v>
      </c>
      <c r="U1392" s="838">
        <v>1</v>
      </c>
    </row>
    <row r="1393" spans="1:21" ht="14.4" customHeight="1" x14ac:dyDescent="0.3">
      <c r="A1393" s="831">
        <v>50</v>
      </c>
      <c r="B1393" s="832" t="s">
        <v>2327</v>
      </c>
      <c r="C1393" s="832" t="s">
        <v>2333</v>
      </c>
      <c r="D1393" s="833" t="s">
        <v>3873</v>
      </c>
      <c r="E1393" s="834" t="s">
        <v>2351</v>
      </c>
      <c r="F1393" s="832" t="s">
        <v>2328</v>
      </c>
      <c r="G1393" s="832" t="s">
        <v>2374</v>
      </c>
      <c r="H1393" s="832" t="s">
        <v>578</v>
      </c>
      <c r="I1393" s="832" t="s">
        <v>2540</v>
      </c>
      <c r="J1393" s="832" t="s">
        <v>2376</v>
      </c>
      <c r="K1393" s="832" t="s">
        <v>1331</v>
      </c>
      <c r="L1393" s="835">
        <v>78.33</v>
      </c>
      <c r="M1393" s="835">
        <v>78.33</v>
      </c>
      <c r="N1393" s="832">
        <v>1</v>
      </c>
      <c r="O1393" s="836">
        <v>1</v>
      </c>
      <c r="P1393" s="835">
        <v>78.33</v>
      </c>
      <c r="Q1393" s="837">
        <v>1</v>
      </c>
      <c r="R1393" s="832">
        <v>1</v>
      </c>
      <c r="S1393" s="837">
        <v>1</v>
      </c>
      <c r="T1393" s="836">
        <v>1</v>
      </c>
      <c r="U1393" s="838">
        <v>1</v>
      </c>
    </row>
    <row r="1394" spans="1:21" ht="14.4" customHeight="1" x14ac:dyDescent="0.3">
      <c r="A1394" s="831">
        <v>50</v>
      </c>
      <c r="B1394" s="832" t="s">
        <v>2327</v>
      </c>
      <c r="C1394" s="832" t="s">
        <v>2333</v>
      </c>
      <c r="D1394" s="833" t="s">
        <v>3873</v>
      </c>
      <c r="E1394" s="834" t="s">
        <v>2351</v>
      </c>
      <c r="F1394" s="832" t="s">
        <v>2328</v>
      </c>
      <c r="G1394" s="832" t="s">
        <v>3027</v>
      </c>
      <c r="H1394" s="832" t="s">
        <v>578</v>
      </c>
      <c r="I1394" s="832" t="s">
        <v>3028</v>
      </c>
      <c r="J1394" s="832" t="s">
        <v>768</v>
      </c>
      <c r="K1394" s="832" t="s">
        <v>3029</v>
      </c>
      <c r="L1394" s="835">
        <v>37.61</v>
      </c>
      <c r="M1394" s="835">
        <v>75.22</v>
      </c>
      <c r="N1394" s="832">
        <v>2</v>
      </c>
      <c r="O1394" s="836">
        <v>0.5</v>
      </c>
      <c r="P1394" s="835">
        <v>75.22</v>
      </c>
      <c r="Q1394" s="837">
        <v>1</v>
      </c>
      <c r="R1394" s="832">
        <v>2</v>
      </c>
      <c r="S1394" s="837">
        <v>1</v>
      </c>
      <c r="T1394" s="836">
        <v>0.5</v>
      </c>
      <c r="U1394" s="838">
        <v>1</v>
      </c>
    </row>
    <row r="1395" spans="1:21" ht="14.4" customHeight="1" x14ac:dyDescent="0.3">
      <c r="A1395" s="831">
        <v>50</v>
      </c>
      <c r="B1395" s="832" t="s">
        <v>2327</v>
      </c>
      <c r="C1395" s="832" t="s">
        <v>2333</v>
      </c>
      <c r="D1395" s="833" t="s">
        <v>3873</v>
      </c>
      <c r="E1395" s="834" t="s">
        <v>2351</v>
      </c>
      <c r="F1395" s="832" t="s">
        <v>2328</v>
      </c>
      <c r="G1395" s="832" t="s">
        <v>2607</v>
      </c>
      <c r="H1395" s="832" t="s">
        <v>578</v>
      </c>
      <c r="I1395" s="832" t="s">
        <v>3749</v>
      </c>
      <c r="J1395" s="832" t="s">
        <v>2609</v>
      </c>
      <c r="K1395" s="832" t="s">
        <v>3750</v>
      </c>
      <c r="L1395" s="835">
        <v>93.49</v>
      </c>
      <c r="M1395" s="835">
        <v>186.98</v>
      </c>
      <c r="N1395" s="832">
        <v>2</v>
      </c>
      <c r="O1395" s="836">
        <v>0.5</v>
      </c>
      <c r="P1395" s="835">
        <v>186.98</v>
      </c>
      <c r="Q1395" s="837">
        <v>1</v>
      </c>
      <c r="R1395" s="832">
        <v>2</v>
      </c>
      <c r="S1395" s="837">
        <v>1</v>
      </c>
      <c r="T1395" s="836">
        <v>0.5</v>
      </c>
      <c r="U1395" s="838">
        <v>1</v>
      </c>
    </row>
    <row r="1396" spans="1:21" ht="14.4" customHeight="1" x14ac:dyDescent="0.3">
      <c r="A1396" s="831">
        <v>50</v>
      </c>
      <c r="B1396" s="832" t="s">
        <v>2327</v>
      </c>
      <c r="C1396" s="832" t="s">
        <v>2333</v>
      </c>
      <c r="D1396" s="833" t="s">
        <v>3873</v>
      </c>
      <c r="E1396" s="834" t="s">
        <v>2351</v>
      </c>
      <c r="F1396" s="832" t="s">
        <v>2328</v>
      </c>
      <c r="G1396" s="832" t="s">
        <v>3751</v>
      </c>
      <c r="H1396" s="832" t="s">
        <v>578</v>
      </c>
      <c r="I1396" s="832" t="s">
        <v>3752</v>
      </c>
      <c r="J1396" s="832" t="s">
        <v>3753</v>
      </c>
      <c r="K1396" s="832" t="s">
        <v>3754</v>
      </c>
      <c r="L1396" s="835">
        <v>55.34</v>
      </c>
      <c r="M1396" s="835">
        <v>55.34</v>
      </c>
      <c r="N1396" s="832">
        <v>1</v>
      </c>
      <c r="O1396" s="836">
        <v>0.5</v>
      </c>
      <c r="P1396" s="835">
        <v>55.34</v>
      </c>
      <c r="Q1396" s="837">
        <v>1</v>
      </c>
      <c r="R1396" s="832">
        <v>1</v>
      </c>
      <c r="S1396" s="837">
        <v>1</v>
      </c>
      <c r="T1396" s="836">
        <v>0.5</v>
      </c>
      <c r="U1396" s="838">
        <v>1</v>
      </c>
    </row>
    <row r="1397" spans="1:21" ht="14.4" customHeight="1" x14ac:dyDescent="0.3">
      <c r="A1397" s="831">
        <v>50</v>
      </c>
      <c r="B1397" s="832" t="s">
        <v>2327</v>
      </c>
      <c r="C1397" s="832" t="s">
        <v>2333</v>
      </c>
      <c r="D1397" s="833" t="s">
        <v>3873</v>
      </c>
      <c r="E1397" s="834" t="s">
        <v>2353</v>
      </c>
      <c r="F1397" s="832" t="s">
        <v>2328</v>
      </c>
      <c r="G1397" s="832" t="s">
        <v>3755</v>
      </c>
      <c r="H1397" s="832" t="s">
        <v>578</v>
      </c>
      <c r="I1397" s="832" t="s">
        <v>3756</v>
      </c>
      <c r="J1397" s="832" t="s">
        <v>3757</v>
      </c>
      <c r="K1397" s="832" t="s">
        <v>3758</v>
      </c>
      <c r="L1397" s="835">
        <v>0</v>
      </c>
      <c r="M1397" s="835">
        <v>0</v>
      </c>
      <c r="N1397" s="832">
        <v>1</v>
      </c>
      <c r="O1397" s="836">
        <v>0.5</v>
      </c>
      <c r="P1397" s="835"/>
      <c r="Q1397" s="837"/>
      <c r="R1397" s="832"/>
      <c r="S1397" s="837">
        <v>0</v>
      </c>
      <c r="T1397" s="836"/>
      <c r="U1397" s="838">
        <v>0</v>
      </c>
    </row>
    <row r="1398" spans="1:21" ht="14.4" customHeight="1" x14ac:dyDescent="0.3">
      <c r="A1398" s="831">
        <v>50</v>
      </c>
      <c r="B1398" s="832" t="s">
        <v>2327</v>
      </c>
      <c r="C1398" s="832" t="s">
        <v>2333</v>
      </c>
      <c r="D1398" s="833" t="s">
        <v>3873</v>
      </c>
      <c r="E1398" s="834" t="s">
        <v>2353</v>
      </c>
      <c r="F1398" s="832" t="s">
        <v>2328</v>
      </c>
      <c r="G1398" s="832" t="s">
        <v>3027</v>
      </c>
      <c r="H1398" s="832" t="s">
        <v>578</v>
      </c>
      <c r="I1398" s="832" t="s">
        <v>3759</v>
      </c>
      <c r="J1398" s="832" t="s">
        <v>3760</v>
      </c>
      <c r="K1398" s="832" t="s">
        <v>3761</v>
      </c>
      <c r="L1398" s="835">
        <v>80.760000000000005</v>
      </c>
      <c r="M1398" s="835">
        <v>80.760000000000005</v>
      </c>
      <c r="N1398" s="832">
        <v>1</v>
      </c>
      <c r="O1398" s="836">
        <v>1</v>
      </c>
      <c r="P1398" s="835">
        <v>80.760000000000005</v>
      </c>
      <c r="Q1398" s="837">
        <v>1</v>
      </c>
      <c r="R1398" s="832">
        <v>1</v>
      </c>
      <c r="S1398" s="837">
        <v>1</v>
      </c>
      <c r="T1398" s="836">
        <v>1</v>
      </c>
      <c r="U1398" s="838">
        <v>1</v>
      </c>
    </row>
    <row r="1399" spans="1:21" ht="14.4" customHeight="1" x14ac:dyDescent="0.3">
      <c r="A1399" s="831">
        <v>50</v>
      </c>
      <c r="B1399" s="832" t="s">
        <v>2327</v>
      </c>
      <c r="C1399" s="832" t="s">
        <v>2333</v>
      </c>
      <c r="D1399" s="833" t="s">
        <v>3873</v>
      </c>
      <c r="E1399" s="834" t="s">
        <v>2353</v>
      </c>
      <c r="F1399" s="832" t="s">
        <v>2328</v>
      </c>
      <c r="G1399" s="832" t="s">
        <v>3762</v>
      </c>
      <c r="H1399" s="832" t="s">
        <v>578</v>
      </c>
      <c r="I1399" s="832" t="s">
        <v>3763</v>
      </c>
      <c r="J1399" s="832" t="s">
        <v>3764</v>
      </c>
      <c r="K1399" s="832" t="s">
        <v>3765</v>
      </c>
      <c r="L1399" s="835">
        <v>0</v>
      </c>
      <c r="M1399" s="835">
        <v>0</v>
      </c>
      <c r="N1399" s="832">
        <v>1</v>
      </c>
      <c r="O1399" s="836">
        <v>0.5</v>
      </c>
      <c r="P1399" s="835"/>
      <c r="Q1399" s="837"/>
      <c r="R1399" s="832"/>
      <c r="S1399" s="837">
        <v>0</v>
      </c>
      <c r="T1399" s="836"/>
      <c r="U1399" s="838">
        <v>0</v>
      </c>
    </row>
    <row r="1400" spans="1:21" ht="14.4" customHeight="1" x14ac:dyDescent="0.3">
      <c r="A1400" s="831">
        <v>50</v>
      </c>
      <c r="B1400" s="832" t="s">
        <v>2327</v>
      </c>
      <c r="C1400" s="832" t="s">
        <v>2333</v>
      </c>
      <c r="D1400" s="833" t="s">
        <v>3873</v>
      </c>
      <c r="E1400" s="834" t="s">
        <v>2353</v>
      </c>
      <c r="F1400" s="832" t="s">
        <v>2328</v>
      </c>
      <c r="G1400" s="832" t="s">
        <v>2408</v>
      </c>
      <c r="H1400" s="832" t="s">
        <v>607</v>
      </c>
      <c r="I1400" s="832" t="s">
        <v>1968</v>
      </c>
      <c r="J1400" s="832" t="s">
        <v>1096</v>
      </c>
      <c r="K1400" s="832" t="s">
        <v>1969</v>
      </c>
      <c r="L1400" s="835">
        <v>143.09</v>
      </c>
      <c r="M1400" s="835">
        <v>143.09</v>
      </c>
      <c r="N1400" s="832">
        <v>1</v>
      </c>
      <c r="O1400" s="836">
        <v>1</v>
      </c>
      <c r="P1400" s="835"/>
      <c r="Q1400" s="837">
        <v>0</v>
      </c>
      <c r="R1400" s="832"/>
      <c r="S1400" s="837">
        <v>0</v>
      </c>
      <c r="T1400" s="836"/>
      <c r="U1400" s="838">
        <v>0</v>
      </c>
    </row>
    <row r="1401" spans="1:21" ht="14.4" customHeight="1" x14ac:dyDescent="0.3">
      <c r="A1401" s="831">
        <v>50</v>
      </c>
      <c r="B1401" s="832" t="s">
        <v>2327</v>
      </c>
      <c r="C1401" s="832" t="s">
        <v>2333</v>
      </c>
      <c r="D1401" s="833" t="s">
        <v>3873</v>
      </c>
      <c r="E1401" s="834" t="s">
        <v>2354</v>
      </c>
      <c r="F1401" s="832" t="s">
        <v>2328</v>
      </c>
      <c r="G1401" s="832" t="s">
        <v>2813</v>
      </c>
      <c r="H1401" s="832" t="s">
        <v>578</v>
      </c>
      <c r="I1401" s="832" t="s">
        <v>3094</v>
      </c>
      <c r="J1401" s="832" t="s">
        <v>3095</v>
      </c>
      <c r="K1401" s="832" t="s">
        <v>2180</v>
      </c>
      <c r="L1401" s="835">
        <v>4.7</v>
      </c>
      <c r="M1401" s="835">
        <v>14.100000000000001</v>
      </c>
      <c r="N1401" s="832">
        <v>3</v>
      </c>
      <c r="O1401" s="836">
        <v>1.5</v>
      </c>
      <c r="P1401" s="835">
        <v>9.4</v>
      </c>
      <c r="Q1401" s="837">
        <v>0.66666666666666663</v>
      </c>
      <c r="R1401" s="832">
        <v>2</v>
      </c>
      <c r="S1401" s="837">
        <v>0.66666666666666663</v>
      </c>
      <c r="T1401" s="836">
        <v>0.5</v>
      </c>
      <c r="U1401" s="838">
        <v>0.33333333333333331</v>
      </c>
    </row>
    <row r="1402" spans="1:21" ht="14.4" customHeight="1" x14ac:dyDescent="0.3">
      <c r="A1402" s="831">
        <v>50</v>
      </c>
      <c r="B1402" s="832" t="s">
        <v>2327</v>
      </c>
      <c r="C1402" s="832" t="s">
        <v>2333</v>
      </c>
      <c r="D1402" s="833" t="s">
        <v>3873</v>
      </c>
      <c r="E1402" s="834" t="s">
        <v>2354</v>
      </c>
      <c r="F1402" s="832" t="s">
        <v>2328</v>
      </c>
      <c r="G1402" s="832" t="s">
        <v>2813</v>
      </c>
      <c r="H1402" s="832" t="s">
        <v>607</v>
      </c>
      <c r="I1402" s="832" t="s">
        <v>2178</v>
      </c>
      <c r="J1402" s="832" t="s">
        <v>2179</v>
      </c>
      <c r="K1402" s="832" t="s">
        <v>2180</v>
      </c>
      <c r="L1402" s="835">
        <v>4.7</v>
      </c>
      <c r="M1402" s="835">
        <v>98.7</v>
      </c>
      <c r="N1402" s="832">
        <v>21</v>
      </c>
      <c r="O1402" s="836">
        <v>4</v>
      </c>
      <c r="P1402" s="835">
        <v>4.7</v>
      </c>
      <c r="Q1402" s="837">
        <v>4.7619047619047616E-2</v>
      </c>
      <c r="R1402" s="832">
        <v>1</v>
      </c>
      <c r="S1402" s="837">
        <v>4.7619047619047616E-2</v>
      </c>
      <c r="T1402" s="836">
        <v>1</v>
      </c>
      <c r="U1402" s="838">
        <v>0.25</v>
      </c>
    </row>
    <row r="1403" spans="1:21" ht="14.4" customHeight="1" x14ac:dyDescent="0.3">
      <c r="A1403" s="831">
        <v>50</v>
      </c>
      <c r="B1403" s="832" t="s">
        <v>2327</v>
      </c>
      <c r="C1403" s="832" t="s">
        <v>2333</v>
      </c>
      <c r="D1403" s="833" t="s">
        <v>3873</v>
      </c>
      <c r="E1403" s="834" t="s">
        <v>2354</v>
      </c>
      <c r="F1403" s="832" t="s">
        <v>2328</v>
      </c>
      <c r="G1403" s="832" t="s">
        <v>2364</v>
      </c>
      <c r="H1403" s="832" t="s">
        <v>578</v>
      </c>
      <c r="I1403" s="832" t="s">
        <v>3766</v>
      </c>
      <c r="J1403" s="832" t="s">
        <v>655</v>
      </c>
      <c r="K1403" s="832" t="s">
        <v>2743</v>
      </c>
      <c r="L1403" s="835">
        <v>245.74</v>
      </c>
      <c r="M1403" s="835">
        <v>245.74</v>
      </c>
      <c r="N1403" s="832">
        <v>1</v>
      </c>
      <c r="O1403" s="836">
        <v>0.5</v>
      </c>
      <c r="P1403" s="835">
        <v>245.74</v>
      </c>
      <c r="Q1403" s="837">
        <v>1</v>
      </c>
      <c r="R1403" s="832">
        <v>1</v>
      </c>
      <c r="S1403" s="837">
        <v>1</v>
      </c>
      <c r="T1403" s="836">
        <v>0.5</v>
      </c>
      <c r="U1403" s="838">
        <v>1</v>
      </c>
    </row>
    <row r="1404" spans="1:21" ht="14.4" customHeight="1" x14ac:dyDescent="0.3">
      <c r="A1404" s="831">
        <v>50</v>
      </c>
      <c r="B1404" s="832" t="s">
        <v>2327</v>
      </c>
      <c r="C1404" s="832" t="s">
        <v>2333</v>
      </c>
      <c r="D1404" s="833" t="s">
        <v>3873</v>
      </c>
      <c r="E1404" s="834" t="s">
        <v>2354</v>
      </c>
      <c r="F1404" s="832" t="s">
        <v>2328</v>
      </c>
      <c r="G1404" s="832" t="s">
        <v>2364</v>
      </c>
      <c r="H1404" s="832" t="s">
        <v>578</v>
      </c>
      <c r="I1404" s="832" t="s">
        <v>3766</v>
      </c>
      <c r="J1404" s="832" t="s">
        <v>655</v>
      </c>
      <c r="K1404" s="832" t="s">
        <v>2743</v>
      </c>
      <c r="L1404" s="835">
        <v>207.27</v>
      </c>
      <c r="M1404" s="835">
        <v>207.27</v>
      </c>
      <c r="N1404" s="832">
        <v>1</v>
      </c>
      <c r="O1404" s="836">
        <v>1</v>
      </c>
      <c r="P1404" s="835">
        <v>207.27</v>
      </c>
      <c r="Q1404" s="837">
        <v>1</v>
      </c>
      <c r="R1404" s="832">
        <v>1</v>
      </c>
      <c r="S1404" s="837">
        <v>1</v>
      </c>
      <c r="T1404" s="836">
        <v>1</v>
      </c>
      <c r="U1404" s="838">
        <v>1</v>
      </c>
    </row>
    <row r="1405" spans="1:21" ht="14.4" customHeight="1" x14ac:dyDescent="0.3">
      <c r="A1405" s="831">
        <v>50</v>
      </c>
      <c r="B1405" s="832" t="s">
        <v>2327</v>
      </c>
      <c r="C1405" s="832" t="s">
        <v>2333</v>
      </c>
      <c r="D1405" s="833" t="s">
        <v>3873</v>
      </c>
      <c r="E1405" s="834" t="s">
        <v>2354</v>
      </c>
      <c r="F1405" s="832" t="s">
        <v>2328</v>
      </c>
      <c r="G1405" s="832" t="s">
        <v>2364</v>
      </c>
      <c r="H1405" s="832" t="s">
        <v>578</v>
      </c>
      <c r="I1405" s="832" t="s">
        <v>3374</v>
      </c>
      <c r="J1405" s="832" t="s">
        <v>3026</v>
      </c>
      <c r="K1405" s="832" t="s">
        <v>1859</v>
      </c>
      <c r="L1405" s="835">
        <v>122.87</v>
      </c>
      <c r="M1405" s="835">
        <v>122.87</v>
      </c>
      <c r="N1405" s="832">
        <v>1</v>
      </c>
      <c r="O1405" s="836">
        <v>0.5</v>
      </c>
      <c r="P1405" s="835"/>
      <c r="Q1405" s="837">
        <v>0</v>
      </c>
      <c r="R1405" s="832"/>
      <c r="S1405" s="837">
        <v>0</v>
      </c>
      <c r="T1405" s="836"/>
      <c r="U1405" s="838">
        <v>0</v>
      </c>
    </row>
    <row r="1406" spans="1:21" ht="14.4" customHeight="1" x14ac:dyDescent="0.3">
      <c r="A1406" s="831">
        <v>50</v>
      </c>
      <c r="B1406" s="832" t="s">
        <v>2327</v>
      </c>
      <c r="C1406" s="832" t="s">
        <v>2333</v>
      </c>
      <c r="D1406" s="833" t="s">
        <v>3873</v>
      </c>
      <c r="E1406" s="834" t="s">
        <v>2354</v>
      </c>
      <c r="F1406" s="832" t="s">
        <v>2328</v>
      </c>
      <c r="G1406" s="832" t="s">
        <v>2364</v>
      </c>
      <c r="H1406" s="832" t="s">
        <v>578</v>
      </c>
      <c r="I1406" s="832" t="s">
        <v>3767</v>
      </c>
      <c r="J1406" s="832" t="s">
        <v>3026</v>
      </c>
      <c r="K1406" s="832" t="s">
        <v>3768</v>
      </c>
      <c r="L1406" s="835">
        <v>0</v>
      </c>
      <c r="M1406" s="835">
        <v>0</v>
      </c>
      <c r="N1406" s="832">
        <v>1</v>
      </c>
      <c r="O1406" s="836">
        <v>0.5</v>
      </c>
      <c r="P1406" s="835"/>
      <c r="Q1406" s="837"/>
      <c r="R1406" s="832"/>
      <c r="S1406" s="837">
        <v>0</v>
      </c>
      <c r="T1406" s="836"/>
      <c r="U1406" s="838">
        <v>0</v>
      </c>
    </row>
    <row r="1407" spans="1:21" ht="14.4" customHeight="1" x14ac:dyDescent="0.3">
      <c r="A1407" s="831">
        <v>50</v>
      </c>
      <c r="B1407" s="832" t="s">
        <v>2327</v>
      </c>
      <c r="C1407" s="832" t="s">
        <v>2333</v>
      </c>
      <c r="D1407" s="833" t="s">
        <v>3873</v>
      </c>
      <c r="E1407" s="834" t="s">
        <v>2354</v>
      </c>
      <c r="F1407" s="832" t="s">
        <v>2328</v>
      </c>
      <c r="G1407" s="832" t="s">
        <v>2364</v>
      </c>
      <c r="H1407" s="832" t="s">
        <v>607</v>
      </c>
      <c r="I1407" s="832" t="s">
        <v>2581</v>
      </c>
      <c r="J1407" s="832" t="s">
        <v>622</v>
      </c>
      <c r="K1407" s="832" t="s">
        <v>1978</v>
      </c>
      <c r="L1407" s="835">
        <v>36.86</v>
      </c>
      <c r="M1407" s="835">
        <v>36.86</v>
      </c>
      <c r="N1407" s="832">
        <v>1</v>
      </c>
      <c r="O1407" s="836">
        <v>0.5</v>
      </c>
      <c r="P1407" s="835"/>
      <c r="Q1407" s="837">
        <v>0</v>
      </c>
      <c r="R1407" s="832"/>
      <c r="S1407" s="837">
        <v>0</v>
      </c>
      <c r="T1407" s="836"/>
      <c r="U1407" s="838">
        <v>0</v>
      </c>
    </row>
    <row r="1408" spans="1:21" ht="14.4" customHeight="1" x14ac:dyDescent="0.3">
      <c r="A1408" s="831">
        <v>50</v>
      </c>
      <c r="B1408" s="832" t="s">
        <v>2327</v>
      </c>
      <c r="C1408" s="832" t="s">
        <v>2333</v>
      </c>
      <c r="D1408" s="833" t="s">
        <v>3873</v>
      </c>
      <c r="E1408" s="834" t="s">
        <v>2354</v>
      </c>
      <c r="F1408" s="832" t="s">
        <v>2328</v>
      </c>
      <c r="G1408" s="832" t="s">
        <v>3722</v>
      </c>
      <c r="H1408" s="832" t="s">
        <v>578</v>
      </c>
      <c r="I1408" s="832" t="s">
        <v>3723</v>
      </c>
      <c r="J1408" s="832" t="s">
        <v>1349</v>
      </c>
      <c r="K1408" s="832" t="s">
        <v>3724</v>
      </c>
      <c r="L1408" s="835">
        <v>61.44</v>
      </c>
      <c r="M1408" s="835">
        <v>61.44</v>
      </c>
      <c r="N1408" s="832">
        <v>1</v>
      </c>
      <c r="O1408" s="836">
        <v>0.5</v>
      </c>
      <c r="P1408" s="835">
        <v>61.44</v>
      </c>
      <c r="Q1408" s="837">
        <v>1</v>
      </c>
      <c r="R1408" s="832">
        <v>1</v>
      </c>
      <c r="S1408" s="837">
        <v>1</v>
      </c>
      <c r="T1408" s="836">
        <v>0.5</v>
      </c>
      <c r="U1408" s="838">
        <v>1</v>
      </c>
    </row>
    <row r="1409" spans="1:21" ht="14.4" customHeight="1" x14ac:dyDescent="0.3">
      <c r="A1409" s="831">
        <v>50</v>
      </c>
      <c r="B1409" s="832" t="s">
        <v>2327</v>
      </c>
      <c r="C1409" s="832" t="s">
        <v>2333</v>
      </c>
      <c r="D1409" s="833" t="s">
        <v>3873</v>
      </c>
      <c r="E1409" s="834" t="s">
        <v>2354</v>
      </c>
      <c r="F1409" s="832" t="s">
        <v>2328</v>
      </c>
      <c r="G1409" s="832" t="s">
        <v>3722</v>
      </c>
      <c r="H1409" s="832" t="s">
        <v>578</v>
      </c>
      <c r="I1409" s="832" t="s">
        <v>3769</v>
      </c>
      <c r="J1409" s="832" t="s">
        <v>1349</v>
      </c>
      <c r="K1409" s="832" t="s">
        <v>3770</v>
      </c>
      <c r="L1409" s="835">
        <v>87.77</v>
      </c>
      <c r="M1409" s="835">
        <v>87.77</v>
      </c>
      <c r="N1409" s="832">
        <v>1</v>
      </c>
      <c r="O1409" s="836">
        <v>0.5</v>
      </c>
      <c r="P1409" s="835">
        <v>87.77</v>
      </c>
      <c r="Q1409" s="837">
        <v>1</v>
      </c>
      <c r="R1409" s="832">
        <v>1</v>
      </c>
      <c r="S1409" s="837">
        <v>1</v>
      </c>
      <c r="T1409" s="836">
        <v>0.5</v>
      </c>
      <c r="U1409" s="838">
        <v>1</v>
      </c>
    </row>
    <row r="1410" spans="1:21" ht="14.4" customHeight="1" x14ac:dyDescent="0.3">
      <c r="A1410" s="831">
        <v>50</v>
      </c>
      <c r="B1410" s="832" t="s">
        <v>2327</v>
      </c>
      <c r="C1410" s="832" t="s">
        <v>2333</v>
      </c>
      <c r="D1410" s="833" t="s">
        <v>3873</v>
      </c>
      <c r="E1410" s="834" t="s">
        <v>2354</v>
      </c>
      <c r="F1410" s="832" t="s">
        <v>2328</v>
      </c>
      <c r="G1410" s="832" t="s">
        <v>2366</v>
      </c>
      <c r="H1410" s="832" t="s">
        <v>607</v>
      </c>
      <c r="I1410" s="832" t="s">
        <v>2063</v>
      </c>
      <c r="J1410" s="832" t="s">
        <v>1310</v>
      </c>
      <c r="K1410" s="832" t="s">
        <v>2064</v>
      </c>
      <c r="L1410" s="835">
        <v>154.36000000000001</v>
      </c>
      <c r="M1410" s="835">
        <v>154.36000000000001</v>
      </c>
      <c r="N1410" s="832">
        <v>1</v>
      </c>
      <c r="O1410" s="836">
        <v>0.5</v>
      </c>
      <c r="P1410" s="835"/>
      <c r="Q1410" s="837">
        <v>0</v>
      </c>
      <c r="R1410" s="832"/>
      <c r="S1410" s="837">
        <v>0</v>
      </c>
      <c r="T1410" s="836"/>
      <c r="U1410" s="838">
        <v>0</v>
      </c>
    </row>
    <row r="1411" spans="1:21" ht="14.4" customHeight="1" x14ac:dyDescent="0.3">
      <c r="A1411" s="831">
        <v>50</v>
      </c>
      <c r="B1411" s="832" t="s">
        <v>2327</v>
      </c>
      <c r="C1411" s="832" t="s">
        <v>2333</v>
      </c>
      <c r="D1411" s="833" t="s">
        <v>3873</v>
      </c>
      <c r="E1411" s="834" t="s">
        <v>2354</v>
      </c>
      <c r="F1411" s="832" t="s">
        <v>2328</v>
      </c>
      <c r="G1411" s="832" t="s">
        <v>2366</v>
      </c>
      <c r="H1411" s="832" t="s">
        <v>607</v>
      </c>
      <c r="I1411" s="832" t="s">
        <v>2061</v>
      </c>
      <c r="J1411" s="832" t="s">
        <v>1310</v>
      </c>
      <c r="K1411" s="832" t="s">
        <v>2062</v>
      </c>
      <c r="L1411" s="835">
        <v>225.06</v>
      </c>
      <c r="M1411" s="835">
        <v>225.06</v>
      </c>
      <c r="N1411" s="832">
        <v>1</v>
      </c>
      <c r="O1411" s="836">
        <v>1</v>
      </c>
      <c r="P1411" s="835"/>
      <c r="Q1411" s="837">
        <v>0</v>
      </c>
      <c r="R1411" s="832"/>
      <c r="S1411" s="837">
        <v>0</v>
      </c>
      <c r="T1411" s="836"/>
      <c r="U1411" s="838">
        <v>0</v>
      </c>
    </row>
    <row r="1412" spans="1:21" ht="14.4" customHeight="1" x14ac:dyDescent="0.3">
      <c r="A1412" s="831">
        <v>50</v>
      </c>
      <c r="B1412" s="832" t="s">
        <v>2327</v>
      </c>
      <c r="C1412" s="832" t="s">
        <v>2333</v>
      </c>
      <c r="D1412" s="833" t="s">
        <v>3873</v>
      </c>
      <c r="E1412" s="834" t="s">
        <v>2354</v>
      </c>
      <c r="F1412" s="832" t="s">
        <v>2328</v>
      </c>
      <c r="G1412" s="832" t="s">
        <v>2367</v>
      </c>
      <c r="H1412" s="832" t="s">
        <v>578</v>
      </c>
      <c r="I1412" s="832" t="s">
        <v>2028</v>
      </c>
      <c r="J1412" s="832" t="s">
        <v>2015</v>
      </c>
      <c r="K1412" s="832" t="s">
        <v>2029</v>
      </c>
      <c r="L1412" s="835">
        <v>392.42</v>
      </c>
      <c r="M1412" s="835">
        <v>784.84</v>
      </c>
      <c r="N1412" s="832">
        <v>2</v>
      </c>
      <c r="O1412" s="836">
        <v>1.5</v>
      </c>
      <c r="P1412" s="835">
        <v>392.42</v>
      </c>
      <c r="Q1412" s="837">
        <v>0.5</v>
      </c>
      <c r="R1412" s="832">
        <v>1</v>
      </c>
      <c r="S1412" s="837">
        <v>0.5</v>
      </c>
      <c r="T1412" s="836">
        <v>1</v>
      </c>
      <c r="U1412" s="838">
        <v>0.66666666666666663</v>
      </c>
    </row>
    <row r="1413" spans="1:21" ht="14.4" customHeight="1" x14ac:dyDescent="0.3">
      <c r="A1413" s="831">
        <v>50</v>
      </c>
      <c r="B1413" s="832" t="s">
        <v>2327</v>
      </c>
      <c r="C1413" s="832" t="s">
        <v>2333</v>
      </c>
      <c r="D1413" s="833" t="s">
        <v>3873</v>
      </c>
      <c r="E1413" s="834" t="s">
        <v>2354</v>
      </c>
      <c r="F1413" s="832" t="s">
        <v>2328</v>
      </c>
      <c r="G1413" s="832" t="s">
        <v>2367</v>
      </c>
      <c r="H1413" s="832" t="s">
        <v>578</v>
      </c>
      <c r="I1413" s="832" t="s">
        <v>2028</v>
      </c>
      <c r="J1413" s="832" t="s">
        <v>2015</v>
      </c>
      <c r="K1413" s="832" t="s">
        <v>2029</v>
      </c>
      <c r="L1413" s="835">
        <v>392.41</v>
      </c>
      <c r="M1413" s="835">
        <v>392.41</v>
      </c>
      <c r="N1413" s="832">
        <v>1</v>
      </c>
      <c r="O1413" s="836">
        <v>0.5</v>
      </c>
      <c r="P1413" s="835"/>
      <c r="Q1413" s="837">
        <v>0</v>
      </c>
      <c r="R1413" s="832"/>
      <c r="S1413" s="837">
        <v>0</v>
      </c>
      <c r="T1413" s="836"/>
      <c r="U1413" s="838">
        <v>0</v>
      </c>
    </row>
    <row r="1414" spans="1:21" ht="14.4" customHeight="1" x14ac:dyDescent="0.3">
      <c r="A1414" s="831">
        <v>50</v>
      </c>
      <c r="B1414" s="832" t="s">
        <v>2327</v>
      </c>
      <c r="C1414" s="832" t="s">
        <v>2333</v>
      </c>
      <c r="D1414" s="833" t="s">
        <v>3873</v>
      </c>
      <c r="E1414" s="834" t="s">
        <v>2354</v>
      </c>
      <c r="F1414" s="832" t="s">
        <v>2328</v>
      </c>
      <c r="G1414" s="832" t="s">
        <v>2367</v>
      </c>
      <c r="H1414" s="832" t="s">
        <v>578</v>
      </c>
      <c r="I1414" s="832" t="s">
        <v>3771</v>
      </c>
      <c r="J1414" s="832" t="s">
        <v>2585</v>
      </c>
      <c r="K1414" s="832" t="s">
        <v>2025</v>
      </c>
      <c r="L1414" s="835">
        <v>0</v>
      </c>
      <c r="M1414" s="835">
        <v>0</v>
      </c>
      <c r="N1414" s="832">
        <v>1</v>
      </c>
      <c r="O1414" s="836">
        <v>0.5</v>
      </c>
      <c r="P1414" s="835"/>
      <c r="Q1414" s="837"/>
      <c r="R1414" s="832"/>
      <c r="S1414" s="837">
        <v>0</v>
      </c>
      <c r="T1414" s="836"/>
      <c r="U1414" s="838">
        <v>0</v>
      </c>
    </row>
    <row r="1415" spans="1:21" ht="14.4" customHeight="1" x14ac:dyDescent="0.3">
      <c r="A1415" s="831">
        <v>50</v>
      </c>
      <c r="B1415" s="832" t="s">
        <v>2327</v>
      </c>
      <c r="C1415" s="832" t="s">
        <v>2333</v>
      </c>
      <c r="D1415" s="833" t="s">
        <v>3873</v>
      </c>
      <c r="E1415" s="834" t="s">
        <v>2354</v>
      </c>
      <c r="F1415" s="832" t="s">
        <v>2328</v>
      </c>
      <c r="G1415" s="832" t="s">
        <v>2367</v>
      </c>
      <c r="H1415" s="832" t="s">
        <v>578</v>
      </c>
      <c r="I1415" s="832" t="s">
        <v>3772</v>
      </c>
      <c r="J1415" s="832" t="s">
        <v>2585</v>
      </c>
      <c r="K1415" s="832" t="s">
        <v>2025</v>
      </c>
      <c r="L1415" s="835">
        <v>279.52999999999997</v>
      </c>
      <c r="M1415" s="835">
        <v>559.05999999999995</v>
      </c>
      <c r="N1415" s="832">
        <v>2</v>
      </c>
      <c r="O1415" s="836">
        <v>2</v>
      </c>
      <c r="P1415" s="835">
        <v>279.52999999999997</v>
      </c>
      <c r="Q1415" s="837">
        <v>0.5</v>
      </c>
      <c r="R1415" s="832">
        <v>1</v>
      </c>
      <c r="S1415" s="837">
        <v>0.5</v>
      </c>
      <c r="T1415" s="836">
        <v>1</v>
      </c>
      <c r="U1415" s="838">
        <v>0.5</v>
      </c>
    </row>
    <row r="1416" spans="1:21" ht="14.4" customHeight="1" x14ac:dyDescent="0.3">
      <c r="A1416" s="831">
        <v>50</v>
      </c>
      <c r="B1416" s="832" t="s">
        <v>2327</v>
      </c>
      <c r="C1416" s="832" t="s">
        <v>2333</v>
      </c>
      <c r="D1416" s="833" t="s">
        <v>3873</v>
      </c>
      <c r="E1416" s="834" t="s">
        <v>2354</v>
      </c>
      <c r="F1416" s="832" t="s">
        <v>2328</v>
      </c>
      <c r="G1416" s="832" t="s">
        <v>3773</v>
      </c>
      <c r="H1416" s="832" t="s">
        <v>578</v>
      </c>
      <c r="I1416" s="832" t="s">
        <v>3774</v>
      </c>
      <c r="J1416" s="832" t="s">
        <v>3775</v>
      </c>
      <c r="K1416" s="832" t="s">
        <v>3776</v>
      </c>
      <c r="L1416" s="835">
        <v>0</v>
      </c>
      <c r="M1416" s="835">
        <v>0</v>
      </c>
      <c r="N1416" s="832">
        <v>1</v>
      </c>
      <c r="O1416" s="836">
        <v>1</v>
      </c>
      <c r="P1416" s="835"/>
      <c r="Q1416" s="837"/>
      <c r="R1416" s="832"/>
      <c r="S1416" s="837">
        <v>0</v>
      </c>
      <c r="T1416" s="836"/>
      <c r="U1416" s="838">
        <v>0</v>
      </c>
    </row>
    <row r="1417" spans="1:21" ht="14.4" customHeight="1" x14ac:dyDescent="0.3">
      <c r="A1417" s="831">
        <v>50</v>
      </c>
      <c r="B1417" s="832" t="s">
        <v>2327</v>
      </c>
      <c r="C1417" s="832" t="s">
        <v>2333</v>
      </c>
      <c r="D1417" s="833" t="s">
        <v>3873</v>
      </c>
      <c r="E1417" s="834" t="s">
        <v>2354</v>
      </c>
      <c r="F1417" s="832" t="s">
        <v>2328</v>
      </c>
      <c r="G1417" s="832" t="s">
        <v>2590</v>
      </c>
      <c r="H1417" s="832" t="s">
        <v>607</v>
      </c>
      <c r="I1417" s="832" t="s">
        <v>1937</v>
      </c>
      <c r="J1417" s="832" t="s">
        <v>1935</v>
      </c>
      <c r="K1417" s="832" t="s">
        <v>1938</v>
      </c>
      <c r="L1417" s="835">
        <v>229.38</v>
      </c>
      <c r="M1417" s="835">
        <v>1146.9000000000001</v>
      </c>
      <c r="N1417" s="832">
        <v>5</v>
      </c>
      <c r="O1417" s="836">
        <v>3.5</v>
      </c>
      <c r="P1417" s="835">
        <v>458.76</v>
      </c>
      <c r="Q1417" s="837">
        <v>0.39999999999999997</v>
      </c>
      <c r="R1417" s="832">
        <v>2</v>
      </c>
      <c r="S1417" s="837">
        <v>0.4</v>
      </c>
      <c r="T1417" s="836">
        <v>1</v>
      </c>
      <c r="U1417" s="838">
        <v>0.2857142857142857</v>
      </c>
    </row>
    <row r="1418" spans="1:21" ht="14.4" customHeight="1" x14ac:dyDescent="0.3">
      <c r="A1418" s="831">
        <v>50</v>
      </c>
      <c r="B1418" s="832" t="s">
        <v>2327</v>
      </c>
      <c r="C1418" s="832" t="s">
        <v>2333</v>
      </c>
      <c r="D1418" s="833" t="s">
        <v>3873</v>
      </c>
      <c r="E1418" s="834" t="s">
        <v>2354</v>
      </c>
      <c r="F1418" s="832" t="s">
        <v>2328</v>
      </c>
      <c r="G1418" s="832" t="s">
        <v>2368</v>
      </c>
      <c r="H1418" s="832" t="s">
        <v>578</v>
      </c>
      <c r="I1418" s="832" t="s">
        <v>2538</v>
      </c>
      <c r="J1418" s="832" t="s">
        <v>1126</v>
      </c>
      <c r="K1418" s="832" t="s">
        <v>1969</v>
      </c>
      <c r="L1418" s="835">
        <v>105.32</v>
      </c>
      <c r="M1418" s="835">
        <v>210.64</v>
      </c>
      <c r="N1418" s="832">
        <v>2</v>
      </c>
      <c r="O1418" s="836">
        <v>1.5</v>
      </c>
      <c r="P1418" s="835"/>
      <c r="Q1418" s="837">
        <v>0</v>
      </c>
      <c r="R1418" s="832"/>
      <c r="S1418" s="837">
        <v>0</v>
      </c>
      <c r="T1418" s="836"/>
      <c r="U1418" s="838">
        <v>0</v>
      </c>
    </row>
    <row r="1419" spans="1:21" ht="14.4" customHeight="1" x14ac:dyDescent="0.3">
      <c r="A1419" s="831">
        <v>50</v>
      </c>
      <c r="B1419" s="832" t="s">
        <v>2327</v>
      </c>
      <c r="C1419" s="832" t="s">
        <v>2333</v>
      </c>
      <c r="D1419" s="833" t="s">
        <v>3873</v>
      </c>
      <c r="E1419" s="834" t="s">
        <v>2354</v>
      </c>
      <c r="F1419" s="832" t="s">
        <v>2328</v>
      </c>
      <c r="G1419" s="832" t="s">
        <v>2368</v>
      </c>
      <c r="H1419" s="832" t="s">
        <v>578</v>
      </c>
      <c r="I1419" s="832" t="s">
        <v>2369</v>
      </c>
      <c r="J1419" s="832" t="s">
        <v>2370</v>
      </c>
      <c r="K1419" s="832" t="s">
        <v>2371</v>
      </c>
      <c r="L1419" s="835">
        <v>16.38</v>
      </c>
      <c r="M1419" s="835">
        <v>81.899999999999991</v>
      </c>
      <c r="N1419" s="832">
        <v>5</v>
      </c>
      <c r="O1419" s="836">
        <v>2</v>
      </c>
      <c r="P1419" s="835">
        <v>16.38</v>
      </c>
      <c r="Q1419" s="837">
        <v>0.2</v>
      </c>
      <c r="R1419" s="832">
        <v>1</v>
      </c>
      <c r="S1419" s="837">
        <v>0.2</v>
      </c>
      <c r="T1419" s="836">
        <v>0.5</v>
      </c>
      <c r="U1419" s="838">
        <v>0.25</v>
      </c>
    </row>
    <row r="1420" spans="1:21" ht="14.4" customHeight="1" x14ac:dyDescent="0.3">
      <c r="A1420" s="831">
        <v>50</v>
      </c>
      <c r="B1420" s="832" t="s">
        <v>2327</v>
      </c>
      <c r="C1420" s="832" t="s">
        <v>2333</v>
      </c>
      <c r="D1420" s="833" t="s">
        <v>3873</v>
      </c>
      <c r="E1420" s="834" t="s">
        <v>2354</v>
      </c>
      <c r="F1420" s="832" t="s">
        <v>2328</v>
      </c>
      <c r="G1420" s="832" t="s">
        <v>2368</v>
      </c>
      <c r="H1420" s="832" t="s">
        <v>578</v>
      </c>
      <c r="I1420" s="832" t="s">
        <v>1946</v>
      </c>
      <c r="J1420" s="832" t="s">
        <v>1126</v>
      </c>
      <c r="K1420" s="832" t="s">
        <v>1941</v>
      </c>
      <c r="L1420" s="835">
        <v>35.11</v>
      </c>
      <c r="M1420" s="835">
        <v>70.22</v>
      </c>
      <c r="N1420" s="832">
        <v>2</v>
      </c>
      <c r="O1420" s="836">
        <v>1.5</v>
      </c>
      <c r="P1420" s="835">
        <v>35.11</v>
      </c>
      <c r="Q1420" s="837">
        <v>0.5</v>
      </c>
      <c r="R1420" s="832">
        <v>1</v>
      </c>
      <c r="S1420" s="837">
        <v>0.5</v>
      </c>
      <c r="T1420" s="836">
        <v>0.5</v>
      </c>
      <c r="U1420" s="838">
        <v>0.33333333333333331</v>
      </c>
    </row>
    <row r="1421" spans="1:21" ht="14.4" customHeight="1" x14ac:dyDescent="0.3">
      <c r="A1421" s="831">
        <v>50</v>
      </c>
      <c r="B1421" s="832" t="s">
        <v>2327</v>
      </c>
      <c r="C1421" s="832" t="s">
        <v>2333</v>
      </c>
      <c r="D1421" s="833" t="s">
        <v>3873</v>
      </c>
      <c r="E1421" s="834" t="s">
        <v>2354</v>
      </c>
      <c r="F1421" s="832" t="s">
        <v>2328</v>
      </c>
      <c r="G1421" s="832" t="s">
        <v>3101</v>
      </c>
      <c r="H1421" s="832" t="s">
        <v>607</v>
      </c>
      <c r="I1421" s="832" t="s">
        <v>3102</v>
      </c>
      <c r="J1421" s="832" t="s">
        <v>3103</v>
      </c>
      <c r="K1421" s="832" t="s">
        <v>3104</v>
      </c>
      <c r="L1421" s="835">
        <v>57.83</v>
      </c>
      <c r="M1421" s="835">
        <v>173.49</v>
      </c>
      <c r="N1421" s="832">
        <v>3</v>
      </c>
      <c r="O1421" s="836">
        <v>0.5</v>
      </c>
      <c r="P1421" s="835"/>
      <c r="Q1421" s="837">
        <v>0</v>
      </c>
      <c r="R1421" s="832"/>
      <c r="S1421" s="837">
        <v>0</v>
      </c>
      <c r="T1421" s="836"/>
      <c r="U1421" s="838">
        <v>0</v>
      </c>
    </row>
    <row r="1422" spans="1:21" ht="14.4" customHeight="1" x14ac:dyDescent="0.3">
      <c r="A1422" s="831">
        <v>50</v>
      </c>
      <c r="B1422" s="832" t="s">
        <v>2327</v>
      </c>
      <c r="C1422" s="832" t="s">
        <v>2333</v>
      </c>
      <c r="D1422" s="833" t="s">
        <v>3873</v>
      </c>
      <c r="E1422" s="834" t="s">
        <v>2354</v>
      </c>
      <c r="F1422" s="832" t="s">
        <v>2328</v>
      </c>
      <c r="G1422" s="832" t="s">
        <v>3105</v>
      </c>
      <c r="H1422" s="832" t="s">
        <v>578</v>
      </c>
      <c r="I1422" s="832" t="s">
        <v>3777</v>
      </c>
      <c r="J1422" s="832" t="s">
        <v>987</v>
      </c>
      <c r="K1422" s="832" t="s">
        <v>1852</v>
      </c>
      <c r="L1422" s="835">
        <v>0</v>
      </c>
      <c r="M1422" s="835">
        <v>0</v>
      </c>
      <c r="N1422" s="832">
        <v>1</v>
      </c>
      <c r="O1422" s="836">
        <v>1</v>
      </c>
      <c r="P1422" s="835"/>
      <c r="Q1422" s="837"/>
      <c r="R1422" s="832"/>
      <c r="S1422" s="837">
        <v>0</v>
      </c>
      <c r="T1422" s="836"/>
      <c r="U1422" s="838">
        <v>0</v>
      </c>
    </row>
    <row r="1423" spans="1:21" ht="14.4" customHeight="1" x14ac:dyDescent="0.3">
      <c r="A1423" s="831">
        <v>50</v>
      </c>
      <c r="B1423" s="832" t="s">
        <v>2327</v>
      </c>
      <c r="C1423" s="832" t="s">
        <v>2333</v>
      </c>
      <c r="D1423" s="833" t="s">
        <v>3873</v>
      </c>
      <c r="E1423" s="834" t="s">
        <v>2354</v>
      </c>
      <c r="F1423" s="832" t="s">
        <v>2328</v>
      </c>
      <c r="G1423" s="832" t="s">
        <v>3105</v>
      </c>
      <c r="H1423" s="832" t="s">
        <v>578</v>
      </c>
      <c r="I1423" s="832" t="s">
        <v>3778</v>
      </c>
      <c r="J1423" s="832" t="s">
        <v>987</v>
      </c>
      <c r="K1423" s="832" t="s">
        <v>988</v>
      </c>
      <c r="L1423" s="835">
        <v>0</v>
      </c>
      <c r="M1423" s="835">
        <v>0</v>
      </c>
      <c r="N1423" s="832">
        <v>1</v>
      </c>
      <c r="O1423" s="836">
        <v>1</v>
      </c>
      <c r="P1423" s="835"/>
      <c r="Q1423" s="837"/>
      <c r="R1423" s="832"/>
      <c r="S1423" s="837">
        <v>0</v>
      </c>
      <c r="T1423" s="836"/>
      <c r="U1423" s="838">
        <v>0</v>
      </c>
    </row>
    <row r="1424" spans="1:21" ht="14.4" customHeight="1" x14ac:dyDescent="0.3">
      <c r="A1424" s="831">
        <v>50</v>
      </c>
      <c r="B1424" s="832" t="s">
        <v>2327</v>
      </c>
      <c r="C1424" s="832" t="s">
        <v>2333</v>
      </c>
      <c r="D1424" s="833" t="s">
        <v>3873</v>
      </c>
      <c r="E1424" s="834" t="s">
        <v>2354</v>
      </c>
      <c r="F1424" s="832" t="s">
        <v>2328</v>
      </c>
      <c r="G1424" s="832" t="s">
        <v>3306</v>
      </c>
      <c r="H1424" s="832" t="s">
        <v>578</v>
      </c>
      <c r="I1424" s="832" t="s">
        <v>3307</v>
      </c>
      <c r="J1424" s="832" t="s">
        <v>3308</v>
      </c>
      <c r="K1424" s="832" t="s">
        <v>3144</v>
      </c>
      <c r="L1424" s="835">
        <v>238.72</v>
      </c>
      <c r="M1424" s="835">
        <v>238.72</v>
      </c>
      <c r="N1424" s="832">
        <v>1</v>
      </c>
      <c r="O1424" s="836">
        <v>0.5</v>
      </c>
      <c r="P1424" s="835"/>
      <c r="Q1424" s="837">
        <v>0</v>
      </c>
      <c r="R1424" s="832"/>
      <c r="S1424" s="837">
        <v>0</v>
      </c>
      <c r="T1424" s="836"/>
      <c r="U1424" s="838">
        <v>0</v>
      </c>
    </row>
    <row r="1425" spans="1:21" ht="14.4" customHeight="1" x14ac:dyDescent="0.3">
      <c r="A1425" s="831">
        <v>50</v>
      </c>
      <c r="B1425" s="832" t="s">
        <v>2327</v>
      </c>
      <c r="C1425" s="832" t="s">
        <v>2333</v>
      </c>
      <c r="D1425" s="833" t="s">
        <v>3873</v>
      </c>
      <c r="E1425" s="834" t="s">
        <v>2354</v>
      </c>
      <c r="F1425" s="832" t="s">
        <v>2328</v>
      </c>
      <c r="G1425" s="832" t="s">
        <v>3107</v>
      </c>
      <c r="H1425" s="832" t="s">
        <v>578</v>
      </c>
      <c r="I1425" s="832" t="s">
        <v>3108</v>
      </c>
      <c r="J1425" s="832" t="s">
        <v>3109</v>
      </c>
      <c r="K1425" s="832" t="s">
        <v>3110</v>
      </c>
      <c r="L1425" s="835">
        <v>35.11</v>
      </c>
      <c r="M1425" s="835">
        <v>105.33</v>
      </c>
      <c r="N1425" s="832">
        <v>3</v>
      </c>
      <c r="O1425" s="836">
        <v>0.5</v>
      </c>
      <c r="P1425" s="835"/>
      <c r="Q1425" s="837">
        <v>0</v>
      </c>
      <c r="R1425" s="832"/>
      <c r="S1425" s="837">
        <v>0</v>
      </c>
      <c r="T1425" s="836"/>
      <c r="U1425" s="838">
        <v>0</v>
      </c>
    </row>
    <row r="1426" spans="1:21" ht="14.4" customHeight="1" x14ac:dyDescent="0.3">
      <c r="A1426" s="831">
        <v>50</v>
      </c>
      <c r="B1426" s="832" t="s">
        <v>2327</v>
      </c>
      <c r="C1426" s="832" t="s">
        <v>2333</v>
      </c>
      <c r="D1426" s="833" t="s">
        <v>3873</v>
      </c>
      <c r="E1426" s="834" t="s">
        <v>2354</v>
      </c>
      <c r="F1426" s="832" t="s">
        <v>2328</v>
      </c>
      <c r="G1426" s="832" t="s">
        <v>2835</v>
      </c>
      <c r="H1426" s="832" t="s">
        <v>607</v>
      </c>
      <c r="I1426" s="832" t="s">
        <v>2836</v>
      </c>
      <c r="J1426" s="832" t="s">
        <v>729</v>
      </c>
      <c r="K1426" s="832" t="s">
        <v>2023</v>
      </c>
      <c r="L1426" s="835">
        <v>132</v>
      </c>
      <c r="M1426" s="835">
        <v>396</v>
      </c>
      <c r="N1426" s="832">
        <v>3</v>
      </c>
      <c r="O1426" s="836">
        <v>0.5</v>
      </c>
      <c r="P1426" s="835"/>
      <c r="Q1426" s="837">
        <v>0</v>
      </c>
      <c r="R1426" s="832"/>
      <c r="S1426" s="837">
        <v>0</v>
      </c>
      <c r="T1426" s="836"/>
      <c r="U1426" s="838">
        <v>0</v>
      </c>
    </row>
    <row r="1427" spans="1:21" ht="14.4" customHeight="1" x14ac:dyDescent="0.3">
      <c r="A1427" s="831">
        <v>50</v>
      </c>
      <c r="B1427" s="832" t="s">
        <v>2327</v>
      </c>
      <c r="C1427" s="832" t="s">
        <v>2333</v>
      </c>
      <c r="D1427" s="833" t="s">
        <v>3873</v>
      </c>
      <c r="E1427" s="834" t="s">
        <v>2354</v>
      </c>
      <c r="F1427" s="832" t="s">
        <v>2328</v>
      </c>
      <c r="G1427" s="832" t="s">
        <v>2835</v>
      </c>
      <c r="H1427" s="832" t="s">
        <v>607</v>
      </c>
      <c r="I1427" s="832" t="s">
        <v>3048</v>
      </c>
      <c r="J1427" s="832" t="s">
        <v>729</v>
      </c>
      <c r="K1427" s="832" t="s">
        <v>3049</v>
      </c>
      <c r="L1427" s="835">
        <v>170.32</v>
      </c>
      <c r="M1427" s="835">
        <v>170.32</v>
      </c>
      <c r="N1427" s="832">
        <v>1</v>
      </c>
      <c r="O1427" s="836">
        <v>0.5</v>
      </c>
      <c r="P1427" s="835">
        <v>170.32</v>
      </c>
      <c r="Q1427" s="837">
        <v>1</v>
      </c>
      <c r="R1427" s="832">
        <v>1</v>
      </c>
      <c r="S1427" s="837">
        <v>1</v>
      </c>
      <c r="T1427" s="836">
        <v>0.5</v>
      </c>
      <c r="U1427" s="838">
        <v>1</v>
      </c>
    </row>
    <row r="1428" spans="1:21" ht="14.4" customHeight="1" x14ac:dyDescent="0.3">
      <c r="A1428" s="831">
        <v>50</v>
      </c>
      <c r="B1428" s="832" t="s">
        <v>2327</v>
      </c>
      <c r="C1428" s="832" t="s">
        <v>2333</v>
      </c>
      <c r="D1428" s="833" t="s">
        <v>3873</v>
      </c>
      <c r="E1428" s="834" t="s">
        <v>2354</v>
      </c>
      <c r="F1428" s="832" t="s">
        <v>2328</v>
      </c>
      <c r="G1428" s="832" t="s">
        <v>2596</v>
      </c>
      <c r="H1428" s="832" t="s">
        <v>578</v>
      </c>
      <c r="I1428" s="832" t="s">
        <v>3779</v>
      </c>
      <c r="J1428" s="832" t="s">
        <v>2598</v>
      </c>
      <c r="K1428" s="832" t="s">
        <v>3780</v>
      </c>
      <c r="L1428" s="835">
        <v>0</v>
      </c>
      <c r="M1428" s="835">
        <v>0</v>
      </c>
      <c r="N1428" s="832">
        <v>1</v>
      </c>
      <c r="O1428" s="836">
        <v>0.5</v>
      </c>
      <c r="P1428" s="835">
        <v>0</v>
      </c>
      <c r="Q1428" s="837"/>
      <c r="R1428" s="832">
        <v>1</v>
      </c>
      <c r="S1428" s="837">
        <v>1</v>
      </c>
      <c r="T1428" s="836">
        <v>0.5</v>
      </c>
      <c r="U1428" s="838">
        <v>1</v>
      </c>
    </row>
    <row r="1429" spans="1:21" ht="14.4" customHeight="1" x14ac:dyDescent="0.3">
      <c r="A1429" s="831">
        <v>50</v>
      </c>
      <c r="B1429" s="832" t="s">
        <v>2327</v>
      </c>
      <c r="C1429" s="832" t="s">
        <v>2333</v>
      </c>
      <c r="D1429" s="833" t="s">
        <v>3873</v>
      </c>
      <c r="E1429" s="834" t="s">
        <v>2354</v>
      </c>
      <c r="F1429" s="832" t="s">
        <v>2328</v>
      </c>
      <c r="G1429" s="832" t="s">
        <v>2596</v>
      </c>
      <c r="H1429" s="832" t="s">
        <v>578</v>
      </c>
      <c r="I1429" s="832" t="s">
        <v>2600</v>
      </c>
      <c r="J1429" s="832" t="s">
        <v>2598</v>
      </c>
      <c r="K1429" s="832" t="s">
        <v>2601</v>
      </c>
      <c r="L1429" s="835">
        <v>1544.99</v>
      </c>
      <c r="M1429" s="835">
        <v>9269.94</v>
      </c>
      <c r="N1429" s="832">
        <v>6</v>
      </c>
      <c r="O1429" s="836">
        <v>1.5</v>
      </c>
      <c r="P1429" s="835"/>
      <c r="Q1429" s="837">
        <v>0</v>
      </c>
      <c r="R1429" s="832"/>
      <c r="S1429" s="837">
        <v>0</v>
      </c>
      <c r="T1429" s="836"/>
      <c r="U1429" s="838">
        <v>0</v>
      </c>
    </row>
    <row r="1430" spans="1:21" ht="14.4" customHeight="1" x14ac:dyDescent="0.3">
      <c r="A1430" s="831">
        <v>50</v>
      </c>
      <c r="B1430" s="832" t="s">
        <v>2327</v>
      </c>
      <c r="C1430" s="832" t="s">
        <v>2333</v>
      </c>
      <c r="D1430" s="833" t="s">
        <v>3873</v>
      </c>
      <c r="E1430" s="834" t="s">
        <v>2354</v>
      </c>
      <c r="F1430" s="832" t="s">
        <v>2328</v>
      </c>
      <c r="G1430" s="832" t="s">
        <v>3027</v>
      </c>
      <c r="H1430" s="832" t="s">
        <v>578</v>
      </c>
      <c r="I1430" s="832" t="s">
        <v>3781</v>
      </c>
      <c r="J1430" s="832" t="s">
        <v>768</v>
      </c>
      <c r="K1430" s="832" t="s">
        <v>3782</v>
      </c>
      <c r="L1430" s="835">
        <v>18.809999999999999</v>
      </c>
      <c r="M1430" s="835">
        <v>18.809999999999999</v>
      </c>
      <c r="N1430" s="832">
        <v>1</v>
      </c>
      <c r="O1430" s="836">
        <v>0.5</v>
      </c>
      <c r="P1430" s="835">
        <v>18.809999999999999</v>
      </c>
      <c r="Q1430" s="837">
        <v>1</v>
      </c>
      <c r="R1430" s="832">
        <v>1</v>
      </c>
      <c r="S1430" s="837">
        <v>1</v>
      </c>
      <c r="T1430" s="836">
        <v>0.5</v>
      </c>
      <c r="U1430" s="838">
        <v>1</v>
      </c>
    </row>
    <row r="1431" spans="1:21" ht="14.4" customHeight="1" x14ac:dyDescent="0.3">
      <c r="A1431" s="831">
        <v>50</v>
      </c>
      <c r="B1431" s="832" t="s">
        <v>2327</v>
      </c>
      <c r="C1431" s="832" t="s">
        <v>2333</v>
      </c>
      <c r="D1431" s="833" t="s">
        <v>3873</v>
      </c>
      <c r="E1431" s="834" t="s">
        <v>2354</v>
      </c>
      <c r="F1431" s="832" t="s">
        <v>2328</v>
      </c>
      <c r="G1431" s="832" t="s">
        <v>2462</v>
      </c>
      <c r="H1431" s="832" t="s">
        <v>578</v>
      </c>
      <c r="I1431" s="832" t="s">
        <v>2602</v>
      </c>
      <c r="J1431" s="832" t="s">
        <v>2603</v>
      </c>
      <c r="K1431" s="832" t="s">
        <v>2180</v>
      </c>
      <c r="L1431" s="835">
        <v>47.46</v>
      </c>
      <c r="M1431" s="835">
        <v>142.38</v>
      </c>
      <c r="N1431" s="832">
        <v>3</v>
      </c>
      <c r="O1431" s="836">
        <v>1</v>
      </c>
      <c r="P1431" s="835"/>
      <c r="Q1431" s="837">
        <v>0</v>
      </c>
      <c r="R1431" s="832"/>
      <c r="S1431" s="837">
        <v>0</v>
      </c>
      <c r="T1431" s="836"/>
      <c r="U1431" s="838">
        <v>0</v>
      </c>
    </row>
    <row r="1432" spans="1:21" ht="14.4" customHeight="1" x14ac:dyDescent="0.3">
      <c r="A1432" s="831">
        <v>50</v>
      </c>
      <c r="B1432" s="832" t="s">
        <v>2327</v>
      </c>
      <c r="C1432" s="832" t="s">
        <v>2333</v>
      </c>
      <c r="D1432" s="833" t="s">
        <v>3873</v>
      </c>
      <c r="E1432" s="834" t="s">
        <v>2354</v>
      </c>
      <c r="F1432" s="832" t="s">
        <v>2328</v>
      </c>
      <c r="G1432" s="832" t="s">
        <v>2462</v>
      </c>
      <c r="H1432" s="832" t="s">
        <v>578</v>
      </c>
      <c r="I1432" s="832" t="s">
        <v>2463</v>
      </c>
      <c r="J1432" s="832" t="s">
        <v>2464</v>
      </c>
      <c r="K1432" s="832" t="s">
        <v>2465</v>
      </c>
      <c r="L1432" s="835">
        <v>23.72</v>
      </c>
      <c r="M1432" s="835">
        <v>213.48</v>
      </c>
      <c r="N1432" s="832">
        <v>9</v>
      </c>
      <c r="O1432" s="836">
        <v>1.5</v>
      </c>
      <c r="P1432" s="835"/>
      <c r="Q1432" s="837">
        <v>0</v>
      </c>
      <c r="R1432" s="832"/>
      <c r="S1432" s="837">
        <v>0</v>
      </c>
      <c r="T1432" s="836"/>
      <c r="U1432" s="838">
        <v>0</v>
      </c>
    </row>
    <row r="1433" spans="1:21" ht="14.4" customHeight="1" x14ac:dyDescent="0.3">
      <c r="A1433" s="831">
        <v>50</v>
      </c>
      <c r="B1433" s="832" t="s">
        <v>2327</v>
      </c>
      <c r="C1433" s="832" t="s">
        <v>2333</v>
      </c>
      <c r="D1433" s="833" t="s">
        <v>3873</v>
      </c>
      <c r="E1433" s="834" t="s">
        <v>2354</v>
      </c>
      <c r="F1433" s="832" t="s">
        <v>2328</v>
      </c>
      <c r="G1433" s="832" t="s">
        <v>3783</v>
      </c>
      <c r="H1433" s="832" t="s">
        <v>578</v>
      </c>
      <c r="I1433" s="832" t="s">
        <v>3784</v>
      </c>
      <c r="J1433" s="832" t="s">
        <v>3785</v>
      </c>
      <c r="K1433" s="832" t="s">
        <v>3786</v>
      </c>
      <c r="L1433" s="835">
        <v>140.94999999999999</v>
      </c>
      <c r="M1433" s="835">
        <v>422.84999999999997</v>
      </c>
      <c r="N1433" s="832">
        <v>3</v>
      </c>
      <c r="O1433" s="836">
        <v>1.5</v>
      </c>
      <c r="P1433" s="835">
        <v>140.94999999999999</v>
      </c>
      <c r="Q1433" s="837">
        <v>0.33333333333333331</v>
      </c>
      <c r="R1433" s="832">
        <v>1</v>
      </c>
      <c r="S1433" s="837">
        <v>0.33333333333333331</v>
      </c>
      <c r="T1433" s="836">
        <v>1</v>
      </c>
      <c r="U1433" s="838">
        <v>0.66666666666666663</v>
      </c>
    </row>
    <row r="1434" spans="1:21" ht="14.4" customHeight="1" x14ac:dyDescent="0.3">
      <c r="A1434" s="831">
        <v>50</v>
      </c>
      <c r="B1434" s="832" t="s">
        <v>2327</v>
      </c>
      <c r="C1434" s="832" t="s">
        <v>2333</v>
      </c>
      <c r="D1434" s="833" t="s">
        <v>3873</v>
      </c>
      <c r="E1434" s="834" t="s">
        <v>2354</v>
      </c>
      <c r="F1434" s="832" t="s">
        <v>2328</v>
      </c>
      <c r="G1434" s="832" t="s">
        <v>2604</v>
      </c>
      <c r="H1434" s="832" t="s">
        <v>578</v>
      </c>
      <c r="I1434" s="832" t="s">
        <v>3787</v>
      </c>
      <c r="J1434" s="832" t="s">
        <v>3788</v>
      </c>
      <c r="K1434" s="832" t="s">
        <v>3789</v>
      </c>
      <c r="L1434" s="835">
        <v>0</v>
      </c>
      <c r="M1434" s="835">
        <v>0</v>
      </c>
      <c r="N1434" s="832">
        <v>1</v>
      </c>
      <c r="O1434" s="836">
        <v>1</v>
      </c>
      <c r="P1434" s="835"/>
      <c r="Q1434" s="837"/>
      <c r="R1434" s="832"/>
      <c r="S1434" s="837">
        <v>0</v>
      </c>
      <c r="T1434" s="836"/>
      <c r="U1434" s="838">
        <v>0</v>
      </c>
    </row>
    <row r="1435" spans="1:21" ht="14.4" customHeight="1" x14ac:dyDescent="0.3">
      <c r="A1435" s="831">
        <v>50</v>
      </c>
      <c r="B1435" s="832" t="s">
        <v>2327</v>
      </c>
      <c r="C1435" s="832" t="s">
        <v>2333</v>
      </c>
      <c r="D1435" s="833" t="s">
        <v>3873</v>
      </c>
      <c r="E1435" s="834" t="s">
        <v>2354</v>
      </c>
      <c r="F1435" s="832" t="s">
        <v>2328</v>
      </c>
      <c r="G1435" s="832" t="s">
        <v>2604</v>
      </c>
      <c r="H1435" s="832" t="s">
        <v>578</v>
      </c>
      <c r="I1435" s="832" t="s">
        <v>3790</v>
      </c>
      <c r="J1435" s="832" t="s">
        <v>771</v>
      </c>
      <c r="K1435" s="832" t="s">
        <v>2719</v>
      </c>
      <c r="L1435" s="835">
        <v>161.4</v>
      </c>
      <c r="M1435" s="835">
        <v>161.4</v>
      </c>
      <c r="N1435" s="832">
        <v>1</v>
      </c>
      <c r="O1435" s="836">
        <v>1</v>
      </c>
      <c r="P1435" s="835"/>
      <c r="Q1435" s="837">
        <v>0</v>
      </c>
      <c r="R1435" s="832"/>
      <c r="S1435" s="837">
        <v>0</v>
      </c>
      <c r="T1435" s="836"/>
      <c r="U1435" s="838">
        <v>0</v>
      </c>
    </row>
    <row r="1436" spans="1:21" ht="14.4" customHeight="1" x14ac:dyDescent="0.3">
      <c r="A1436" s="831">
        <v>50</v>
      </c>
      <c r="B1436" s="832" t="s">
        <v>2327</v>
      </c>
      <c r="C1436" s="832" t="s">
        <v>2333</v>
      </c>
      <c r="D1436" s="833" t="s">
        <v>3873</v>
      </c>
      <c r="E1436" s="834" t="s">
        <v>2354</v>
      </c>
      <c r="F1436" s="832" t="s">
        <v>2328</v>
      </c>
      <c r="G1436" s="832" t="s">
        <v>2841</v>
      </c>
      <c r="H1436" s="832" t="s">
        <v>578</v>
      </c>
      <c r="I1436" s="832" t="s">
        <v>2842</v>
      </c>
      <c r="J1436" s="832" t="s">
        <v>760</v>
      </c>
      <c r="K1436" s="832" t="s">
        <v>2692</v>
      </c>
      <c r="L1436" s="835">
        <v>91.11</v>
      </c>
      <c r="M1436" s="835">
        <v>364.44</v>
      </c>
      <c r="N1436" s="832">
        <v>4</v>
      </c>
      <c r="O1436" s="836">
        <v>1</v>
      </c>
      <c r="P1436" s="835">
        <v>91.11</v>
      </c>
      <c r="Q1436" s="837">
        <v>0.25</v>
      </c>
      <c r="R1436" s="832">
        <v>1</v>
      </c>
      <c r="S1436" s="837">
        <v>0.25</v>
      </c>
      <c r="T1436" s="836">
        <v>0.5</v>
      </c>
      <c r="U1436" s="838">
        <v>0.5</v>
      </c>
    </row>
    <row r="1437" spans="1:21" ht="14.4" customHeight="1" x14ac:dyDescent="0.3">
      <c r="A1437" s="831">
        <v>50</v>
      </c>
      <c r="B1437" s="832" t="s">
        <v>2327</v>
      </c>
      <c r="C1437" s="832" t="s">
        <v>2333</v>
      </c>
      <c r="D1437" s="833" t="s">
        <v>3873</v>
      </c>
      <c r="E1437" s="834" t="s">
        <v>2354</v>
      </c>
      <c r="F1437" s="832" t="s">
        <v>2328</v>
      </c>
      <c r="G1437" s="832" t="s">
        <v>2841</v>
      </c>
      <c r="H1437" s="832" t="s">
        <v>578</v>
      </c>
      <c r="I1437" s="832" t="s">
        <v>3120</v>
      </c>
      <c r="J1437" s="832" t="s">
        <v>760</v>
      </c>
      <c r="K1437" s="832" t="s">
        <v>3121</v>
      </c>
      <c r="L1437" s="835">
        <v>182.22</v>
      </c>
      <c r="M1437" s="835">
        <v>1093.32</v>
      </c>
      <c r="N1437" s="832">
        <v>6</v>
      </c>
      <c r="O1437" s="836">
        <v>3</v>
      </c>
      <c r="P1437" s="835">
        <v>182.22</v>
      </c>
      <c r="Q1437" s="837">
        <v>0.16666666666666669</v>
      </c>
      <c r="R1437" s="832">
        <v>1</v>
      </c>
      <c r="S1437" s="837">
        <v>0.16666666666666666</v>
      </c>
      <c r="T1437" s="836">
        <v>1</v>
      </c>
      <c r="U1437" s="838">
        <v>0.33333333333333331</v>
      </c>
    </row>
    <row r="1438" spans="1:21" ht="14.4" customHeight="1" x14ac:dyDescent="0.3">
      <c r="A1438" s="831">
        <v>50</v>
      </c>
      <c r="B1438" s="832" t="s">
        <v>2327</v>
      </c>
      <c r="C1438" s="832" t="s">
        <v>2333</v>
      </c>
      <c r="D1438" s="833" t="s">
        <v>3873</v>
      </c>
      <c r="E1438" s="834" t="s">
        <v>2354</v>
      </c>
      <c r="F1438" s="832" t="s">
        <v>2328</v>
      </c>
      <c r="G1438" s="832" t="s">
        <v>3791</v>
      </c>
      <c r="H1438" s="832" t="s">
        <v>578</v>
      </c>
      <c r="I1438" s="832" t="s">
        <v>3792</v>
      </c>
      <c r="J1438" s="832" t="s">
        <v>3793</v>
      </c>
      <c r="K1438" s="832" t="s">
        <v>3794</v>
      </c>
      <c r="L1438" s="835">
        <v>2162.38</v>
      </c>
      <c r="M1438" s="835">
        <v>2162.38</v>
      </c>
      <c r="N1438" s="832">
        <v>1</v>
      </c>
      <c r="O1438" s="836">
        <v>1</v>
      </c>
      <c r="P1438" s="835">
        <v>2162.38</v>
      </c>
      <c r="Q1438" s="837">
        <v>1</v>
      </c>
      <c r="R1438" s="832">
        <v>1</v>
      </c>
      <c r="S1438" s="837">
        <v>1</v>
      </c>
      <c r="T1438" s="836">
        <v>1</v>
      </c>
      <c r="U1438" s="838">
        <v>1</v>
      </c>
    </row>
    <row r="1439" spans="1:21" ht="14.4" customHeight="1" x14ac:dyDescent="0.3">
      <c r="A1439" s="831">
        <v>50</v>
      </c>
      <c r="B1439" s="832" t="s">
        <v>2327</v>
      </c>
      <c r="C1439" s="832" t="s">
        <v>2333</v>
      </c>
      <c r="D1439" s="833" t="s">
        <v>3873</v>
      </c>
      <c r="E1439" s="834" t="s">
        <v>2354</v>
      </c>
      <c r="F1439" s="832" t="s">
        <v>2328</v>
      </c>
      <c r="G1439" s="832" t="s">
        <v>3433</v>
      </c>
      <c r="H1439" s="832" t="s">
        <v>578</v>
      </c>
      <c r="I1439" s="832" t="s">
        <v>3434</v>
      </c>
      <c r="J1439" s="832" t="s">
        <v>3435</v>
      </c>
      <c r="K1439" s="832" t="s">
        <v>3436</v>
      </c>
      <c r="L1439" s="835">
        <v>63.11</v>
      </c>
      <c r="M1439" s="835">
        <v>378.65999999999997</v>
      </c>
      <c r="N1439" s="832">
        <v>6</v>
      </c>
      <c r="O1439" s="836">
        <v>1.5</v>
      </c>
      <c r="P1439" s="835">
        <v>189.32999999999998</v>
      </c>
      <c r="Q1439" s="837">
        <v>0.5</v>
      </c>
      <c r="R1439" s="832">
        <v>3</v>
      </c>
      <c r="S1439" s="837">
        <v>0.5</v>
      </c>
      <c r="T1439" s="836">
        <v>1</v>
      </c>
      <c r="U1439" s="838">
        <v>0.66666666666666663</v>
      </c>
    </row>
    <row r="1440" spans="1:21" ht="14.4" customHeight="1" x14ac:dyDescent="0.3">
      <c r="A1440" s="831">
        <v>50</v>
      </c>
      <c r="B1440" s="832" t="s">
        <v>2327</v>
      </c>
      <c r="C1440" s="832" t="s">
        <v>2333</v>
      </c>
      <c r="D1440" s="833" t="s">
        <v>3873</v>
      </c>
      <c r="E1440" s="834" t="s">
        <v>2354</v>
      </c>
      <c r="F1440" s="832" t="s">
        <v>2328</v>
      </c>
      <c r="G1440" s="832" t="s">
        <v>3433</v>
      </c>
      <c r="H1440" s="832" t="s">
        <v>578</v>
      </c>
      <c r="I1440" s="832" t="s">
        <v>3795</v>
      </c>
      <c r="J1440" s="832" t="s">
        <v>3435</v>
      </c>
      <c r="K1440" s="832" t="s">
        <v>3796</v>
      </c>
      <c r="L1440" s="835">
        <v>0</v>
      </c>
      <c r="M1440" s="835">
        <v>0</v>
      </c>
      <c r="N1440" s="832">
        <v>1</v>
      </c>
      <c r="O1440" s="836">
        <v>1</v>
      </c>
      <c r="P1440" s="835">
        <v>0</v>
      </c>
      <c r="Q1440" s="837"/>
      <c r="R1440" s="832">
        <v>1</v>
      </c>
      <c r="S1440" s="837">
        <v>1</v>
      </c>
      <c r="T1440" s="836">
        <v>1</v>
      </c>
      <c r="U1440" s="838">
        <v>1</v>
      </c>
    </row>
    <row r="1441" spans="1:21" ht="14.4" customHeight="1" x14ac:dyDescent="0.3">
      <c r="A1441" s="831">
        <v>50</v>
      </c>
      <c r="B1441" s="832" t="s">
        <v>2327</v>
      </c>
      <c r="C1441" s="832" t="s">
        <v>2333</v>
      </c>
      <c r="D1441" s="833" t="s">
        <v>3873</v>
      </c>
      <c r="E1441" s="834" t="s">
        <v>2354</v>
      </c>
      <c r="F1441" s="832" t="s">
        <v>2328</v>
      </c>
      <c r="G1441" s="832" t="s">
        <v>3433</v>
      </c>
      <c r="H1441" s="832" t="s">
        <v>578</v>
      </c>
      <c r="I1441" s="832" t="s">
        <v>3797</v>
      </c>
      <c r="J1441" s="832" t="s">
        <v>3435</v>
      </c>
      <c r="K1441" s="832" t="s">
        <v>3798</v>
      </c>
      <c r="L1441" s="835">
        <v>0</v>
      </c>
      <c r="M1441" s="835">
        <v>0</v>
      </c>
      <c r="N1441" s="832">
        <v>1</v>
      </c>
      <c r="O1441" s="836">
        <v>0.5</v>
      </c>
      <c r="P1441" s="835">
        <v>0</v>
      </c>
      <c r="Q1441" s="837"/>
      <c r="R1441" s="832">
        <v>1</v>
      </c>
      <c r="S1441" s="837">
        <v>1</v>
      </c>
      <c r="T1441" s="836">
        <v>0.5</v>
      </c>
      <c r="U1441" s="838">
        <v>1</v>
      </c>
    </row>
    <row r="1442" spans="1:21" ht="14.4" customHeight="1" x14ac:dyDescent="0.3">
      <c r="A1442" s="831">
        <v>50</v>
      </c>
      <c r="B1442" s="832" t="s">
        <v>2327</v>
      </c>
      <c r="C1442" s="832" t="s">
        <v>2333</v>
      </c>
      <c r="D1442" s="833" t="s">
        <v>3873</v>
      </c>
      <c r="E1442" s="834" t="s">
        <v>2354</v>
      </c>
      <c r="F1442" s="832" t="s">
        <v>2328</v>
      </c>
      <c r="G1442" s="832" t="s">
        <v>2381</v>
      </c>
      <c r="H1442" s="832" t="s">
        <v>607</v>
      </c>
      <c r="I1442" s="832" t="s">
        <v>1911</v>
      </c>
      <c r="J1442" s="832" t="s">
        <v>875</v>
      </c>
      <c r="K1442" s="832" t="s">
        <v>1912</v>
      </c>
      <c r="L1442" s="835">
        <v>42.51</v>
      </c>
      <c r="M1442" s="835">
        <v>85.02</v>
      </c>
      <c r="N1442" s="832">
        <v>2</v>
      </c>
      <c r="O1442" s="836">
        <v>1</v>
      </c>
      <c r="P1442" s="835"/>
      <c r="Q1442" s="837">
        <v>0</v>
      </c>
      <c r="R1442" s="832"/>
      <c r="S1442" s="837">
        <v>0</v>
      </c>
      <c r="T1442" s="836"/>
      <c r="U1442" s="838">
        <v>0</v>
      </c>
    </row>
    <row r="1443" spans="1:21" ht="14.4" customHeight="1" x14ac:dyDescent="0.3">
      <c r="A1443" s="831">
        <v>50</v>
      </c>
      <c r="B1443" s="832" t="s">
        <v>2327</v>
      </c>
      <c r="C1443" s="832" t="s">
        <v>2333</v>
      </c>
      <c r="D1443" s="833" t="s">
        <v>3873</v>
      </c>
      <c r="E1443" s="834" t="s">
        <v>2354</v>
      </c>
      <c r="F1443" s="832" t="s">
        <v>2328</v>
      </c>
      <c r="G1443" s="832" t="s">
        <v>2381</v>
      </c>
      <c r="H1443" s="832" t="s">
        <v>607</v>
      </c>
      <c r="I1443" s="832" t="s">
        <v>1913</v>
      </c>
      <c r="J1443" s="832" t="s">
        <v>875</v>
      </c>
      <c r="K1443" s="832" t="s">
        <v>1914</v>
      </c>
      <c r="L1443" s="835">
        <v>85.02</v>
      </c>
      <c r="M1443" s="835">
        <v>170.04</v>
      </c>
      <c r="N1443" s="832">
        <v>2</v>
      </c>
      <c r="O1443" s="836">
        <v>1</v>
      </c>
      <c r="P1443" s="835"/>
      <c r="Q1443" s="837">
        <v>0</v>
      </c>
      <c r="R1443" s="832"/>
      <c r="S1443" s="837">
        <v>0</v>
      </c>
      <c r="T1443" s="836"/>
      <c r="U1443" s="838">
        <v>0</v>
      </c>
    </row>
    <row r="1444" spans="1:21" ht="14.4" customHeight="1" x14ac:dyDescent="0.3">
      <c r="A1444" s="831">
        <v>50</v>
      </c>
      <c r="B1444" s="832" t="s">
        <v>2327</v>
      </c>
      <c r="C1444" s="832" t="s">
        <v>2333</v>
      </c>
      <c r="D1444" s="833" t="s">
        <v>3873</v>
      </c>
      <c r="E1444" s="834" t="s">
        <v>2354</v>
      </c>
      <c r="F1444" s="832" t="s">
        <v>2328</v>
      </c>
      <c r="G1444" s="832" t="s">
        <v>2381</v>
      </c>
      <c r="H1444" s="832" t="s">
        <v>578</v>
      </c>
      <c r="I1444" s="832" t="s">
        <v>2382</v>
      </c>
      <c r="J1444" s="832" t="s">
        <v>871</v>
      </c>
      <c r="K1444" s="832" t="s">
        <v>1912</v>
      </c>
      <c r="L1444" s="835">
        <v>42.51</v>
      </c>
      <c r="M1444" s="835">
        <v>42.51</v>
      </c>
      <c r="N1444" s="832">
        <v>1</v>
      </c>
      <c r="O1444" s="836">
        <v>0.5</v>
      </c>
      <c r="P1444" s="835"/>
      <c r="Q1444" s="837">
        <v>0</v>
      </c>
      <c r="R1444" s="832"/>
      <c r="S1444" s="837">
        <v>0</v>
      </c>
      <c r="T1444" s="836"/>
      <c r="U1444" s="838">
        <v>0</v>
      </c>
    </row>
    <row r="1445" spans="1:21" ht="14.4" customHeight="1" x14ac:dyDescent="0.3">
      <c r="A1445" s="831">
        <v>50</v>
      </c>
      <c r="B1445" s="832" t="s">
        <v>2327</v>
      </c>
      <c r="C1445" s="832" t="s">
        <v>2333</v>
      </c>
      <c r="D1445" s="833" t="s">
        <v>3873</v>
      </c>
      <c r="E1445" s="834" t="s">
        <v>2354</v>
      </c>
      <c r="F1445" s="832" t="s">
        <v>2328</v>
      </c>
      <c r="G1445" s="832" t="s">
        <v>2863</v>
      </c>
      <c r="H1445" s="832" t="s">
        <v>578</v>
      </c>
      <c r="I1445" s="832" t="s">
        <v>2864</v>
      </c>
      <c r="J1445" s="832" t="s">
        <v>1011</v>
      </c>
      <c r="K1445" s="832" t="s">
        <v>2865</v>
      </c>
      <c r="L1445" s="835">
        <v>107.27</v>
      </c>
      <c r="M1445" s="835">
        <v>643.62</v>
      </c>
      <c r="N1445" s="832">
        <v>6</v>
      </c>
      <c r="O1445" s="836">
        <v>1</v>
      </c>
      <c r="P1445" s="835">
        <v>321.81</v>
      </c>
      <c r="Q1445" s="837">
        <v>0.5</v>
      </c>
      <c r="R1445" s="832">
        <v>3</v>
      </c>
      <c r="S1445" s="837">
        <v>0.5</v>
      </c>
      <c r="T1445" s="836">
        <v>0.5</v>
      </c>
      <c r="U1445" s="838">
        <v>0.5</v>
      </c>
    </row>
    <row r="1446" spans="1:21" ht="14.4" customHeight="1" x14ac:dyDescent="0.3">
      <c r="A1446" s="831">
        <v>50</v>
      </c>
      <c r="B1446" s="832" t="s">
        <v>2327</v>
      </c>
      <c r="C1446" s="832" t="s">
        <v>2333</v>
      </c>
      <c r="D1446" s="833" t="s">
        <v>3873</v>
      </c>
      <c r="E1446" s="834" t="s">
        <v>2354</v>
      </c>
      <c r="F1446" s="832" t="s">
        <v>2328</v>
      </c>
      <c r="G1446" s="832" t="s">
        <v>2470</v>
      </c>
      <c r="H1446" s="832" t="s">
        <v>578</v>
      </c>
      <c r="I1446" s="832" t="s">
        <v>2471</v>
      </c>
      <c r="J1446" s="832" t="s">
        <v>2472</v>
      </c>
      <c r="K1446" s="832" t="s">
        <v>2473</v>
      </c>
      <c r="L1446" s="835">
        <v>84.39</v>
      </c>
      <c r="M1446" s="835">
        <v>168.78</v>
      </c>
      <c r="N1446" s="832">
        <v>2</v>
      </c>
      <c r="O1446" s="836">
        <v>0.5</v>
      </c>
      <c r="P1446" s="835">
        <v>168.78</v>
      </c>
      <c r="Q1446" s="837">
        <v>1</v>
      </c>
      <c r="R1446" s="832">
        <v>2</v>
      </c>
      <c r="S1446" s="837">
        <v>1</v>
      </c>
      <c r="T1446" s="836">
        <v>0.5</v>
      </c>
      <c r="U1446" s="838">
        <v>1</v>
      </c>
    </row>
    <row r="1447" spans="1:21" ht="14.4" customHeight="1" x14ac:dyDescent="0.3">
      <c r="A1447" s="831">
        <v>50</v>
      </c>
      <c r="B1447" s="832" t="s">
        <v>2327</v>
      </c>
      <c r="C1447" s="832" t="s">
        <v>2333</v>
      </c>
      <c r="D1447" s="833" t="s">
        <v>3873</v>
      </c>
      <c r="E1447" s="834" t="s">
        <v>2354</v>
      </c>
      <c r="F1447" s="832" t="s">
        <v>2328</v>
      </c>
      <c r="G1447" s="832" t="s">
        <v>2476</v>
      </c>
      <c r="H1447" s="832" t="s">
        <v>578</v>
      </c>
      <c r="I1447" s="832" t="s">
        <v>2653</v>
      </c>
      <c r="J1447" s="832" t="s">
        <v>1531</v>
      </c>
      <c r="K1447" s="832" t="s">
        <v>2654</v>
      </c>
      <c r="L1447" s="835">
        <v>55.01</v>
      </c>
      <c r="M1447" s="835">
        <v>55.01</v>
      </c>
      <c r="N1447" s="832">
        <v>1</v>
      </c>
      <c r="O1447" s="836">
        <v>0.5</v>
      </c>
      <c r="P1447" s="835"/>
      <c r="Q1447" s="837">
        <v>0</v>
      </c>
      <c r="R1447" s="832"/>
      <c r="S1447" s="837">
        <v>0</v>
      </c>
      <c r="T1447" s="836"/>
      <c r="U1447" s="838">
        <v>0</v>
      </c>
    </row>
    <row r="1448" spans="1:21" ht="14.4" customHeight="1" x14ac:dyDescent="0.3">
      <c r="A1448" s="831">
        <v>50</v>
      </c>
      <c r="B1448" s="832" t="s">
        <v>2327</v>
      </c>
      <c r="C1448" s="832" t="s">
        <v>2333</v>
      </c>
      <c r="D1448" s="833" t="s">
        <v>3873</v>
      </c>
      <c r="E1448" s="834" t="s">
        <v>2354</v>
      </c>
      <c r="F1448" s="832" t="s">
        <v>2328</v>
      </c>
      <c r="G1448" s="832" t="s">
        <v>2479</v>
      </c>
      <c r="H1448" s="832" t="s">
        <v>578</v>
      </c>
      <c r="I1448" s="832" t="s">
        <v>2480</v>
      </c>
      <c r="J1448" s="832" t="s">
        <v>1629</v>
      </c>
      <c r="K1448" s="832" t="s">
        <v>2481</v>
      </c>
      <c r="L1448" s="835">
        <v>34.15</v>
      </c>
      <c r="M1448" s="835">
        <v>136.6</v>
      </c>
      <c r="N1448" s="832">
        <v>4</v>
      </c>
      <c r="O1448" s="836">
        <v>3.5</v>
      </c>
      <c r="P1448" s="835">
        <v>68.3</v>
      </c>
      <c r="Q1448" s="837">
        <v>0.5</v>
      </c>
      <c r="R1448" s="832">
        <v>2</v>
      </c>
      <c r="S1448" s="837">
        <v>0.5</v>
      </c>
      <c r="T1448" s="836">
        <v>1.5</v>
      </c>
      <c r="U1448" s="838">
        <v>0.42857142857142855</v>
      </c>
    </row>
    <row r="1449" spans="1:21" ht="14.4" customHeight="1" x14ac:dyDescent="0.3">
      <c r="A1449" s="831">
        <v>50</v>
      </c>
      <c r="B1449" s="832" t="s">
        <v>2327</v>
      </c>
      <c r="C1449" s="832" t="s">
        <v>2333</v>
      </c>
      <c r="D1449" s="833" t="s">
        <v>3873</v>
      </c>
      <c r="E1449" s="834" t="s">
        <v>2354</v>
      </c>
      <c r="F1449" s="832" t="s">
        <v>2328</v>
      </c>
      <c r="G1449" s="832" t="s">
        <v>2655</v>
      </c>
      <c r="H1449" s="832" t="s">
        <v>578</v>
      </c>
      <c r="I1449" s="832" t="s">
        <v>2656</v>
      </c>
      <c r="J1449" s="832" t="s">
        <v>938</v>
      </c>
      <c r="K1449" s="832" t="s">
        <v>2657</v>
      </c>
      <c r="L1449" s="835">
        <v>49.2</v>
      </c>
      <c r="M1449" s="835">
        <v>49.2</v>
      </c>
      <c r="N1449" s="832">
        <v>1</v>
      </c>
      <c r="O1449" s="836">
        <v>1</v>
      </c>
      <c r="P1449" s="835"/>
      <c r="Q1449" s="837">
        <v>0</v>
      </c>
      <c r="R1449" s="832"/>
      <c r="S1449" s="837">
        <v>0</v>
      </c>
      <c r="T1449" s="836"/>
      <c r="U1449" s="838">
        <v>0</v>
      </c>
    </row>
    <row r="1450" spans="1:21" ht="14.4" customHeight="1" x14ac:dyDescent="0.3">
      <c r="A1450" s="831">
        <v>50</v>
      </c>
      <c r="B1450" s="832" t="s">
        <v>2327</v>
      </c>
      <c r="C1450" s="832" t="s">
        <v>2333</v>
      </c>
      <c r="D1450" s="833" t="s">
        <v>3873</v>
      </c>
      <c r="E1450" s="834" t="s">
        <v>2354</v>
      </c>
      <c r="F1450" s="832" t="s">
        <v>2328</v>
      </c>
      <c r="G1450" s="832" t="s">
        <v>2482</v>
      </c>
      <c r="H1450" s="832" t="s">
        <v>578</v>
      </c>
      <c r="I1450" s="832" t="s">
        <v>2483</v>
      </c>
      <c r="J1450" s="832" t="s">
        <v>1040</v>
      </c>
      <c r="K1450" s="832" t="s">
        <v>2484</v>
      </c>
      <c r="L1450" s="835">
        <v>166.1</v>
      </c>
      <c r="M1450" s="835">
        <v>166.1</v>
      </c>
      <c r="N1450" s="832">
        <v>1</v>
      </c>
      <c r="O1450" s="836">
        <v>0.5</v>
      </c>
      <c r="P1450" s="835"/>
      <c r="Q1450" s="837">
        <v>0</v>
      </c>
      <c r="R1450" s="832"/>
      <c r="S1450" s="837">
        <v>0</v>
      </c>
      <c r="T1450" s="836"/>
      <c r="U1450" s="838">
        <v>0</v>
      </c>
    </row>
    <row r="1451" spans="1:21" ht="14.4" customHeight="1" x14ac:dyDescent="0.3">
      <c r="A1451" s="831">
        <v>50</v>
      </c>
      <c r="B1451" s="832" t="s">
        <v>2327</v>
      </c>
      <c r="C1451" s="832" t="s">
        <v>2333</v>
      </c>
      <c r="D1451" s="833" t="s">
        <v>3873</v>
      </c>
      <c r="E1451" s="834" t="s">
        <v>2354</v>
      </c>
      <c r="F1451" s="832" t="s">
        <v>2328</v>
      </c>
      <c r="G1451" s="832" t="s">
        <v>3799</v>
      </c>
      <c r="H1451" s="832" t="s">
        <v>578</v>
      </c>
      <c r="I1451" s="832" t="s">
        <v>3800</v>
      </c>
      <c r="J1451" s="832" t="s">
        <v>3801</v>
      </c>
      <c r="K1451" s="832" t="s">
        <v>3802</v>
      </c>
      <c r="L1451" s="835">
        <v>132.97999999999999</v>
      </c>
      <c r="M1451" s="835">
        <v>265.95999999999998</v>
      </c>
      <c r="N1451" s="832">
        <v>2</v>
      </c>
      <c r="O1451" s="836">
        <v>1</v>
      </c>
      <c r="P1451" s="835">
        <v>265.95999999999998</v>
      </c>
      <c r="Q1451" s="837">
        <v>1</v>
      </c>
      <c r="R1451" s="832">
        <v>2</v>
      </c>
      <c r="S1451" s="837">
        <v>1</v>
      </c>
      <c r="T1451" s="836">
        <v>1</v>
      </c>
      <c r="U1451" s="838">
        <v>1</v>
      </c>
    </row>
    <row r="1452" spans="1:21" ht="14.4" customHeight="1" x14ac:dyDescent="0.3">
      <c r="A1452" s="831">
        <v>50</v>
      </c>
      <c r="B1452" s="832" t="s">
        <v>2327</v>
      </c>
      <c r="C1452" s="832" t="s">
        <v>2333</v>
      </c>
      <c r="D1452" s="833" t="s">
        <v>3873</v>
      </c>
      <c r="E1452" s="834" t="s">
        <v>2354</v>
      </c>
      <c r="F1452" s="832" t="s">
        <v>2328</v>
      </c>
      <c r="G1452" s="832" t="s">
        <v>2383</v>
      </c>
      <c r="H1452" s="832" t="s">
        <v>607</v>
      </c>
      <c r="I1452" s="832" t="s">
        <v>1880</v>
      </c>
      <c r="J1452" s="832" t="s">
        <v>1881</v>
      </c>
      <c r="K1452" s="832" t="s">
        <v>1882</v>
      </c>
      <c r="L1452" s="835">
        <v>93.43</v>
      </c>
      <c r="M1452" s="835">
        <v>280.29000000000002</v>
      </c>
      <c r="N1452" s="832">
        <v>3</v>
      </c>
      <c r="O1452" s="836">
        <v>0.5</v>
      </c>
      <c r="P1452" s="835">
        <v>280.29000000000002</v>
      </c>
      <c r="Q1452" s="837">
        <v>1</v>
      </c>
      <c r="R1452" s="832">
        <v>3</v>
      </c>
      <c r="S1452" s="837">
        <v>1</v>
      </c>
      <c r="T1452" s="836">
        <v>0.5</v>
      </c>
      <c r="U1452" s="838">
        <v>1</v>
      </c>
    </row>
    <row r="1453" spans="1:21" ht="14.4" customHeight="1" x14ac:dyDescent="0.3">
      <c r="A1453" s="831">
        <v>50</v>
      </c>
      <c r="B1453" s="832" t="s">
        <v>2327</v>
      </c>
      <c r="C1453" s="832" t="s">
        <v>2333</v>
      </c>
      <c r="D1453" s="833" t="s">
        <v>3873</v>
      </c>
      <c r="E1453" s="834" t="s">
        <v>2354</v>
      </c>
      <c r="F1453" s="832" t="s">
        <v>2328</v>
      </c>
      <c r="G1453" s="832" t="s">
        <v>2493</v>
      </c>
      <c r="H1453" s="832" t="s">
        <v>578</v>
      </c>
      <c r="I1453" s="832" t="s">
        <v>2494</v>
      </c>
      <c r="J1453" s="832" t="s">
        <v>736</v>
      </c>
      <c r="K1453" s="832" t="s">
        <v>2495</v>
      </c>
      <c r="L1453" s="835">
        <v>156.19</v>
      </c>
      <c r="M1453" s="835">
        <v>2655.23</v>
      </c>
      <c r="N1453" s="832">
        <v>17</v>
      </c>
      <c r="O1453" s="836">
        <v>3.5</v>
      </c>
      <c r="P1453" s="835">
        <v>1249.52</v>
      </c>
      <c r="Q1453" s="837">
        <v>0.47058823529411764</v>
      </c>
      <c r="R1453" s="832">
        <v>8</v>
      </c>
      <c r="S1453" s="837">
        <v>0.47058823529411764</v>
      </c>
      <c r="T1453" s="836">
        <v>2.5</v>
      </c>
      <c r="U1453" s="838">
        <v>0.7142857142857143</v>
      </c>
    </row>
    <row r="1454" spans="1:21" ht="14.4" customHeight="1" x14ac:dyDescent="0.3">
      <c r="A1454" s="831">
        <v>50</v>
      </c>
      <c r="B1454" s="832" t="s">
        <v>2327</v>
      </c>
      <c r="C1454" s="832" t="s">
        <v>2333</v>
      </c>
      <c r="D1454" s="833" t="s">
        <v>3873</v>
      </c>
      <c r="E1454" s="834" t="s">
        <v>2354</v>
      </c>
      <c r="F1454" s="832" t="s">
        <v>2328</v>
      </c>
      <c r="G1454" s="832" t="s">
        <v>2493</v>
      </c>
      <c r="H1454" s="832" t="s">
        <v>578</v>
      </c>
      <c r="I1454" s="832" t="s">
        <v>3803</v>
      </c>
      <c r="J1454" s="832" t="s">
        <v>736</v>
      </c>
      <c r="K1454" s="832" t="s">
        <v>3804</v>
      </c>
      <c r="L1454" s="835">
        <v>0</v>
      </c>
      <c r="M1454" s="835">
        <v>0</v>
      </c>
      <c r="N1454" s="832">
        <v>1</v>
      </c>
      <c r="O1454" s="836">
        <v>1</v>
      </c>
      <c r="P1454" s="835">
        <v>0</v>
      </c>
      <c r="Q1454" s="837"/>
      <c r="R1454" s="832">
        <v>1</v>
      </c>
      <c r="S1454" s="837">
        <v>1</v>
      </c>
      <c r="T1454" s="836">
        <v>1</v>
      </c>
      <c r="U1454" s="838">
        <v>1</v>
      </c>
    </row>
    <row r="1455" spans="1:21" ht="14.4" customHeight="1" x14ac:dyDescent="0.3">
      <c r="A1455" s="831">
        <v>50</v>
      </c>
      <c r="B1455" s="832" t="s">
        <v>2327</v>
      </c>
      <c r="C1455" s="832" t="s">
        <v>2333</v>
      </c>
      <c r="D1455" s="833" t="s">
        <v>3873</v>
      </c>
      <c r="E1455" s="834" t="s">
        <v>2354</v>
      </c>
      <c r="F1455" s="832" t="s">
        <v>2328</v>
      </c>
      <c r="G1455" s="832" t="s">
        <v>2390</v>
      </c>
      <c r="H1455" s="832" t="s">
        <v>578</v>
      </c>
      <c r="I1455" s="832" t="s">
        <v>2546</v>
      </c>
      <c r="J1455" s="832" t="s">
        <v>890</v>
      </c>
      <c r="K1455" s="832" t="s">
        <v>2547</v>
      </c>
      <c r="L1455" s="835">
        <v>58.63</v>
      </c>
      <c r="M1455" s="835">
        <v>410.41</v>
      </c>
      <c r="N1455" s="832">
        <v>7</v>
      </c>
      <c r="O1455" s="836">
        <v>6.5</v>
      </c>
      <c r="P1455" s="835">
        <v>117.26</v>
      </c>
      <c r="Q1455" s="837">
        <v>0.2857142857142857</v>
      </c>
      <c r="R1455" s="832">
        <v>2</v>
      </c>
      <c r="S1455" s="837">
        <v>0.2857142857142857</v>
      </c>
      <c r="T1455" s="836">
        <v>1.5</v>
      </c>
      <c r="U1455" s="838">
        <v>0.23076923076923078</v>
      </c>
    </row>
    <row r="1456" spans="1:21" ht="14.4" customHeight="1" x14ac:dyDescent="0.3">
      <c r="A1456" s="831">
        <v>50</v>
      </c>
      <c r="B1456" s="832" t="s">
        <v>2327</v>
      </c>
      <c r="C1456" s="832" t="s">
        <v>2333</v>
      </c>
      <c r="D1456" s="833" t="s">
        <v>3873</v>
      </c>
      <c r="E1456" s="834" t="s">
        <v>2354</v>
      </c>
      <c r="F1456" s="832" t="s">
        <v>2328</v>
      </c>
      <c r="G1456" s="832" t="s">
        <v>2390</v>
      </c>
      <c r="H1456" s="832" t="s">
        <v>578</v>
      </c>
      <c r="I1456" s="832" t="s">
        <v>3493</v>
      </c>
      <c r="J1456" s="832" t="s">
        <v>2660</v>
      </c>
      <c r="K1456" s="832" t="s">
        <v>3494</v>
      </c>
      <c r="L1456" s="835">
        <v>0</v>
      </c>
      <c r="M1456" s="835">
        <v>0</v>
      </c>
      <c r="N1456" s="832">
        <v>1</v>
      </c>
      <c r="O1456" s="836">
        <v>1</v>
      </c>
      <c r="P1456" s="835"/>
      <c r="Q1456" s="837"/>
      <c r="R1456" s="832"/>
      <c r="S1456" s="837">
        <v>0</v>
      </c>
      <c r="T1456" s="836"/>
      <c r="U1456" s="838">
        <v>0</v>
      </c>
    </row>
    <row r="1457" spans="1:21" ht="14.4" customHeight="1" x14ac:dyDescent="0.3">
      <c r="A1457" s="831">
        <v>50</v>
      </c>
      <c r="B1457" s="832" t="s">
        <v>2327</v>
      </c>
      <c r="C1457" s="832" t="s">
        <v>2333</v>
      </c>
      <c r="D1457" s="833" t="s">
        <v>3873</v>
      </c>
      <c r="E1457" s="834" t="s">
        <v>2354</v>
      </c>
      <c r="F1457" s="832" t="s">
        <v>2328</v>
      </c>
      <c r="G1457" s="832" t="s">
        <v>2390</v>
      </c>
      <c r="H1457" s="832" t="s">
        <v>578</v>
      </c>
      <c r="I1457" s="832" t="s">
        <v>3150</v>
      </c>
      <c r="J1457" s="832" t="s">
        <v>2667</v>
      </c>
      <c r="K1457" s="832" t="s">
        <v>3151</v>
      </c>
      <c r="L1457" s="835">
        <v>58.62</v>
      </c>
      <c r="M1457" s="835">
        <v>58.62</v>
      </c>
      <c r="N1457" s="832">
        <v>1</v>
      </c>
      <c r="O1457" s="836">
        <v>0.5</v>
      </c>
      <c r="P1457" s="835"/>
      <c r="Q1457" s="837">
        <v>0</v>
      </c>
      <c r="R1457" s="832"/>
      <c r="S1457" s="837">
        <v>0</v>
      </c>
      <c r="T1457" s="836"/>
      <c r="U1457" s="838">
        <v>0</v>
      </c>
    </row>
    <row r="1458" spans="1:21" ht="14.4" customHeight="1" x14ac:dyDescent="0.3">
      <c r="A1458" s="831">
        <v>50</v>
      </c>
      <c r="B1458" s="832" t="s">
        <v>2327</v>
      </c>
      <c r="C1458" s="832" t="s">
        <v>2333</v>
      </c>
      <c r="D1458" s="833" t="s">
        <v>3873</v>
      </c>
      <c r="E1458" s="834" t="s">
        <v>2354</v>
      </c>
      <c r="F1458" s="832" t="s">
        <v>2328</v>
      </c>
      <c r="G1458" s="832" t="s">
        <v>2390</v>
      </c>
      <c r="H1458" s="832" t="s">
        <v>578</v>
      </c>
      <c r="I1458" s="832" t="s">
        <v>3805</v>
      </c>
      <c r="J1458" s="832" t="s">
        <v>2667</v>
      </c>
      <c r="K1458" s="832" t="s">
        <v>3151</v>
      </c>
      <c r="L1458" s="835">
        <v>0</v>
      </c>
      <c r="M1458" s="835">
        <v>0</v>
      </c>
      <c r="N1458" s="832">
        <v>1</v>
      </c>
      <c r="O1458" s="836">
        <v>0.5</v>
      </c>
      <c r="P1458" s="835"/>
      <c r="Q1458" s="837"/>
      <c r="R1458" s="832"/>
      <c r="S1458" s="837">
        <v>0</v>
      </c>
      <c r="T1458" s="836"/>
      <c r="U1458" s="838">
        <v>0</v>
      </c>
    </row>
    <row r="1459" spans="1:21" ht="14.4" customHeight="1" x14ac:dyDescent="0.3">
      <c r="A1459" s="831">
        <v>50</v>
      </c>
      <c r="B1459" s="832" t="s">
        <v>2327</v>
      </c>
      <c r="C1459" s="832" t="s">
        <v>2333</v>
      </c>
      <c r="D1459" s="833" t="s">
        <v>3873</v>
      </c>
      <c r="E1459" s="834" t="s">
        <v>2354</v>
      </c>
      <c r="F1459" s="832" t="s">
        <v>2328</v>
      </c>
      <c r="G1459" s="832" t="s">
        <v>2673</v>
      </c>
      <c r="H1459" s="832" t="s">
        <v>607</v>
      </c>
      <c r="I1459" s="832" t="s">
        <v>3806</v>
      </c>
      <c r="J1459" s="832" t="s">
        <v>2675</v>
      </c>
      <c r="K1459" s="832" t="s">
        <v>3807</v>
      </c>
      <c r="L1459" s="835">
        <v>28.81</v>
      </c>
      <c r="M1459" s="835">
        <v>86.429999999999993</v>
      </c>
      <c r="N1459" s="832">
        <v>3</v>
      </c>
      <c r="O1459" s="836">
        <v>0.5</v>
      </c>
      <c r="P1459" s="835"/>
      <c r="Q1459" s="837">
        <v>0</v>
      </c>
      <c r="R1459" s="832"/>
      <c r="S1459" s="837">
        <v>0</v>
      </c>
      <c r="T1459" s="836"/>
      <c r="U1459" s="838">
        <v>0</v>
      </c>
    </row>
    <row r="1460" spans="1:21" ht="14.4" customHeight="1" x14ac:dyDescent="0.3">
      <c r="A1460" s="831">
        <v>50</v>
      </c>
      <c r="B1460" s="832" t="s">
        <v>2327</v>
      </c>
      <c r="C1460" s="832" t="s">
        <v>2333</v>
      </c>
      <c r="D1460" s="833" t="s">
        <v>3873</v>
      </c>
      <c r="E1460" s="834" t="s">
        <v>2354</v>
      </c>
      <c r="F1460" s="832" t="s">
        <v>2328</v>
      </c>
      <c r="G1460" s="832" t="s">
        <v>2673</v>
      </c>
      <c r="H1460" s="832" t="s">
        <v>607</v>
      </c>
      <c r="I1460" s="832" t="s">
        <v>2674</v>
      </c>
      <c r="J1460" s="832" t="s">
        <v>2675</v>
      </c>
      <c r="K1460" s="832" t="s">
        <v>2676</v>
      </c>
      <c r="L1460" s="835">
        <v>57.64</v>
      </c>
      <c r="M1460" s="835">
        <v>172.92000000000002</v>
      </c>
      <c r="N1460" s="832">
        <v>3</v>
      </c>
      <c r="O1460" s="836">
        <v>0.5</v>
      </c>
      <c r="P1460" s="835"/>
      <c r="Q1460" s="837">
        <v>0</v>
      </c>
      <c r="R1460" s="832"/>
      <c r="S1460" s="837">
        <v>0</v>
      </c>
      <c r="T1460" s="836"/>
      <c r="U1460" s="838">
        <v>0</v>
      </c>
    </row>
    <row r="1461" spans="1:21" ht="14.4" customHeight="1" x14ac:dyDescent="0.3">
      <c r="A1461" s="831">
        <v>50</v>
      </c>
      <c r="B1461" s="832" t="s">
        <v>2327</v>
      </c>
      <c r="C1461" s="832" t="s">
        <v>2333</v>
      </c>
      <c r="D1461" s="833" t="s">
        <v>3873</v>
      </c>
      <c r="E1461" s="834" t="s">
        <v>2354</v>
      </c>
      <c r="F1461" s="832" t="s">
        <v>2328</v>
      </c>
      <c r="G1461" s="832" t="s">
        <v>2673</v>
      </c>
      <c r="H1461" s="832" t="s">
        <v>607</v>
      </c>
      <c r="I1461" s="832" t="s">
        <v>2674</v>
      </c>
      <c r="J1461" s="832" t="s">
        <v>2675</v>
      </c>
      <c r="K1461" s="832" t="s">
        <v>2676</v>
      </c>
      <c r="L1461" s="835">
        <v>32.25</v>
      </c>
      <c r="M1461" s="835">
        <v>96.75</v>
      </c>
      <c r="N1461" s="832">
        <v>3</v>
      </c>
      <c r="O1461" s="836">
        <v>0.5</v>
      </c>
      <c r="P1461" s="835"/>
      <c r="Q1461" s="837">
        <v>0</v>
      </c>
      <c r="R1461" s="832"/>
      <c r="S1461" s="837">
        <v>0</v>
      </c>
      <c r="T1461" s="836"/>
      <c r="U1461" s="838">
        <v>0</v>
      </c>
    </row>
    <row r="1462" spans="1:21" ht="14.4" customHeight="1" x14ac:dyDescent="0.3">
      <c r="A1462" s="831">
        <v>50</v>
      </c>
      <c r="B1462" s="832" t="s">
        <v>2327</v>
      </c>
      <c r="C1462" s="832" t="s">
        <v>2333</v>
      </c>
      <c r="D1462" s="833" t="s">
        <v>3873</v>
      </c>
      <c r="E1462" s="834" t="s">
        <v>2354</v>
      </c>
      <c r="F1462" s="832" t="s">
        <v>2328</v>
      </c>
      <c r="G1462" s="832" t="s">
        <v>2682</v>
      </c>
      <c r="H1462" s="832" t="s">
        <v>607</v>
      </c>
      <c r="I1462" s="832" t="s">
        <v>2261</v>
      </c>
      <c r="J1462" s="832" t="s">
        <v>2260</v>
      </c>
      <c r="K1462" s="832" t="s">
        <v>2059</v>
      </c>
      <c r="L1462" s="835">
        <v>46.07</v>
      </c>
      <c r="M1462" s="835">
        <v>46.07</v>
      </c>
      <c r="N1462" s="832">
        <v>1</v>
      </c>
      <c r="O1462" s="836">
        <v>0.5</v>
      </c>
      <c r="P1462" s="835"/>
      <c r="Q1462" s="837">
        <v>0</v>
      </c>
      <c r="R1462" s="832"/>
      <c r="S1462" s="837">
        <v>0</v>
      </c>
      <c r="T1462" s="836"/>
      <c r="U1462" s="838">
        <v>0</v>
      </c>
    </row>
    <row r="1463" spans="1:21" ht="14.4" customHeight="1" x14ac:dyDescent="0.3">
      <c r="A1463" s="831">
        <v>50</v>
      </c>
      <c r="B1463" s="832" t="s">
        <v>2327</v>
      </c>
      <c r="C1463" s="832" t="s">
        <v>2333</v>
      </c>
      <c r="D1463" s="833" t="s">
        <v>3873</v>
      </c>
      <c r="E1463" s="834" t="s">
        <v>2354</v>
      </c>
      <c r="F1463" s="832" t="s">
        <v>2328</v>
      </c>
      <c r="G1463" s="832" t="s">
        <v>2682</v>
      </c>
      <c r="H1463" s="832" t="s">
        <v>607</v>
      </c>
      <c r="I1463" s="832" t="s">
        <v>2261</v>
      </c>
      <c r="J1463" s="832" t="s">
        <v>2260</v>
      </c>
      <c r="K1463" s="832" t="s">
        <v>2059</v>
      </c>
      <c r="L1463" s="835">
        <v>49.08</v>
      </c>
      <c r="M1463" s="835">
        <v>49.08</v>
      </c>
      <c r="N1463" s="832">
        <v>1</v>
      </c>
      <c r="O1463" s="836">
        <v>0.5</v>
      </c>
      <c r="P1463" s="835"/>
      <c r="Q1463" s="837">
        <v>0</v>
      </c>
      <c r="R1463" s="832"/>
      <c r="S1463" s="837">
        <v>0</v>
      </c>
      <c r="T1463" s="836"/>
      <c r="U1463" s="838">
        <v>0</v>
      </c>
    </row>
    <row r="1464" spans="1:21" ht="14.4" customHeight="1" x14ac:dyDescent="0.3">
      <c r="A1464" s="831">
        <v>50</v>
      </c>
      <c r="B1464" s="832" t="s">
        <v>2327</v>
      </c>
      <c r="C1464" s="832" t="s">
        <v>2333</v>
      </c>
      <c r="D1464" s="833" t="s">
        <v>3873</v>
      </c>
      <c r="E1464" s="834" t="s">
        <v>2354</v>
      </c>
      <c r="F1464" s="832" t="s">
        <v>2328</v>
      </c>
      <c r="G1464" s="832" t="s">
        <v>2501</v>
      </c>
      <c r="H1464" s="832" t="s">
        <v>578</v>
      </c>
      <c r="I1464" s="832" t="s">
        <v>3511</v>
      </c>
      <c r="J1464" s="832" t="s">
        <v>1003</v>
      </c>
      <c r="K1464" s="832" t="s">
        <v>3512</v>
      </c>
      <c r="L1464" s="835">
        <v>0</v>
      </c>
      <c r="M1464" s="835">
        <v>0</v>
      </c>
      <c r="N1464" s="832">
        <v>1</v>
      </c>
      <c r="O1464" s="836">
        <v>1</v>
      </c>
      <c r="P1464" s="835"/>
      <c r="Q1464" s="837"/>
      <c r="R1464" s="832"/>
      <c r="S1464" s="837">
        <v>0</v>
      </c>
      <c r="T1464" s="836"/>
      <c r="U1464" s="838">
        <v>0</v>
      </c>
    </row>
    <row r="1465" spans="1:21" ht="14.4" customHeight="1" x14ac:dyDescent="0.3">
      <c r="A1465" s="831">
        <v>50</v>
      </c>
      <c r="B1465" s="832" t="s">
        <v>2327</v>
      </c>
      <c r="C1465" s="832" t="s">
        <v>2333</v>
      </c>
      <c r="D1465" s="833" t="s">
        <v>3873</v>
      </c>
      <c r="E1465" s="834" t="s">
        <v>2354</v>
      </c>
      <c r="F1465" s="832" t="s">
        <v>2328</v>
      </c>
      <c r="G1465" s="832" t="s">
        <v>2502</v>
      </c>
      <c r="H1465" s="832" t="s">
        <v>607</v>
      </c>
      <c r="I1465" s="832" t="s">
        <v>1843</v>
      </c>
      <c r="J1465" s="832" t="s">
        <v>1140</v>
      </c>
      <c r="K1465" s="832" t="s">
        <v>1844</v>
      </c>
      <c r="L1465" s="835">
        <v>86.41</v>
      </c>
      <c r="M1465" s="835">
        <v>86.41</v>
      </c>
      <c r="N1465" s="832">
        <v>1</v>
      </c>
      <c r="O1465" s="836">
        <v>0.5</v>
      </c>
      <c r="P1465" s="835"/>
      <c r="Q1465" s="837">
        <v>0</v>
      </c>
      <c r="R1465" s="832"/>
      <c r="S1465" s="837">
        <v>0</v>
      </c>
      <c r="T1465" s="836"/>
      <c r="U1465" s="838">
        <v>0</v>
      </c>
    </row>
    <row r="1466" spans="1:21" ht="14.4" customHeight="1" x14ac:dyDescent="0.3">
      <c r="A1466" s="831">
        <v>50</v>
      </c>
      <c r="B1466" s="832" t="s">
        <v>2327</v>
      </c>
      <c r="C1466" s="832" t="s">
        <v>2333</v>
      </c>
      <c r="D1466" s="833" t="s">
        <v>3873</v>
      </c>
      <c r="E1466" s="834" t="s">
        <v>2354</v>
      </c>
      <c r="F1466" s="832" t="s">
        <v>2328</v>
      </c>
      <c r="G1466" s="832" t="s">
        <v>2502</v>
      </c>
      <c r="H1466" s="832" t="s">
        <v>578</v>
      </c>
      <c r="I1466" s="832" t="s">
        <v>3808</v>
      </c>
      <c r="J1466" s="832" t="s">
        <v>3809</v>
      </c>
      <c r="K1466" s="832" t="s">
        <v>1143</v>
      </c>
      <c r="L1466" s="835">
        <v>86.43</v>
      </c>
      <c r="M1466" s="835">
        <v>86.43</v>
      </c>
      <c r="N1466" s="832">
        <v>1</v>
      </c>
      <c r="O1466" s="836">
        <v>0.5</v>
      </c>
      <c r="P1466" s="835"/>
      <c r="Q1466" s="837">
        <v>0</v>
      </c>
      <c r="R1466" s="832"/>
      <c r="S1466" s="837">
        <v>0</v>
      </c>
      <c r="T1466" s="836"/>
      <c r="U1466" s="838">
        <v>0</v>
      </c>
    </row>
    <row r="1467" spans="1:21" ht="14.4" customHeight="1" x14ac:dyDescent="0.3">
      <c r="A1467" s="831">
        <v>50</v>
      </c>
      <c r="B1467" s="832" t="s">
        <v>2327</v>
      </c>
      <c r="C1467" s="832" t="s">
        <v>2333</v>
      </c>
      <c r="D1467" s="833" t="s">
        <v>3873</v>
      </c>
      <c r="E1467" s="834" t="s">
        <v>2354</v>
      </c>
      <c r="F1467" s="832" t="s">
        <v>2328</v>
      </c>
      <c r="G1467" s="832" t="s">
        <v>2502</v>
      </c>
      <c r="H1467" s="832" t="s">
        <v>607</v>
      </c>
      <c r="I1467" s="832" t="s">
        <v>3810</v>
      </c>
      <c r="J1467" s="832" t="s">
        <v>2694</v>
      </c>
      <c r="K1467" s="832" t="s">
        <v>3811</v>
      </c>
      <c r="L1467" s="835">
        <v>146.9</v>
      </c>
      <c r="M1467" s="835">
        <v>146.9</v>
      </c>
      <c r="N1467" s="832">
        <v>1</v>
      </c>
      <c r="O1467" s="836">
        <v>0.5</v>
      </c>
      <c r="P1467" s="835"/>
      <c r="Q1467" s="837">
        <v>0</v>
      </c>
      <c r="R1467" s="832"/>
      <c r="S1467" s="837">
        <v>0</v>
      </c>
      <c r="T1467" s="836"/>
      <c r="U1467" s="838">
        <v>0</v>
      </c>
    </row>
    <row r="1468" spans="1:21" ht="14.4" customHeight="1" x14ac:dyDescent="0.3">
      <c r="A1468" s="831">
        <v>50</v>
      </c>
      <c r="B1468" s="832" t="s">
        <v>2327</v>
      </c>
      <c r="C1468" s="832" t="s">
        <v>2333</v>
      </c>
      <c r="D1468" s="833" t="s">
        <v>3873</v>
      </c>
      <c r="E1468" s="834" t="s">
        <v>2354</v>
      </c>
      <c r="F1468" s="832" t="s">
        <v>2328</v>
      </c>
      <c r="G1468" s="832" t="s">
        <v>2401</v>
      </c>
      <c r="H1468" s="832" t="s">
        <v>607</v>
      </c>
      <c r="I1468" s="832" t="s">
        <v>2506</v>
      </c>
      <c r="J1468" s="832" t="s">
        <v>1924</v>
      </c>
      <c r="K1468" s="832" t="s">
        <v>2507</v>
      </c>
      <c r="L1468" s="835">
        <v>10.65</v>
      </c>
      <c r="M1468" s="835">
        <v>10.65</v>
      </c>
      <c r="N1468" s="832">
        <v>1</v>
      </c>
      <c r="O1468" s="836">
        <v>0.5</v>
      </c>
      <c r="P1468" s="835"/>
      <c r="Q1468" s="837">
        <v>0</v>
      </c>
      <c r="R1468" s="832"/>
      <c r="S1468" s="837">
        <v>0</v>
      </c>
      <c r="T1468" s="836"/>
      <c r="U1468" s="838">
        <v>0</v>
      </c>
    </row>
    <row r="1469" spans="1:21" ht="14.4" customHeight="1" x14ac:dyDescent="0.3">
      <c r="A1469" s="831">
        <v>50</v>
      </c>
      <c r="B1469" s="832" t="s">
        <v>2327</v>
      </c>
      <c r="C1469" s="832" t="s">
        <v>2333</v>
      </c>
      <c r="D1469" s="833" t="s">
        <v>3873</v>
      </c>
      <c r="E1469" s="834" t="s">
        <v>2354</v>
      </c>
      <c r="F1469" s="832" t="s">
        <v>2328</v>
      </c>
      <c r="G1469" s="832" t="s">
        <v>2401</v>
      </c>
      <c r="H1469" s="832" t="s">
        <v>607</v>
      </c>
      <c r="I1469" s="832" t="s">
        <v>2253</v>
      </c>
      <c r="J1469" s="832" t="s">
        <v>1924</v>
      </c>
      <c r="K1469" s="832" t="s">
        <v>2254</v>
      </c>
      <c r="L1469" s="835">
        <v>58.52</v>
      </c>
      <c r="M1469" s="835">
        <v>58.52</v>
      </c>
      <c r="N1469" s="832">
        <v>1</v>
      </c>
      <c r="O1469" s="836">
        <v>0.5</v>
      </c>
      <c r="P1469" s="835">
        <v>58.52</v>
      </c>
      <c r="Q1469" s="837">
        <v>1</v>
      </c>
      <c r="R1469" s="832">
        <v>1</v>
      </c>
      <c r="S1469" s="837">
        <v>1</v>
      </c>
      <c r="T1469" s="836">
        <v>0.5</v>
      </c>
      <c r="U1469" s="838">
        <v>1</v>
      </c>
    </row>
    <row r="1470" spans="1:21" ht="14.4" customHeight="1" x14ac:dyDescent="0.3">
      <c r="A1470" s="831">
        <v>50</v>
      </c>
      <c r="B1470" s="832" t="s">
        <v>2327</v>
      </c>
      <c r="C1470" s="832" t="s">
        <v>2333</v>
      </c>
      <c r="D1470" s="833" t="s">
        <v>3873</v>
      </c>
      <c r="E1470" s="834" t="s">
        <v>2354</v>
      </c>
      <c r="F1470" s="832" t="s">
        <v>2328</v>
      </c>
      <c r="G1470" s="832" t="s">
        <v>3531</v>
      </c>
      <c r="H1470" s="832" t="s">
        <v>607</v>
      </c>
      <c r="I1470" s="832" t="s">
        <v>3534</v>
      </c>
      <c r="J1470" s="832" t="s">
        <v>3535</v>
      </c>
      <c r="K1470" s="832" t="s">
        <v>3536</v>
      </c>
      <c r="L1470" s="835">
        <v>141.25</v>
      </c>
      <c r="M1470" s="835">
        <v>423.75</v>
      </c>
      <c r="N1470" s="832">
        <v>3</v>
      </c>
      <c r="O1470" s="836">
        <v>2.5</v>
      </c>
      <c r="P1470" s="835">
        <v>282.5</v>
      </c>
      <c r="Q1470" s="837">
        <v>0.66666666666666663</v>
      </c>
      <c r="R1470" s="832">
        <v>2</v>
      </c>
      <c r="S1470" s="837">
        <v>0.66666666666666663</v>
      </c>
      <c r="T1470" s="836">
        <v>1.5</v>
      </c>
      <c r="U1470" s="838">
        <v>0.6</v>
      </c>
    </row>
    <row r="1471" spans="1:21" ht="14.4" customHeight="1" x14ac:dyDescent="0.3">
      <c r="A1471" s="831">
        <v>50</v>
      </c>
      <c r="B1471" s="832" t="s">
        <v>2327</v>
      </c>
      <c r="C1471" s="832" t="s">
        <v>2333</v>
      </c>
      <c r="D1471" s="833" t="s">
        <v>3873</v>
      </c>
      <c r="E1471" s="834" t="s">
        <v>2354</v>
      </c>
      <c r="F1471" s="832" t="s">
        <v>2328</v>
      </c>
      <c r="G1471" s="832" t="s">
        <v>3531</v>
      </c>
      <c r="H1471" s="832" t="s">
        <v>578</v>
      </c>
      <c r="I1471" s="832" t="s">
        <v>3812</v>
      </c>
      <c r="J1471" s="832" t="s">
        <v>3535</v>
      </c>
      <c r="K1471" s="832" t="s">
        <v>3813</v>
      </c>
      <c r="L1471" s="835">
        <v>423.75</v>
      </c>
      <c r="M1471" s="835">
        <v>423.75</v>
      </c>
      <c r="N1471" s="832">
        <v>1</v>
      </c>
      <c r="O1471" s="836">
        <v>1</v>
      </c>
      <c r="P1471" s="835">
        <v>423.75</v>
      </c>
      <c r="Q1471" s="837">
        <v>1</v>
      </c>
      <c r="R1471" s="832">
        <v>1</v>
      </c>
      <c r="S1471" s="837">
        <v>1</v>
      </c>
      <c r="T1471" s="836">
        <v>1</v>
      </c>
      <c r="U1471" s="838">
        <v>1</v>
      </c>
    </row>
    <row r="1472" spans="1:21" ht="14.4" customHeight="1" x14ac:dyDescent="0.3">
      <c r="A1472" s="831">
        <v>50</v>
      </c>
      <c r="B1472" s="832" t="s">
        <v>2327</v>
      </c>
      <c r="C1472" s="832" t="s">
        <v>2333</v>
      </c>
      <c r="D1472" s="833" t="s">
        <v>3873</v>
      </c>
      <c r="E1472" s="834" t="s">
        <v>2354</v>
      </c>
      <c r="F1472" s="832" t="s">
        <v>2328</v>
      </c>
      <c r="G1472" s="832" t="s">
        <v>2404</v>
      </c>
      <c r="H1472" s="832" t="s">
        <v>607</v>
      </c>
      <c r="I1472" s="832" t="s">
        <v>2405</v>
      </c>
      <c r="J1472" s="832" t="s">
        <v>863</v>
      </c>
      <c r="K1472" s="832" t="s">
        <v>1872</v>
      </c>
      <c r="L1472" s="835">
        <v>736.33</v>
      </c>
      <c r="M1472" s="835">
        <v>1472.66</v>
      </c>
      <c r="N1472" s="832">
        <v>2</v>
      </c>
      <c r="O1472" s="836">
        <v>2</v>
      </c>
      <c r="P1472" s="835">
        <v>1472.66</v>
      </c>
      <c r="Q1472" s="837">
        <v>1</v>
      </c>
      <c r="R1472" s="832">
        <v>2</v>
      </c>
      <c r="S1472" s="837">
        <v>1</v>
      </c>
      <c r="T1472" s="836">
        <v>2</v>
      </c>
      <c r="U1472" s="838">
        <v>1</v>
      </c>
    </row>
    <row r="1473" spans="1:21" ht="14.4" customHeight="1" x14ac:dyDescent="0.3">
      <c r="A1473" s="831">
        <v>50</v>
      </c>
      <c r="B1473" s="832" t="s">
        <v>2327</v>
      </c>
      <c r="C1473" s="832" t="s">
        <v>2333</v>
      </c>
      <c r="D1473" s="833" t="s">
        <v>3873</v>
      </c>
      <c r="E1473" s="834" t="s">
        <v>2354</v>
      </c>
      <c r="F1473" s="832" t="s">
        <v>2328</v>
      </c>
      <c r="G1473" s="832" t="s">
        <v>2404</v>
      </c>
      <c r="H1473" s="832" t="s">
        <v>607</v>
      </c>
      <c r="I1473" s="832" t="s">
        <v>1877</v>
      </c>
      <c r="J1473" s="832" t="s">
        <v>863</v>
      </c>
      <c r="K1473" s="832" t="s">
        <v>1868</v>
      </c>
      <c r="L1473" s="835">
        <v>923.74</v>
      </c>
      <c r="M1473" s="835">
        <v>6466.18</v>
      </c>
      <c r="N1473" s="832">
        <v>7</v>
      </c>
      <c r="O1473" s="836">
        <v>3</v>
      </c>
      <c r="P1473" s="835">
        <v>6466.18</v>
      </c>
      <c r="Q1473" s="837">
        <v>1</v>
      </c>
      <c r="R1473" s="832">
        <v>7</v>
      </c>
      <c r="S1473" s="837">
        <v>1</v>
      </c>
      <c r="T1473" s="836">
        <v>3</v>
      </c>
      <c r="U1473" s="838">
        <v>1</v>
      </c>
    </row>
    <row r="1474" spans="1:21" ht="14.4" customHeight="1" x14ac:dyDescent="0.3">
      <c r="A1474" s="831">
        <v>50</v>
      </c>
      <c r="B1474" s="832" t="s">
        <v>2327</v>
      </c>
      <c r="C1474" s="832" t="s">
        <v>2333</v>
      </c>
      <c r="D1474" s="833" t="s">
        <v>3873</v>
      </c>
      <c r="E1474" s="834" t="s">
        <v>2354</v>
      </c>
      <c r="F1474" s="832" t="s">
        <v>2328</v>
      </c>
      <c r="G1474" s="832" t="s">
        <v>2404</v>
      </c>
      <c r="H1474" s="832" t="s">
        <v>607</v>
      </c>
      <c r="I1474" s="832" t="s">
        <v>2510</v>
      </c>
      <c r="J1474" s="832" t="s">
        <v>869</v>
      </c>
      <c r="K1474" s="832" t="s">
        <v>1866</v>
      </c>
      <c r="L1474" s="835">
        <v>2309.36</v>
      </c>
      <c r="M1474" s="835">
        <v>2309.36</v>
      </c>
      <c r="N1474" s="832">
        <v>1</v>
      </c>
      <c r="O1474" s="836">
        <v>0.5</v>
      </c>
      <c r="P1474" s="835"/>
      <c r="Q1474" s="837">
        <v>0</v>
      </c>
      <c r="R1474" s="832"/>
      <c r="S1474" s="837">
        <v>0</v>
      </c>
      <c r="T1474" s="836"/>
      <c r="U1474" s="838">
        <v>0</v>
      </c>
    </row>
    <row r="1475" spans="1:21" ht="14.4" customHeight="1" x14ac:dyDescent="0.3">
      <c r="A1475" s="831">
        <v>50</v>
      </c>
      <c r="B1475" s="832" t="s">
        <v>2327</v>
      </c>
      <c r="C1475" s="832" t="s">
        <v>2333</v>
      </c>
      <c r="D1475" s="833" t="s">
        <v>3873</v>
      </c>
      <c r="E1475" s="834" t="s">
        <v>2354</v>
      </c>
      <c r="F1475" s="832" t="s">
        <v>2328</v>
      </c>
      <c r="G1475" s="832" t="s">
        <v>2550</v>
      </c>
      <c r="H1475" s="832" t="s">
        <v>607</v>
      </c>
      <c r="I1475" s="832" t="s">
        <v>3554</v>
      </c>
      <c r="J1475" s="832" t="s">
        <v>3555</v>
      </c>
      <c r="K1475" s="832" t="s">
        <v>2721</v>
      </c>
      <c r="L1475" s="835">
        <v>32.76</v>
      </c>
      <c r="M1475" s="835">
        <v>32.76</v>
      </c>
      <c r="N1475" s="832">
        <v>1</v>
      </c>
      <c r="O1475" s="836">
        <v>1</v>
      </c>
      <c r="P1475" s="835">
        <v>32.76</v>
      </c>
      <c r="Q1475" s="837">
        <v>1</v>
      </c>
      <c r="R1475" s="832">
        <v>1</v>
      </c>
      <c r="S1475" s="837">
        <v>1</v>
      </c>
      <c r="T1475" s="836">
        <v>1</v>
      </c>
      <c r="U1475" s="838">
        <v>1</v>
      </c>
    </row>
    <row r="1476" spans="1:21" ht="14.4" customHeight="1" x14ac:dyDescent="0.3">
      <c r="A1476" s="831">
        <v>50</v>
      </c>
      <c r="B1476" s="832" t="s">
        <v>2327</v>
      </c>
      <c r="C1476" s="832" t="s">
        <v>2333</v>
      </c>
      <c r="D1476" s="833" t="s">
        <v>3873</v>
      </c>
      <c r="E1476" s="834" t="s">
        <v>2354</v>
      </c>
      <c r="F1476" s="832" t="s">
        <v>2328</v>
      </c>
      <c r="G1476" s="832" t="s">
        <v>2552</v>
      </c>
      <c r="H1476" s="832" t="s">
        <v>578</v>
      </c>
      <c r="I1476" s="832" t="s">
        <v>3565</v>
      </c>
      <c r="J1476" s="832" t="s">
        <v>898</v>
      </c>
      <c r="K1476" s="832" t="s">
        <v>3183</v>
      </c>
      <c r="L1476" s="835">
        <v>103.67</v>
      </c>
      <c r="M1476" s="835">
        <v>103.67</v>
      </c>
      <c r="N1476" s="832">
        <v>1</v>
      </c>
      <c r="O1476" s="836">
        <v>1</v>
      </c>
      <c r="P1476" s="835">
        <v>103.67</v>
      </c>
      <c r="Q1476" s="837">
        <v>1</v>
      </c>
      <c r="R1476" s="832">
        <v>1</v>
      </c>
      <c r="S1476" s="837">
        <v>1</v>
      </c>
      <c r="T1476" s="836">
        <v>1</v>
      </c>
      <c r="U1476" s="838">
        <v>1</v>
      </c>
    </row>
    <row r="1477" spans="1:21" ht="14.4" customHeight="1" x14ac:dyDescent="0.3">
      <c r="A1477" s="831">
        <v>50</v>
      </c>
      <c r="B1477" s="832" t="s">
        <v>2327</v>
      </c>
      <c r="C1477" s="832" t="s">
        <v>2333</v>
      </c>
      <c r="D1477" s="833" t="s">
        <v>3873</v>
      </c>
      <c r="E1477" s="834" t="s">
        <v>2354</v>
      </c>
      <c r="F1477" s="832" t="s">
        <v>2328</v>
      </c>
      <c r="G1477" s="832" t="s">
        <v>3030</v>
      </c>
      <c r="H1477" s="832" t="s">
        <v>578</v>
      </c>
      <c r="I1477" s="832" t="s">
        <v>3031</v>
      </c>
      <c r="J1477" s="832" t="s">
        <v>921</v>
      </c>
      <c r="K1477" s="832" t="s">
        <v>3032</v>
      </c>
      <c r="L1477" s="835">
        <v>0</v>
      </c>
      <c r="M1477" s="835">
        <v>0</v>
      </c>
      <c r="N1477" s="832">
        <v>1</v>
      </c>
      <c r="O1477" s="836">
        <v>0.5</v>
      </c>
      <c r="P1477" s="835">
        <v>0</v>
      </c>
      <c r="Q1477" s="837"/>
      <c r="R1477" s="832">
        <v>1</v>
      </c>
      <c r="S1477" s="837">
        <v>1</v>
      </c>
      <c r="T1477" s="836">
        <v>0.5</v>
      </c>
      <c r="U1477" s="838">
        <v>1</v>
      </c>
    </row>
    <row r="1478" spans="1:21" ht="14.4" customHeight="1" x14ac:dyDescent="0.3">
      <c r="A1478" s="831">
        <v>50</v>
      </c>
      <c r="B1478" s="832" t="s">
        <v>2327</v>
      </c>
      <c r="C1478" s="832" t="s">
        <v>2333</v>
      </c>
      <c r="D1478" s="833" t="s">
        <v>3873</v>
      </c>
      <c r="E1478" s="834" t="s">
        <v>2354</v>
      </c>
      <c r="F1478" s="832" t="s">
        <v>2328</v>
      </c>
      <c r="G1478" s="832" t="s">
        <v>3814</v>
      </c>
      <c r="H1478" s="832" t="s">
        <v>578</v>
      </c>
      <c r="I1478" s="832" t="s">
        <v>3815</v>
      </c>
      <c r="J1478" s="832" t="s">
        <v>3816</v>
      </c>
      <c r="K1478" s="832" t="s">
        <v>3817</v>
      </c>
      <c r="L1478" s="835">
        <v>138.88999999999999</v>
      </c>
      <c r="M1478" s="835">
        <v>416.66999999999996</v>
      </c>
      <c r="N1478" s="832">
        <v>3</v>
      </c>
      <c r="O1478" s="836">
        <v>1</v>
      </c>
      <c r="P1478" s="835"/>
      <c r="Q1478" s="837">
        <v>0</v>
      </c>
      <c r="R1478" s="832"/>
      <c r="S1478" s="837">
        <v>0</v>
      </c>
      <c r="T1478" s="836"/>
      <c r="U1478" s="838">
        <v>0</v>
      </c>
    </row>
    <row r="1479" spans="1:21" ht="14.4" customHeight="1" x14ac:dyDescent="0.3">
      <c r="A1479" s="831">
        <v>50</v>
      </c>
      <c r="B1479" s="832" t="s">
        <v>2327</v>
      </c>
      <c r="C1479" s="832" t="s">
        <v>2333</v>
      </c>
      <c r="D1479" s="833" t="s">
        <v>3873</v>
      </c>
      <c r="E1479" s="834" t="s">
        <v>2354</v>
      </c>
      <c r="F1479" s="832" t="s">
        <v>2328</v>
      </c>
      <c r="G1479" s="832" t="s">
        <v>3814</v>
      </c>
      <c r="H1479" s="832" t="s">
        <v>578</v>
      </c>
      <c r="I1479" s="832" t="s">
        <v>3818</v>
      </c>
      <c r="J1479" s="832" t="s">
        <v>3816</v>
      </c>
      <c r="K1479" s="832" t="s">
        <v>3817</v>
      </c>
      <c r="L1479" s="835">
        <v>138.88999999999999</v>
      </c>
      <c r="M1479" s="835">
        <v>277.77999999999997</v>
      </c>
      <c r="N1479" s="832">
        <v>2</v>
      </c>
      <c r="O1479" s="836">
        <v>0.5</v>
      </c>
      <c r="P1479" s="835"/>
      <c r="Q1479" s="837">
        <v>0</v>
      </c>
      <c r="R1479" s="832"/>
      <c r="S1479" s="837">
        <v>0</v>
      </c>
      <c r="T1479" s="836"/>
      <c r="U1479" s="838">
        <v>0</v>
      </c>
    </row>
    <row r="1480" spans="1:21" ht="14.4" customHeight="1" x14ac:dyDescent="0.3">
      <c r="A1480" s="831">
        <v>50</v>
      </c>
      <c r="B1480" s="832" t="s">
        <v>2327</v>
      </c>
      <c r="C1480" s="832" t="s">
        <v>2333</v>
      </c>
      <c r="D1480" s="833" t="s">
        <v>3873</v>
      </c>
      <c r="E1480" s="834" t="s">
        <v>2354</v>
      </c>
      <c r="F1480" s="832" t="s">
        <v>2328</v>
      </c>
      <c r="G1480" s="832" t="s">
        <v>2511</v>
      </c>
      <c r="H1480" s="832" t="s">
        <v>607</v>
      </c>
      <c r="I1480" s="832" t="s">
        <v>2729</v>
      </c>
      <c r="J1480" s="832" t="s">
        <v>1814</v>
      </c>
      <c r="K1480" s="832" t="s">
        <v>1819</v>
      </c>
      <c r="L1480" s="835">
        <v>32.25</v>
      </c>
      <c r="M1480" s="835">
        <v>32.25</v>
      </c>
      <c r="N1480" s="832">
        <v>1</v>
      </c>
      <c r="O1480" s="836">
        <v>1</v>
      </c>
      <c r="P1480" s="835">
        <v>32.25</v>
      </c>
      <c r="Q1480" s="837">
        <v>1</v>
      </c>
      <c r="R1480" s="832">
        <v>1</v>
      </c>
      <c r="S1480" s="837">
        <v>1</v>
      </c>
      <c r="T1480" s="836">
        <v>1</v>
      </c>
      <c r="U1480" s="838">
        <v>1</v>
      </c>
    </row>
    <row r="1481" spans="1:21" ht="14.4" customHeight="1" x14ac:dyDescent="0.3">
      <c r="A1481" s="831">
        <v>50</v>
      </c>
      <c r="B1481" s="832" t="s">
        <v>2327</v>
      </c>
      <c r="C1481" s="832" t="s">
        <v>2333</v>
      </c>
      <c r="D1481" s="833" t="s">
        <v>3873</v>
      </c>
      <c r="E1481" s="834" t="s">
        <v>2354</v>
      </c>
      <c r="F1481" s="832" t="s">
        <v>2328</v>
      </c>
      <c r="G1481" s="832" t="s">
        <v>2511</v>
      </c>
      <c r="H1481" s="832" t="s">
        <v>578</v>
      </c>
      <c r="I1481" s="832" t="s">
        <v>3819</v>
      </c>
      <c r="J1481" s="832" t="s">
        <v>2949</v>
      </c>
      <c r="K1481" s="832" t="s">
        <v>3820</v>
      </c>
      <c r="L1481" s="835">
        <v>100.86</v>
      </c>
      <c r="M1481" s="835">
        <v>100.86</v>
      </c>
      <c r="N1481" s="832">
        <v>1</v>
      </c>
      <c r="O1481" s="836">
        <v>1</v>
      </c>
      <c r="P1481" s="835"/>
      <c r="Q1481" s="837">
        <v>0</v>
      </c>
      <c r="R1481" s="832"/>
      <c r="S1481" s="837">
        <v>0</v>
      </c>
      <c r="T1481" s="836"/>
      <c r="U1481" s="838">
        <v>0</v>
      </c>
    </row>
    <row r="1482" spans="1:21" ht="14.4" customHeight="1" x14ac:dyDescent="0.3">
      <c r="A1482" s="831">
        <v>50</v>
      </c>
      <c r="B1482" s="832" t="s">
        <v>2327</v>
      </c>
      <c r="C1482" s="832" t="s">
        <v>2333</v>
      </c>
      <c r="D1482" s="833" t="s">
        <v>3873</v>
      </c>
      <c r="E1482" s="834" t="s">
        <v>2354</v>
      </c>
      <c r="F1482" s="832" t="s">
        <v>2328</v>
      </c>
      <c r="G1482" s="832" t="s">
        <v>3061</v>
      </c>
      <c r="H1482" s="832" t="s">
        <v>578</v>
      </c>
      <c r="I1482" s="832" t="s">
        <v>3184</v>
      </c>
      <c r="J1482" s="832" t="s">
        <v>1623</v>
      </c>
      <c r="K1482" s="832" t="s">
        <v>3185</v>
      </c>
      <c r="L1482" s="835">
        <v>173.31</v>
      </c>
      <c r="M1482" s="835">
        <v>346.62</v>
      </c>
      <c r="N1482" s="832">
        <v>2</v>
      </c>
      <c r="O1482" s="836">
        <v>0.5</v>
      </c>
      <c r="P1482" s="835"/>
      <c r="Q1482" s="837">
        <v>0</v>
      </c>
      <c r="R1482" s="832"/>
      <c r="S1482" s="837">
        <v>0</v>
      </c>
      <c r="T1482" s="836"/>
      <c r="U1482" s="838">
        <v>0</v>
      </c>
    </row>
    <row r="1483" spans="1:21" ht="14.4" customHeight="1" x14ac:dyDescent="0.3">
      <c r="A1483" s="831">
        <v>50</v>
      </c>
      <c r="B1483" s="832" t="s">
        <v>2327</v>
      </c>
      <c r="C1483" s="832" t="s">
        <v>2333</v>
      </c>
      <c r="D1483" s="833" t="s">
        <v>3873</v>
      </c>
      <c r="E1483" s="834" t="s">
        <v>2354</v>
      </c>
      <c r="F1483" s="832" t="s">
        <v>2328</v>
      </c>
      <c r="G1483" s="832" t="s">
        <v>2408</v>
      </c>
      <c r="H1483" s="832" t="s">
        <v>607</v>
      </c>
      <c r="I1483" s="832" t="s">
        <v>1967</v>
      </c>
      <c r="J1483" s="832" t="s">
        <v>1096</v>
      </c>
      <c r="K1483" s="832" t="s">
        <v>1941</v>
      </c>
      <c r="L1483" s="835">
        <v>48.27</v>
      </c>
      <c r="M1483" s="835">
        <v>48.27</v>
      </c>
      <c r="N1483" s="832">
        <v>1</v>
      </c>
      <c r="O1483" s="836">
        <v>1</v>
      </c>
      <c r="P1483" s="835">
        <v>48.27</v>
      </c>
      <c r="Q1483" s="837">
        <v>1</v>
      </c>
      <c r="R1483" s="832">
        <v>1</v>
      </c>
      <c r="S1483" s="837">
        <v>1</v>
      </c>
      <c r="T1483" s="836">
        <v>1</v>
      </c>
      <c r="U1483" s="838">
        <v>1</v>
      </c>
    </row>
    <row r="1484" spans="1:21" ht="14.4" customHeight="1" x14ac:dyDescent="0.3">
      <c r="A1484" s="831">
        <v>50</v>
      </c>
      <c r="B1484" s="832" t="s">
        <v>2327</v>
      </c>
      <c r="C1484" s="832" t="s">
        <v>2333</v>
      </c>
      <c r="D1484" s="833" t="s">
        <v>3873</v>
      </c>
      <c r="E1484" s="834" t="s">
        <v>2354</v>
      </c>
      <c r="F1484" s="832" t="s">
        <v>2328</v>
      </c>
      <c r="G1484" s="832" t="s">
        <v>2408</v>
      </c>
      <c r="H1484" s="832" t="s">
        <v>607</v>
      </c>
      <c r="I1484" s="832" t="s">
        <v>1967</v>
      </c>
      <c r="J1484" s="832" t="s">
        <v>1096</v>
      </c>
      <c r="K1484" s="832" t="s">
        <v>1941</v>
      </c>
      <c r="L1484" s="835">
        <v>47.7</v>
      </c>
      <c r="M1484" s="835">
        <v>47.7</v>
      </c>
      <c r="N1484" s="832">
        <v>1</v>
      </c>
      <c r="O1484" s="836">
        <v>1</v>
      </c>
      <c r="P1484" s="835">
        <v>47.7</v>
      </c>
      <c r="Q1484" s="837">
        <v>1</v>
      </c>
      <c r="R1484" s="832">
        <v>1</v>
      </c>
      <c r="S1484" s="837">
        <v>1</v>
      </c>
      <c r="T1484" s="836">
        <v>1</v>
      </c>
      <c r="U1484" s="838">
        <v>1</v>
      </c>
    </row>
    <row r="1485" spans="1:21" ht="14.4" customHeight="1" x14ac:dyDescent="0.3">
      <c r="A1485" s="831">
        <v>50</v>
      </c>
      <c r="B1485" s="832" t="s">
        <v>2327</v>
      </c>
      <c r="C1485" s="832" t="s">
        <v>2333</v>
      </c>
      <c r="D1485" s="833" t="s">
        <v>3873</v>
      </c>
      <c r="E1485" s="834" t="s">
        <v>2354</v>
      </c>
      <c r="F1485" s="832" t="s">
        <v>2328</v>
      </c>
      <c r="G1485" s="832" t="s">
        <v>2408</v>
      </c>
      <c r="H1485" s="832" t="s">
        <v>607</v>
      </c>
      <c r="I1485" s="832" t="s">
        <v>1968</v>
      </c>
      <c r="J1485" s="832" t="s">
        <v>1096</v>
      </c>
      <c r="K1485" s="832" t="s">
        <v>1969</v>
      </c>
      <c r="L1485" s="835">
        <v>144.81</v>
      </c>
      <c r="M1485" s="835">
        <v>289.62</v>
      </c>
      <c r="N1485" s="832">
        <v>2</v>
      </c>
      <c r="O1485" s="836">
        <v>1.5</v>
      </c>
      <c r="P1485" s="835">
        <v>144.81</v>
      </c>
      <c r="Q1485" s="837">
        <v>0.5</v>
      </c>
      <c r="R1485" s="832">
        <v>1</v>
      </c>
      <c r="S1485" s="837">
        <v>0.5</v>
      </c>
      <c r="T1485" s="836">
        <v>0.5</v>
      </c>
      <c r="U1485" s="838">
        <v>0.33333333333333331</v>
      </c>
    </row>
    <row r="1486" spans="1:21" ht="14.4" customHeight="1" x14ac:dyDescent="0.3">
      <c r="A1486" s="831">
        <v>50</v>
      </c>
      <c r="B1486" s="832" t="s">
        <v>2327</v>
      </c>
      <c r="C1486" s="832" t="s">
        <v>2333</v>
      </c>
      <c r="D1486" s="833" t="s">
        <v>3873</v>
      </c>
      <c r="E1486" s="834" t="s">
        <v>2354</v>
      </c>
      <c r="F1486" s="832" t="s">
        <v>2328</v>
      </c>
      <c r="G1486" s="832" t="s">
        <v>2408</v>
      </c>
      <c r="H1486" s="832" t="s">
        <v>607</v>
      </c>
      <c r="I1486" s="832" t="s">
        <v>1968</v>
      </c>
      <c r="J1486" s="832" t="s">
        <v>1096</v>
      </c>
      <c r="K1486" s="832" t="s">
        <v>1969</v>
      </c>
      <c r="L1486" s="835">
        <v>143.09</v>
      </c>
      <c r="M1486" s="835">
        <v>143.09</v>
      </c>
      <c r="N1486" s="832">
        <v>1</v>
      </c>
      <c r="O1486" s="836">
        <v>0.5</v>
      </c>
      <c r="P1486" s="835">
        <v>143.09</v>
      </c>
      <c r="Q1486" s="837">
        <v>1</v>
      </c>
      <c r="R1486" s="832">
        <v>1</v>
      </c>
      <c r="S1486" s="837">
        <v>1</v>
      </c>
      <c r="T1486" s="836">
        <v>0.5</v>
      </c>
      <c r="U1486" s="838">
        <v>1</v>
      </c>
    </row>
    <row r="1487" spans="1:21" ht="14.4" customHeight="1" x14ac:dyDescent="0.3">
      <c r="A1487" s="831">
        <v>50</v>
      </c>
      <c r="B1487" s="832" t="s">
        <v>2327</v>
      </c>
      <c r="C1487" s="832" t="s">
        <v>2333</v>
      </c>
      <c r="D1487" s="833" t="s">
        <v>3873</v>
      </c>
      <c r="E1487" s="834" t="s">
        <v>2354</v>
      </c>
      <c r="F1487" s="832" t="s">
        <v>2328</v>
      </c>
      <c r="G1487" s="832" t="s">
        <v>2408</v>
      </c>
      <c r="H1487" s="832" t="s">
        <v>607</v>
      </c>
      <c r="I1487" s="832" t="s">
        <v>2555</v>
      </c>
      <c r="J1487" s="832" t="s">
        <v>2515</v>
      </c>
      <c r="K1487" s="832" t="s">
        <v>2021</v>
      </c>
      <c r="L1487" s="835">
        <v>286.18</v>
      </c>
      <c r="M1487" s="835">
        <v>572.36</v>
      </c>
      <c r="N1487" s="832">
        <v>2</v>
      </c>
      <c r="O1487" s="836">
        <v>1</v>
      </c>
      <c r="P1487" s="835">
        <v>286.18</v>
      </c>
      <c r="Q1487" s="837">
        <v>0.5</v>
      </c>
      <c r="R1487" s="832">
        <v>1</v>
      </c>
      <c r="S1487" s="837">
        <v>0.5</v>
      </c>
      <c r="T1487" s="836">
        <v>0.5</v>
      </c>
      <c r="U1487" s="838">
        <v>0.5</v>
      </c>
    </row>
    <row r="1488" spans="1:21" ht="14.4" customHeight="1" x14ac:dyDescent="0.3">
      <c r="A1488" s="831">
        <v>50</v>
      </c>
      <c r="B1488" s="832" t="s">
        <v>2327</v>
      </c>
      <c r="C1488" s="832" t="s">
        <v>2333</v>
      </c>
      <c r="D1488" s="833" t="s">
        <v>3873</v>
      </c>
      <c r="E1488" s="834" t="s">
        <v>2354</v>
      </c>
      <c r="F1488" s="832" t="s">
        <v>2328</v>
      </c>
      <c r="G1488" s="832" t="s">
        <v>2408</v>
      </c>
      <c r="H1488" s="832" t="s">
        <v>578</v>
      </c>
      <c r="I1488" s="832" t="s">
        <v>3186</v>
      </c>
      <c r="J1488" s="832" t="s">
        <v>3187</v>
      </c>
      <c r="K1488" s="832" t="s">
        <v>679</v>
      </c>
      <c r="L1488" s="835">
        <v>317.98</v>
      </c>
      <c r="M1488" s="835">
        <v>317.98</v>
      </c>
      <c r="N1488" s="832">
        <v>1</v>
      </c>
      <c r="O1488" s="836">
        <v>0.5</v>
      </c>
      <c r="P1488" s="835"/>
      <c r="Q1488" s="837">
        <v>0</v>
      </c>
      <c r="R1488" s="832"/>
      <c r="S1488" s="837">
        <v>0</v>
      </c>
      <c r="T1488" s="836"/>
      <c r="U1488" s="838">
        <v>0</v>
      </c>
    </row>
    <row r="1489" spans="1:21" ht="14.4" customHeight="1" x14ac:dyDescent="0.3">
      <c r="A1489" s="831">
        <v>50</v>
      </c>
      <c r="B1489" s="832" t="s">
        <v>2327</v>
      </c>
      <c r="C1489" s="832" t="s">
        <v>2333</v>
      </c>
      <c r="D1489" s="833" t="s">
        <v>3873</v>
      </c>
      <c r="E1489" s="834" t="s">
        <v>2354</v>
      </c>
      <c r="F1489" s="832" t="s">
        <v>2328</v>
      </c>
      <c r="G1489" s="832" t="s">
        <v>2516</v>
      </c>
      <c r="H1489" s="832" t="s">
        <v>578</v>
      </c>
      <c r="I1489" s="832" t="s">
        <v>3190</v>
      </c>
      <c r="J1489" s="832" t="s">
        <v>3191</v>
      </c>
      <c r="K1489" s="832" t="s">
        <v>3192</v>
      </c>
      <c r="L1489" s="835">
        <v>21.92</v>
      </c>
      <c r="M1489" s="835">
        <v>65.760000000000005</v>
      </c>
      <c r="N1489" s="832">
        <v>3</v>
      </c>
      <c r="O1489" s="836">
        <v>0.5</v>
      </c>
      <c r="P1489" s="835">
        <v>65.760000000000005</v>
      </c>
      <c r="Q1489" s="837">
        <v>1</v>
      </c>
      <c r="R1489" s="832">
        <v>3</v>
      </c>
      <c r="S1489" s="837">
        <v>1</v>
      </c>
      <c r="T1489" s="836">
        <v>0.5</v>
      </c>
      <c r="U1489" s="838">
        <v>1</v>
      </c>
    </row>
    <row r="1490" spans="1:21" ht="14.4" customHeight="1" x14ac:dyDescent="0.3">
      <c r="A1490" s="831">
        <v>50</v>
      </c>
      <c r="B1490" s="832" t="s">
        <v>2327</v>
      </c>
      <c r="C1490" s="832" t="s">
        <v>2333</v>
      </c>
      <c r="D1490" s="833" t="s">
        <v>3873</v>
      </c>
      <c r="E1490" s="834" t="s">
        <v>2354</v>
      </c>
      <c r="F1490" s="832" t="s">
        <v>2328</v>
      </c>
      <c r="G1490" s="832" t="s">
        <v>2516</v>
      </c>
      <c r="H1490" s="832" t="s">
        <v>578</v>
      </c>
      <c r="I1490" s="832" t="s">
        <v>2517</v>
      </c>
      <c r="J1490" s="832" t="s">
        <v>2518</v>
      </c>
      <c r="K1490" s="832" t="s">
        <v>2519</v>
      </c>
      <c r="L1490" s="835">
        <v>87.67</v>
      </c>
      <c r="M1490" s="835">
        <v>87.67</v>
      </c>
      <c r="N1490" s="832">
        <v>1</v>
      </c>
      <c r="O1490" s="836">
        <v>0.5</v>
      </c>
      <c r="P1490" s="835">
        <v>87.67</v>
      </c>
      <c r="Q1490" s="837">
        <v>1</v>
      </c>
      <c r="R1490" s="832">
        <v>1</v>
      </c>
      <c r="S1490" s="837">
        <v>1</v>
      </c>
      <c r="T1490" s="836">
        <v>0.5</v>
      </c>
      <c r="U1490" s="838">
        <v>1</v>
      </c>
    </row>
    <row r="1491" spans="1:21" ht="14.4" customHeight="1" x14ac:dyDescent="0.3">
      <c r="A1491" s="831">
        <v>50</v>
      </c>
      <c r="B1491" s="832" t="s">
        <v>2327</v>
      </c>
      <c r="C1491" s="832" t="s">
        <v>2333</v>
      </c>
      <c r="D1491" s="833" t="s">
        <v>3873</v>
      </c>
      <c r="E1491" s="834" t="s">
        <v>2354</v>
      </c>
      <c r="F1491" s="832" t="s">
        <v>2328</v>
      </c>
      <c r="G1491" s="832" t="s">
        <v>3033</v>
      </c>
      <c r="H1491" s="832" t="s">
        <v>578</v>
      </c>
      <c r="I1491" s="832" t="s">
        <v>3821</v>
      </c>
      <c r="J1491" s="832" t="s">
        <v>3035</v>
      </c>
      <c r="K1491" s="832" t="s">
        <v>3822</v>
      </c>
      <c r="L1491" s="835">
        <v>320.20999999999998</v>
      </c>
      <c r="M1491" s="835">
        <v>640.41999999999996</v>
      </c>
      <c r="N1491" s="832">
        <v>2</v>
      </c>
      <c r="O1491" s="836">
        <v>0.5</v>
      </c>
      <c r="P1491" s="835">
        <v>640.41999999999996</v>
      </c>
      <c r="Q1491" s="837">
        <v>1</v>
      </c>
      <c r="R1491" s="832">
        <v>2</v>
      </c>
      <c r="S1491" s="837">
        <v>1</v>
      </c>
      <c r="T1491" s="836">
        <v>0.5</v>
      </c>
      <c r="U1491" s="838">
        <v>1</v>
      </c>
    </row>
    <row r="1492" spans="1:21" ht="14.4" customHeight="1" x14ac:dyDescent="0.3">
      <c r="A1492" s="831">
        <v>50</v>
      </c>
      <c r="B1492" s="832" t="s">
        <v>2327</v>
      </c>
      <c r="C1492" s="832" t="s">
        <v>2333</v>
      </c>
      <c r="D1492" s="833" t="s">
        <v>3873</v>
      </c>
      <c r="E1492" s="834" t="s">
        <v>2354</v>
      </c>
      <c r="F1492" s="832" t="s">
        <v>2328</v>
      </c>
      <c r="G1492" s="832" t="s">
        <v>2556</v>
      </c>
      <c r="H1492" s="832" t="s">
        <v>578</v>
      </c>
      <c r="I1492" s="832" t="s">
        <v>2557</v>
      </c>
      <c r="J1492" s="832" t="s">
        <v>2558</v>
      </c>
      <c r="K1492" s="832" t="s">
        <v>2559</v>
      </c>
      <c r="L1492" s="835">
        <v>57.64</v>
      </c>
      <c r="M1492" s="835">
        <v>57.64</v>
      </c>
      <c r="N1492" s="832">
        <v>1</v>
      </c>
      <c r="O1492" s="836">
        <v>1</v>
      </c>
      <c r="P1492" s="835">
        <v>57.64</v>
      </c>
      <c r="Q1492" s="837">
        <v>1</v>
      </c>
      <c r="R1492" s="832">
        <v>1</v>
      </c>
      <c r="S1492" s="837">
        <v>1</v>
      </c>
      <c r="T1492" s="836">
        <v>1</v>
      </c>
      <c r="U1492" s="838">
        <v>1</v>
      </c>
    </row>
    <row r="1493" spans="1:21" ht="14.4" customHeight="1" x14ac:dyDescent="0.3">
      <c r="A1493" s="831">
        <v>50</v>
      </c>
      <c r="B1493" s="832" t="s">
        <v>2327</v>
      </c>
      <c r="C1493" s="832" t="s">
        <v>2333</v>
      </c>
      <c r="D1493" s="833" t="s">
        <v>3873</v>
      </c>
      <c r="E1493" s="834" t="s">
        <v>2354</v>
      </c>
      <c r="F1493" s="832" t="s">
        <v>2328</v>
      </c>
      <c r="G1493" s="832" t="s">
        <v>2556</v>
      </c>
      <c r="H1493" s="832" t="s">
        <v>578</v>
      </c>
      <c r="I1493" s="832" t="s">
        <v>2557</v>
      </c>
      <c r="J1493" s="832" t="s">
        <v>2558</v>
      </c>
      <c r="K1493" s="832" t="s">
        <v>2559</v>
      </c>
      <c r="L1493" s="835">
        <v>32.25</v>
      </c>
      <c r="M1493" s="835">
        <v>96.75</v>
      </c>
      <c r="N1493" s="832">
        <v>3</v>
      </c>
      <c r="O1493" s="836">
        <v>0.5</v>
      </c>
      <c r="P1493" s="835"/>
      <c r="Q1493" s="837">
        <v>0</v>
      </c>
      <c r="R1493" s="832"/>
      <c r="S1493" s="837">
        <v>0</v>
      </c>
      <c r="T1493" s="836"/>
      <c r="U1493" s="838">
        <v>0</v>
      </c>
    </row>
    <row r="1494" spans="1:21" ht="14.4" customHeight="1" x14ac:dyDescent="0.3">
      <c r="A1494" s="831">
        <v>50</v>
      </c>
      <c r="B1494" s="832" t="s">
        <v>2327</v>
      </c>
      <c r="C1494" s="832" t="s">
        <v>2333</v>
      </c>
      <c r="D1494" s="833" t="s">
        <v>3873</v>
      </c>
      <c r="E1494" s="834" t="s">
        <v>2354</v>
      </c>
      <c r="F1494" s="832" t="s">
        <v>2328</v>
      </c>
      <c r="G1494" s="832" t="s">
        <v>2417</v>
      </c>
      <c r="H1494" s="832" t="s">
        <v>578</v>
      </c>
      <c r="I1494" s="832" t="s">
        <v>3199</v>
      </c>
      <c r="J1494" s="832" t="s">
        <v>2419</v>
      </c>
      <c r="K1494" s="832" t="s">
        <v>3200</v>
      </c>
      <c r="L1494" s="835">
        <v>6167.15</v>
      </c>
      <c r="M1494" s="835">
        <v>37002.899999999994</v>
      </c>
      <c r="N1494" s="832">
        <v>6</v>
      </c>
      <c r="O1494" s="836">
        <v>4</v>
      </c>
      <c r="P1494" s="835">
        <v>12334.3</v>
      </c>
      <c r="Q1494" s="837">
        <v>0.33333333333333337</v>
      </c>
      <c r="R1494" s="832">
        <v>2</v>
      </c>
      <c r="S1494" s="837">
        <v>0.33333333333333331</v>
      </c>
      <c r="T1494" s="836">
        <v>1.5</v>
      </c>
      <c r="U1494" s="838">
        <v>0.375</v>
      </c>
    </row>
    <row r="1495" spans="1:21" ht="14.4" customHeight="1" x14ac:dyDescent="0.3">
      <c r="A1495" s="831">
        <v>50</v>
      </c>
      <c r="B1495" s="832" t="s">
        <v>2327</v>
      </c>
      <c r="C1495" s="832" t="s">
        <v>2333</v>
      </c>
      <c r="D1495" s="833" t="s">
        <v>3873</v>
      </c>
      <c r="E1495" s="834" t="s">
        <v>2354</v>
      </c>
      <c r="F1495" s="832" t="s">
        <v>2328</v>
      </c>
      <c r="G1495" s="832" t="s">
        <v>2747</v>
      </c>
      <c r="H1495" s="832" t="s">
        <v>578</v>
      </c>
      <c r="I1495" s="832" t="s">
        <v>3823</v>
      </c>
      <c r="J1495" s="832" t="s">
        <v>2970</v>
      </c>
      <c r="K1495" s="832" t="s">
        <v>3824</v>
      </c>
      <c r="L1495" s="835">
        <v>401.39</v>
      </c>
      <c r="M1495" s="835">
        <v>401.39</v>
      </c>
      <c r="N1495" s="832">
        <v>1</v>
      </c>
      <c r="O1495" s="836">
        <v>0.5</v>
      </c>
      <c r="P1495" s="835">
        <v>401.39</v>
      </c>
      <c r="Q1495" s="837">
        <v>1</v>
      </c>
      <c r="R1495" s="832">
        <v>1</v>
      </c>
      <c r="S1495" s="837">
        <v>1</v>
      </c>
      <c r="T1495" s="836">
        <v>0.5</v>
      </c>
      <c r="U1495" s="838">
        <v>1</v>
      </c>
    </row>
    <row r="1496" spans="1:21" ht="14.4" customHeight="1" x14ac:dyDescent="0.3">
      <c r="A1496" s="831">
        <v>50</v>
      </c>
      <c r="B1496" s="832" t="s">
        <v>2327</v>
      </c>
      <c r="C1496" s="832" t="s">
        <v>2333</v>
      </c>
      <c r="D1496" s="833" t="s">
        <v>3873</v>
      </c>
      <c r="E1496" s="834" t="s">
        <v>2354</v>
      </c>
      <c r="F1496" s="832" t="s">
        <v>2328</v>
      </c>
      <c r="G1496" s="832" t="s">
        <v>2972</v>
      </c>
      <c r="H1496" s="832" t="s">
        <v>578</v>
      </c>
      <c r="I1496" s="832" t="s">
        <v>3202</v>
      </c>
      <c r="J1496" s="832" t="s">
        <v>3203</v>
      </c>
      <c r="K1496" s="832" t="s">
        <v>1945</v>
      </c>
      <c r="L1496" s="835">
        <v>77.66</v>
      </c>
      <c r="M1496" s="835">
        <v>77.66</v>
      </c>
      <c r="N1496" s="832">
        <v>1</v>
      </c>
      <c r="O1496" s="836">
        <v>1</v>
      </c>
      <c r="P1496" s="835"/>
      <c r="Q1496" s="837">
        <v>0</v>
      </c>
      <c r="R1496" s="832"/>
      <c r="S1496" s="837">
        <v>0</v>
      </c>
      <c r="T1496" s="836"/>
      <c r="U1496" s="838">
        <v>0</v>
      </c>
    </row>
    <row r="1497" spans="1:21" ht="14.4" customHeight="1" x14ac:dyDescent="0.3">
      <c r="A1497" s="831">
        <v>50</v>
      </c>
      <c r="B1497" s="832" t="s">
        <v>2327</v>
      </c>
      <c r="C1497" s="832" t="s">
        <v>2333</v>
      </c>
      <c r="D1497" s="833" t="s">
        <v>3873</v>
      </c>
      <c r="E1497" s="834" t="s">
        <v>2354</v>
      </c>
      <c r="F1497" s="832" t="s">
        <v>2328</v>
      </c>
      <c r="G1497" s="832" t="s">
        <v>3204</v>
      </c>
      <c r="H1497" s="832" t="s">
        <v>607</v>
      </c>
      <c r="I1497" s="832" t="s">
        <v>2153</v>
      </c>
      <c r="J1497" s="832" t="s">
        <v>2154</v>
      </c>
      <c r="K1497" s="832" t="s">
        <v>2155</v>
      </c>
      <c r="L1497" s="835">
        <v>0</v>
      </c>
      <c r="M1497" s="835">
        <v>0</v>
      </c>
      <c r="N1497" s="832">
        <v>1</v>
      </c>
      <c r="O1497" s="836">
        <v>0.5</v>
      </c>
      <c r="P1497" s="835">
        <v>0</v>
      </c>
      <c r="Q1497" s="837"/>
      <c r="R1497" s="832">
        <v>1</v>
      </c>
      <c r="S1497" s="837">
        <v>1</v>
      </c>
      <c r="T1497" s="836">
        <v>0.5</v>
      </c>
      <c r="U1497" s="838">
        <v>1</v>
      </c>
    </row>
    <row r="1498" spans="1:21" ht="14.4" customHeight="1" x14ac:dyDescent="0.3">
      <c r="A1498" s="831">
        <v>50</v>
      </c>
      <c r="B1498" s="832" t="s">
        <v>2327</v>
      </c>
      <c r="C1498" s="832" t="s">
        <v>2333</v>
      </c>
      <c r="D1498" s="833" t="s">
        <v>3873</v>
      </c>
      <c r="E1498" s="834" t="s">
        <v>2354</v>
      </c>
      <c r="F1498" s="832" t="s">
        <v>2328</v>
      </c>
      <c r="G1498" s="832" t="s">
        <v>2758</v>
      </c>
      <c r="H1498" s="832" t="s">
        <v>578</v>
      </c>
      <c r="I1498" s="832" t="s">
        <v>3635</v>
      </c>
      <c r="J1498" s="832" t="s">
        <v>2760</v>
      </c>
      <c r="K1498" s="832" t="s">
        <v>2001</v>
      </c>
      <c r="L1498" s="835">
        <v>120.14</v>
      </c>
      <c r="M1498" s="835">
        <v>961.12</v>
      </c>
      <c r="N1498" s="832">
        <v>8</v>
      </c>
      <c r="O1498" s="836">
        <v>2.5</v>
      </c>
      <c r="P1498" s="835"/>
      <c r="Q1498" s="837">
        <v>0</v>
      </c>
      <c r="R1498" s="832"/>
      <c r="S1498" s="837">
        <v>0</v>
      </c>
      <c r="T1498" s="836"/>
      <c r="U1498" s="838">
        <v>0</v>
      </c>
    </row>
    <row r="1499" spans="1:21" ht="14.4" customHeight="1" x14ac:dyDescent="0.3">
      <c r="A1499" s="831">
        <v>50</v>
      </c>
      <c r="B1499" s="832" t="s">
        <v>2327</v>
      </c>
      <c r="C1499" s="832" t="s">
        <v>2333</v>
      </c>
      <c r="D1499" s="833" t="s">
        <v>3873</v>
      </c>
      <c r="E1499" s="834" t="s">
        <v>2354</v>
      </c>
      <c r="F1499" s="832" t="s">
        <v>2328</v>
      </c>
      <c r="G1499" s="832" t="s">
        <v>2424</v>
      </c>
      <c r="H1499" s="832" t="s">
        <v>578</v>
      </c>
      <c r="I1499" s="832" t="s">
        <v>2522</v>
      </c>
      <c r="J1499" s="832" t="s">
        <v>1246</v>
      </c>
      <c r="K1499" s="832" t="s">
        <v>2523</v>
      </c>
      <c r="L1499" s="835">
        <v>210.38</v>
      </c>
      <c r="M1499" s="835">
        <v>631.14</v>
      </c>
      <c r="N1499" s="832">
        <v>3</v>
      </c>
      <c r="O1499" s="836">
        <v>2</v>
      </c>
      <c r="P1499" s="835">
        <v>420.76</v>
      </c>
      <c r="Q1499" s="837">
        <v>0.66666666666666663</v>
      </c>
      <c r="R1499" s="832">
        <v>2</v>
      </c>
      <c r="S1499" s="837">
        <v>0.66666666666666663</v>
      </c>
      <c r="T1499" s="836">
        <v>1.5</v>
      </c>
      <c r="U1499" s="838">
        <v>0.75</v>
      </c>
    </row>
    <row r="1500" spans="1:21" ht="14.4" customHeight="1" x14ac:dyDescent="0.3">
      <c r="A1500" s="831">
        <v>50</v>
      </c>
      <c r="B1500" s="832" t="s">
        <v>2327</v>
      </c>
      <c r="C1500" s="832" t="s">
        <v>2333</v>
      </c>
      <c r="D1500" s="833" t="s">
        <v>3873</v>
      </c>
      <c r="E1500" s="834" t="s">
        <v>2354</v>
      </c>
      <c r="F1500" s="832" t="s">
        <v>2328</v>
      </c>
      <c r="G1500" s="832" t="s">
        <v>2424</v>
      </c>
      <c r="H1500" s="832" t="s">
        <v>578</v>
      </c>
      <c r="I1500" s="832" t="s">
        <v>3067</v>
      </c>
      <c r="J1500" s="832" t="s">
        <v>1246</v>
      </c>
      <c r="K1500" s="832" t="s">
        <v>2523</v>
      </c>
      <c r="L1500" s="835">
        <v>210.38</v>
      </c>
      <c r="M1500" s="835">
        <v>210.38</v>
      </c>
      <c r="N1500" s="832">
        <v>1</v>
      </c>
      <c r="O1500" s="836">
        <v>0.5</v>
      </c>
      <c r="P1500" s="835">
        <v>210.38</v>
      </c>
      <c r="Q1500" s="837">
        <v>1</v>
      </c>
      <c r="R1500" s="832">
        <v>1</v>
      </c>
      <c r="S1500" s="837">
        <v>1</v>
      </c>
      <c r="T1500" s="836">
        <v>0.5</v>
      </c>
      <c r="U1500" s="838">
        <v>1</v>
      </c>
    </row>
    <row r="1501" spans="1:21" ht="14.4" customHeight="1" x14ac:dyDescent="0.3">
      <c r="A1501" s="831">
        <v>50</v>
      </c>
      <c r="B1501" s="832" t="s">
        <v>2327</v>
      </c>
      <c r="C1501" s="832" t="s">
        <v>2333</v>
      </c>
      <c r="D1501" s="833" t="s">
        <v>3873</v>
      </c>
      <c r="E1501" s="834" t="s">
        <v>2354</v>
      </c>
      <c r="F1501" s="832" t="s">
        <v>2328</v>
      </c>
      <c r="G1501" s="832" t="s">
        <v>2427</v>
      </c>
      <c r="H1501" s="832" t="s">
        <v>578</v>
      </c>
      <c r="I1501" s="832" t="s">
        <v>3825</v>
      </c>
      <c r="J1501" s="832" t="s">
        <v>694</v>
      </c>
      <c r="K1501" s="832" t="s">
        <v>3826</v>
      </c>
      <c r="L1501" s="835">
        <v>59.56</v>
      </c>
      <c r="M1501" s="835">
        <v>59.56</v>
      </c>
      <c r="N1501" s="832">
        <v>1</v>
      </c>
      <c r="O1501" s="836">
        <v>0.5</v>
      </c>
      <c r="P1501" s="835"/>
      <c r="Q1501" s="837">
        <v>0</v>
      </c>
      <c r="R1501" s="832"/>
      <c r="S1501" s="837">
        <v>0</v>
      </c>
      <c r="T1501" s="836"/>
      <c r="U1501" s="838">
        <v>0</v>
      </c>
    </row>
    <row r="1502" spans="1:21" ht="14.4" customHeight="1" x14ac:dyDescent="0.3">
      <c r="A1502" s="831">
        <v>50</v>
      </c>
      <c r="B1502" s="832" t="s">
        <v>2327</v>
      </c>
      <c r="C1502" s="832" t="s">
        <v>2333</v>
      </c>
      <c r="D1502" s="833" t="s">
        <v>3873</v>
      </c>
      <c r="E1502" s="834" t="s">
        <v>2354</v>
      </c>
      <c r="F1502" s="832" t="s">
        <v>2328</v>
      </c>
      <c r="G1502" s="832" t="s">
        <v>2434</v>
      </c>
      <c r="H1502" s="832" t="s">
        <v>607</v>
      </c>
      <c r="I1502" s="832" t="s">
        <v>2000</v>
      </c>
      <c r="J1502" s="832" t="s">
        <v>1998</v>
      </c>
      <c r="K1502" s="832" t="s">
        <v>2001</v>
      </c>
      <c r="L1502" s="835">
        <v>366.53</v>
      </c>
      <c r="M1502" s="835">
        <v>366.53</v>
      </c>
      <c r="N1502" s="832">
        <v>1</v>
      </c>
      <c r="O1502" s="836">
        <v>0.5</v>
      </c>
      <c r="P1502" s="835"/>
      <c r="Q1502" s="837">
        <v>0</v>
      </c>
      <c r="R1502" s="832"/>
      <c r="S1502" s="837">
        <v>0</v>
      </c>
      <c r="T1502" s="836"/>
      <c r="U1502" s="838">
        <v>0</v>
      </c>
    </row>
    <row r="1503" spans="1:21" ht="14.4" customHeight="1" x14ac:dyDescent="0.3">
      <c r="A1503" s="831">
        <v>50</v>
      </c>
      <c r="B1503" s="832" t="s">
        <v>2327</v>
      </c>
      <c r="C1503" s="832" t="s">
        <v>2333</v>
      </c>
      <c r="D1503" s="833" t="s">
        <v>3873</v>
      </c>
      <c r="E1503" s="834" t="s">
        <v>2354</v>
      </c>
      <c r="F1503" s="832" t="s">
        <v>2328</v>
      </c>
      <c r="G1503" s="832" t="s">
        <v>2434</v>
      </c>
      <c r="H1503" s="832" t="s">
        <v>607</v>
      </c>
      <c r="I1503" s="832" t="s">
        <v>2000</v>
      </c>
      <c r="J1503" s="832" t="s">
        <v>1998</v>
      </c>
      <c r="K1503" s="832" t="s">
        <v>2001</v>
      </c>
      <c r="L1503" s="835">
        <v>311.52999999999997</v>
      </c>
      <c r="M1503" s="835">
        <v>311.52999999999997</v>
      </c>
      <c r="N1503" s="832">
        <v>1</v>
      </c>
      <c r="O1503" s="836">
        <v>0.5</v>
      </c>
      <c r="P1503" s="835"/>
      <c r="Q1503" s="837">
        <v>0</v>
      </c>
      <c r="R1503" s="832"/>
      <c r="S1503" s="837">
        <v>0</v>
      </c>
      <c r="T1503" s="836"/>
      <c r="U1503" s="838">
        <v>0</v>
      </c>
    </row>
    <row r="1504" spans="1:21" ht="14.4" customHeight="1" x14ac:dyDescent="0.3">
      <c r="A1504" s="831">
        <v>50</v>
      </c>
      <c r="B1504" s="832" t="s">
        <v>2327</v>
      </c>
      <c r="C1504" s="832" t="s">
        <v>2333</v>
      </c>
      <c r="D1504" s="833" t="s">
        <v>3873</v>
      </c>
      <c r="E1504" s="834" t="s">
        <v>2354</v>
      </c>
      <c r="F1504" s="832" t="s">
        <v>2328</v>
      </c>
      <c r="G1504" s="832" t="s">
        <v>2434</v>
      </c>
      <c r="H1504" s="832" t="s">
        <v>607</v>
      </c>
      <c r="I1504" s="832" t="s">
        <v>2000</v>
      </c>
      <c r="J1504" s="832" t="s">
        <v>1998</v>
      </c>
      <c r="K1504" s="832" t="s">
        <v>2001</v>
      </c>
      <c r="L1504" s="835">
        <v>263.68</v>
      </c>
      <c r="M1504" s="835">
        <v>527.36</v>
      </c>
      <c r="N1504" s="832">
        <v>2</v>
      </c>
      <c r="O1504" s="836">
        <v>1</v>
      </c>
      <c r="P1504" s="835">
        <v>263.68</v>
      </c>
      <c r="Q1504" s="837">
        <v>0.5</v>
      </c>
      <c r="R1504" s="832">
        <v>1</v>
      </c>
      <c r="S1504" s="837">
        <v>0.5</v>
      </c>
      <c r="T1504" s="836">
        <v>0.5</v>
      </c>
      <c r="U1504" s="838">
        <v>0.5</v>
      </c>
    </row>
    <row r="1505" spans="1:21" ht="14.4" customHeight="1" x14ac:dyDescent="0.3">
      <c r="A1505" s="831">
        <v>50</v>
      </c>
      <c r="B1505" s="832" t="s">
        <v>2327</v>
      </c>
      <c r="C1505" s="832" t="s">
        <v>2333</v>
      </c>
      <c r="D1505" s="833" t="s">
        <v>3873</v>
      </c>
      <c r="E1505" s="834" t="s">
        <v>2354</v>
      </c>
      <c r="F1505" s="832" t="s">
        <v>2328</v>
      </c>
      <c r="G1505" s="832" t="s">
        <v>2434</v>
      </c>
      <c r="H1505" s="832" t="s">
        <v>578</v>
      </c>
      <c r="I1505" s="832" t="s">
        <v>2979</v>
      </c>
      <c r="J1505" s="832" t="s">
        <v>2567</v>
      </c>
      <c r="K1505" s="832" t="s">
        <v>2773</v>
      </c>
      <c r="L1505" s="835">
        <v>73.83</v>
      </c>
      <c r="M1505" s="835">
        <v>73.83</v>
      </c>
      <c r="N1505" s="832">
        <v>1</v>
      </c>
      <c r="O1505" s="836">
        <v>0.5</v>
      </c>
      <c r="P1505" s="835">
        <v>73.83</v>
      </c>
      <c r="Q1505" s="837">
        <v>1</v>
      </c>
      <c r="R1505" s="832">
        <v>1</v>
      </c>
      <c r="S1505" s="837">
        <v>1</v>
      </c>
      <c r="T1505" s="836">
        <v>0.5</v>
      </c>
      <c r="U1505" s="838">
        <v>1</v>
      </c>
    </row>
    <row r="1506" spans="1:21" ht="14.4" customHeight="1" x14ac:dyDescent="0.3">
      <c r="A1506" s="831">
        <v>50</v>
      </c>
      <c r="B1506" s="832" t="s">
        <v>2327</v>
      </c>
      <c r="C1506" s="832" t="s">
        <v>2333</v>
      </c>
      <c r="D1506" s="833" t="s">
        <v>3873</v>
      </c>
      <c r="E1506" s="834" t="s">
        <v>2354</v>
      </c>
      <c r="F1506" s="832" t="s">
        <v>2328</v>
      </c>
      <c r="G1506" s="832" t="s">
        <v>2434</v>
      </c>
      <c r="H1506" s="832" t="s">
        <v>578</v>
      </c>
      <c r="I1506" s="832" t="s">
        <v>3827</v>
      </c>
      <c r="J1506" s="832" t="s">
        <v>2775</v>
      </c>
      <c r="K1506" s="832" t="s">
        <v>2568</v>
      </c>
      <c r="L1506" s="835">
        <v>0</v>
      </c>
      <c r="M1506" s="835">
        <v>0</v>
      </c>
      <c r="N1506" s="832">
        <v>3</v>
      </c>
      <c r="O1506" s="836">
        <v>0.5</v>
      </c>
      <c r="P1506" s="835"/>
      <c r="Q1506" s="837"/>
      <c r="R1506" s="832"/>
      <c r="S1506" s="837">
        <v>0</v>
      </c>
      <c r="T1506" s="836"/>
      <c r="U1506" s="838">
        <v>0</v>
      </c>
    </row>
    <row r="1507" spans="1:21" ht="14.4" customHeight="1" x14ac:dyDescent="0.3">
      <c r="A1507" s="831">
        <v>50</v>
      </c>
      <c r="B1507" s="832" t="s">
        <v>2327</v>
      </c>
      <c r="C1507" s="832" t="s">
        <v>2333</v>
      </c>
      <c r="D1507" s="833" t="s">
        <v>3873</v>
      </c>
      <c r="E1507" s="834" t="s">
        <v>2354</v>
      </c>
      <c r="F1507" s="832" t="s">
        <v>2328</v>
      </c>
      <c r="G1507" s="832" t="s">
        <v>2434</v>
      </c>
      <c r="H1507" s="832" t="s">
        <v>578</v>
      </c>
      <c r="I1507" s="832" t="s">
        <v>3828</v>
      </c>
      <c r="J1507" s="832" t="s">
        <v>2775</v>
      </c>
      <c r="K1507" s="832" t="s">
        <v>3829</v>
      </c>
      <c r="L1507" s="835">
        <v>261.68</v>
      </c>
      <c r="M1507" s="835">
        <v>261.68</v>
      </c>
      <c r="N1507" s="832">
        <v>1</v>
      </c>
      <c r="O1507" s="836">
        <v>1</v>
      </c>
      <c r="P1507" s="835"/>
      <c r="Q1507" s="837">
        <v>0</v>
      </c>
      <c r="R1507" s="832"/>
      <c r="S1507" s="837">
        <v>0</v>
      </c>
      <c r="T1507" s="836"/>
      <c r="U1507" s="838">
        <v>0</v>
      </c>
    </row>
    <row r="1508" spans="1:21" ht="14.4" customHeight="1" x14ac:dyDescent="0.3">
      <c r="A1508" s="831">
        <v>50</v>
      </c>
      <c r="B1508" s="832" t="s">
        <v>2327</v>
      </c>
      <c r="C1508" s="832" t="s">
        <v>2333</v>
      </c>
      <c r="D1508" s="833" t="s">
        <v>3873</v>
      </c>
      <c r="E1508" s="834" t="s">
        <v>2354</v>
      </c>
      <c r="F1508" s="832" t="s">
        <v>2328</v>
      </c>
      <c r="G1508" s="832" t="s">
        <v>2434</v>
      </c>
      <c r="H1508" s="832" t="s">
        <v>578</v>
      </c>
      <c r="I1508" s="832" t="s">
        <v>2774</v>
      </c>
      <c r="J1508" s="832" t="s">
        <v>2775</v>
      </c>
      <c r="K1508" s="832" t="s">
        <v>2773</v>
      </c>
      <c r="L1508" s="835">
        <v>87.23</v>
      </c>
      <c r="M1508" s="835">
        <v>261.69</v>
      </c>
      <c r="N1508" s="832">
        <v>3</v>
      </c>
      <c r="O1508" s="836">
        <v>0.5</v>
      </c>
      <c r="P1508" s="835"/>
      <c r="Q1508" s="837">
        <v>0</v>
      </c>
      <c r="R1508" s="832"/>
      <c r="S1508" s="837">
        <v>0</v>
      </c>
      <c r="T1508" s="836"/>
      <c r="U1508" s="838">
        <v>0</v>
      </c>
    </row>
    <row r="1509" spans="1:21" ht="14.4" customHeight="1" x14ac:dyDescent="0.3">
      <c r="A1509" s="831">
        <v>50</v>
      </c>
      <c r="B1509" s="832" t="s">
        <v>2327</v>
      </c>
      <c r="C1509" s="832" t="s">
        <v>2333</v>
      </c>
      <c r="D1509" s="833" t="s">
        <v>3873</v>
      </c>
      <c r="E1509" s="834" t="s">
        <v>2354</v>
      </c>
      <c r="F1509" s="832" t="s">
        <v>2328</v>
      </c>
      <c r="G1509" s="832" t="s">
        <v>2982</v>
      </c>
      <c r="H1509" s="832" t="s">
        <v>607</v>
      </c>
      <c r="I1509" s="832" t="s">
        <v>2983</v>
      </c>
      <c r="J1509" s="832" t="s">
        <v>2984</v>
      </c>
      <c r="K1509" s="832" t="s">
        <v>2985</v>
      </c>
      <c r="L1509" s="835">
        <v>246.88</v>
      </c>
      <c r="M1509" s="835">
        <v>2221.92</v>
      </c>
      <c r="N1509" s="832">
        <v>9</v>
      </c>
      <c r="O1509" s="836">
        <v>3</v>
      </c>
      <c r="P1509" s="835"/>
      <c r="Q1509" s="837">
        <v>0</v>
      </c>
      <c r="R1509" s="832"/>
      <c r="S1509" s="837">
        <v>0</v>
      </c>
      <c r="T1509" s="836"/>
      <c r="U1509" s="838">
        <v>0</v>
      </c>
    </row>
    <row r="1510" spans="1:21" ht="14.4" customHeight="1" x14ac:dyDescent="0.3">
      <c r="A1510" s="831">
        <v>50</v>
      </c>
      <c r="B1510" s="832" t="s">
        <v>2327</v>
      </c>
      <c r="C1510" s="832" t="s">
        <v>2333</v>
      </c>
      <c r="D1510" s="833" t="s">
        <v>3873</v>
      </c>
      <c r="E1510" s="834" t="s">
        <v>2354</v>
      </c>
      <c r="F1510" s="832" t="s">
        <v>2328</v>
      </c>
      <c r="G1510" s="832" t="s">
        <v>2982</v>
      </c>
      <c r="H1510" s="832" t="s">
        <v>607</v>
      </c>
      <c r="I1510" s="832" t="s">
        <v>3205</v>
      </c>
      <c r="J1510" s="832" t="s">
        <v>2984</v>
      </c>
      <c r="K1510" s="832" t="s">
        <v>3206</v>
      </c>
      <c r="L1510" s="835">
        <v>301.26</v>
      </c>
      <c r="M1510" s="835">
        <v>903.78</v>
      </c>
      <c r="N1510" s="832">
        <v>3</v>
      </c>
      <c r="O1510" s="836">
        <v>1</v>
      </c>
      <c r="P1510" s="835"/>
      <c r="Q1510" s="837">
        <v>0</v>
      </c>
      <c r="R1510" s="832"/>
      <c r="S1510" s="837">
        <v>0</v>
      </c>
      <c r="T1510" s="836"/>
      <c r="U1510" s="838">
        <v>0</v>
      </c>
    </row>
    <row r="1511" spans="1:21" ht="14.4" customHeight="1" x14ac:dyDescent="0.3">
      <c r="A1511" s="831">
        <v>50</v>
      </c>
      <c r="B1511" s="832" t="s">
        <v>2327</v>
      </c>
      <c r="C1511" s="832" t="s">
        <v>2333</v>
      </c>
      <c r="D1511" s="833" t="s">
        <v>3873</v>
      </c>
      <c r="E1511" s="834" t="s">
        <v>2354</v>
      </c>
      <c r="F1511" s="832" t="s">
        <v>2328</v>
      </c>
      <c r="G1511" s="832" t="s">
        <v>2776</v>
      </c>
      <c r="H1511" s="832" t="s">
        <v>578</v>
      </c>
      <c r="I1511" s="832" t="s">
        <v>3830</v>
      </c>
      <c r="J1511" s="832" t="s">
        <v>2778</v>
      </c>
      <c r="K1511" s="832" t="s">
        <v>3831</v>
      </c>
      <c r="L1511" s="835">
        <v>171.09</v>
      </c>
      <c r="M1511" s="835">
        <v>513.27</v>
      </c>
      <c r="N1511" s="832">
        <v>3</v>
      </c>
      <c r="O1511" s="836">
        <v>0.5</v>
      </c>
      <c r="P1511" s="835">
        <v>513.27</v>
      </c>
      <c r="Q1511" s="837">
        <v>1</v>
      </c>
      <c r="R1511" s="832">
        <v>3</v>
      </c>
      <c r="S1511" s="837">
        <v>1</v>
      </c>
      <c r="T1511" s="836">
        <v>0.5</v>
      </c>
      <c r="U1511" s="838">
        <v>1</v>
      </c>
    </row>
    <row r="1512" spans="1:21" ht="14.4" customHeight="1" x14ac:dyDescent="0.3">
      <c r="A1512" s="831">
        <v>50</v>
      </c>
      <c r="B1512" s="832" t="s">
        <v>2327</v>
      </c>
      <c r="C1512" s="832" t="s">
        <v>2333</v>
      </c>
      <c r="D1512" s="833" t="s">
        <v>3873</v>
      </c>
      <c r="E1512" s="834" t="s">
        <v>2354</v>
      </c>
      <c r="F1512" s="832" t="s">
        <v>2328</v>
      </c>
      <c r="G1512" s="832" t="s">
        <v>2776</v>
      </c>
      <c r="H1512" s="832" t="s">
        <v>578</v>
      </c>
      <c r="I1512" s="832" t="s">
        <v>3041</v>
      </c>
      <c r="J1512" s="832" t="s">
        <v>3042</v>
      </c>
      <c r="K1512" s="832" t="s">
        <v>3043</v>
      </c>
      <c r="L1512" s="835">
        <v>110.19</v>
      </c>
      <c r="M1512" s="835">
        <v>110.19</v>
      </c>
      <c r="N1512" s="832">
        <v>1</v>
      </c>
      <c r="O1512" s="836">
        <v>0.5</v>
      </c>
      <c r="P1512" s="835"/>
      <c r="Q1512" s="837">
        <v>0</v>
      </c>
      <c r="R1512" s="832"/>
      <c r="S1512" s="837">
        <v>0</v>
      </c>
      <c r="T1512" s="836"/>
      <c r="U1512" s="838">
        <v>0</v>
      </c>
    </row>
    <row r="1513" spans="1:21" ht="14.4" customHeight="1" x14ac:dyDescent="0.3">
      <c r="A1513" s="831">
        <v>50</v>
      </c>
      <c r="B1513" s="832" t="s">
        <v>2327</v>
      </c>
      <c r="C1513" s="832" t="s">
        <v>2333</v>
      </c>
      <c r="D1513" s="833" t="s">
        <v>3873</v>
      </c>
      <c r="E1513" s="834" t="s">
        <v>2354</v>
      </c>
      <c r="F1513" s="832" t="s">
        <v>2328</v>
      </c>
      <c r="G1513" s="832" t="s">
        <v>2776</v>
      </c>
      <c r="H1513" s="832" t="s">
        <v>578</v>
      </c>
      <c r="I1513" s="832" t="s">
        <v>3832</v>
      </c>
      <c r="J1513" s="832" t="s">
        <v>3833</v>
      </c>
      <c r="K1513" s="832" t="s">
        <v>3834</v>
      </c>
      <c r="L1513" s="835">
        <v>481.15</v>
      </c>
      <c r="M1513" s="835">
        <v>962.3</v>
      </c>
      <c r="N1513" s="832">
        <v>2</v>
      </c>
      <c r="O1513" s="836">
        <v>1</v>
      </c>
      <c r="P1513" s="835"/>
      <c r="Q1513" s="837">
        <v>0</v>
      </c>
      <c r="R1513" s="832"/>
      <c r="S1513" s="837">
        <v>0</v>
      </c>
      <c r="T1513" s="836"/>
      <c r="U1513" s="838">
        <v>0</v>
      </c>
    </row>
    <row r="1514" spans="1:21" ht="14.4" customHeight="1" x14ac:dyDescent="0.3">
      <c r="A1514" s="831">
        <v>50</v>
      </c>
      <c r="B1514" s="832" t="s">
        <v>2327</v>
      </c>
      <c r="C1514" s="832" t="s">
        <v>2333</v>
      </c>
      <c r="D1514" s="833" t="s">
        <v>3873</v>
      </c>
      <c r="E1514" s="834" t="s">
        <v>2354</v>
      </c>
      <c r="F1514" s="832" t="s">
        <v>2328</v>
      </c>
      <c r="G1514" s="832" t="s">
        <v>2776</v>
      </c>
      <c r="H1514" s="832" t="s">
        <v>578</v>
      </c>
      <c r="I1514" s="832" t="s">
        <v>3075</v>
      </c>
      <c r="J1514" s="832" t="s">
        <v>3042</v>
      </c>
      <c r="K1514" s="832" t="s">
        <v>3076</v>
      </c>
      <c r="L1514" s="835">
        <v>66.58</v>
      </c>
      <c r="M1514" s="835">
        <v>199.74</v>
      </c>
      <c r="N1514" s="832">
        <v>3</v>
      </c>
      <c r="O1514" s="836">
        <v>0.5</v>
      </c>
      <c r="P1514" s="835"/>
      <c r="Q1514" s="837">
        <v>0</v>
      </c>
      <c r="R1514" s="832"/>
      <c r="S1514" s="837">
        <v>0</v>
      </c>
      <c r="T1514" s="836"/>
      <c r="U1514" s="838">
        <v>0</v>
      </c>
    </row>
    <row r="1515" spans="1:21" ht="14.4" customHeight="1" x14ac:dyDescent="0.3">
      <c r="A1515" s="831">
        <v>50</v>
      </c>
      <c r="B1515" s="832" t="s">
        <v>2327</v>
      </c>
      <c r="C1515" s="832" t="s">
        <v>2333</v>
      </c>
      <c r="D1515" s="833" t="s">
        <v>3873</v>
      </c>
      <c r="E1515" s="834" t="s">
        <v>2354</v>
      </c>
      <c r="F1515" s="832" t="s">
        <v>2328</v>
      </c>
      <c r="G1515" s="832" t="s">
        <v>2776</v>
      </c>
      <c r="H1515" s="832" t="s">
        <v>607</v>
      </c>
      <c r="I1515" s="832" t="s">
        <v>2010</v>
      </c>
      <c r="J1515" s="832" t="s">
        <v>1183</v>
      </c>
      <c r="K1515" s="832" t="s">
        <v>2011</v>
      </c>
      <c r="L1515" s="835">
        <v>118.06</v>
      </c>
      <c r="M1515" s="835">
        <v>1062.54</v>
      </c>
      <c r="N1515" s="832">
        <v>9</v>
      </c>
      <c r="O1515" s="836">
        <v>2.5</v>
      </c>
      <c r="P1515" s="835">
        <v>354.18</v>
      </c>
      <c r="Q1515" s="837">
        <v>0.33333333333333337</v>
      </c>
      <c r="R1515" s="832">
        <v>3</v>
      </c>
      <c r="S1515" s="837">
        <v>0.33333333333333331</v>
      </c>
      <c r="T1515" s="836">
        <v>1</v>
      </c>
      <c r="U1515" s="838">
        <v>0.4</v>
      </c>
    </row>
    <row r="1516" spans="1:21" ht="14.4" customHeight="1" x14ac:dyDescent="0.3">
      <c r="A1516" s="831">
        <v>50</v>
      </c>
      <c r="B1516" s="832" t="s">
        <v>2327</v>
      </c>
      <c r="C1516" s="832" t="s">
        <v>2333</v>
      </c>
      <c r="D1516" s="833" t="s">
        <v>3873</v>
      </c>
      <c r="E1516" s="834" t="s">
        <v>2354</v>
      </c>
      <c r="F1516" s="832" t="s">
        <v>2328</v>
      </c>
      <c r="G1516" s="832" t="s">
        <v>3835</v>
      </c>
      <c r="H1516" s="832" t="s">
        <v>578</v>
      </c>
      <c r="I1516" s="832" t="s">
        <v>3836</v>
      </c>
      <c r="J1516" s="832" t="s">
        <v>1199</v>
      </c>
      <c r="K1516" s="832" t="s">
        <v>3837</v>
      </c>
      <c r="L1516" s="835">
        <v>59.99</v>
      </c>
      <c r="M1516" s="835">
        <v>59.99</v>
      </c>
      <c r="N1516" s="832">
        <v>1</v>
      </c>
      <c r="O1516" s="836">
        <v>1</v>
      </c>
      <c r="P1516" s="835"/>
      <c r="Q1516" s="837">
        <v>0</v>
      </c>
      <c r="R1516" s="832"/>
      <c r="S1516" s="837">
        <v>0</v>
      </c>
      <c r="T1516" s="836"/>
      <c r="U1516" s="838">
        <v>0</v>
      </c>
    </row>
    <row r="1517" spans="1:21" ht="14.4" customHeight="1" x14ac:dyDescent="0.3">
      <c r="A1517" s="831">
        <v>50</v>
      </c>
      <c r="B1517" s="832" t="s">
        <v>2327</v>
      </c>
      <c r="C1517" s="832" t="s">
        <v>2333</v>
      </c>
      <c r="D1517" s="833" t="s">
        <v>3873</v>
      </c>
      <c r="E1517" s="834" t="s">
        <v>2354</v>
      </c>
      <c r="F1517" s="832" t="s">
        <v>2328</v>
      </c>
      <c r="G1517" s="832" t="s">
        <v>2438</v>
      </c>
      <c r="H1517" s="832" t="s">
        <v>578</v>
      </c>
      <c r="I1517" s="832" t="s">
        <v>2439</v>
      </c>
      <c r="J1517" s="832" t="s">
        <v>2440</v>
      </c>
      <c r="K1517" s="832" t="s">
        <v>2441</v>
      </c>
      <c r="L1517" s="835">
        <v>93.43</v>
      </c>
      <c r="M1517" s="835">
        <v>93.43</v>
      </c>
      <c r="N1517" s="832">
        <v>1</v>
      </c>
      <c r="O1517" s="836">
        <v>1</v>
      </c>
      <c r="P1517" s="835"/>
      <c r="Q1517" s="837">
        <v>0</v>
      </c>
      <c r="R1517" s="832"/>
      <c r="S1517" s="837">
        <v>0</v>
      </c>
      <c r="T1517" s="836"/>
      <c r="U1517" s="838">
        <v>0</v>
      </c>
    </row>
    <row r="1518" spans="1:21" ht="14.4" customHeight="1" x14ac:dyDescent="0.3">
      <c r="A1518" s="831">
        <v>50</v>
      </c>
      <c r="B1518" s="832" t="s">
        <v>2327</v>
      </c>
      <c r="C1518" s="832" t="s">
        <v>2333</v>
      </c>
      <c r="D1518" s="833" t="s">
        <v>3873</v>
      </c>
      <c r="E1518" s="834" t="s">
        <v>2354</v>
      </c>
      <c r="F1518" s="832" t="s">
        <v>2328</v>
      </c>
      <c r="G1518" s="832" t="s">
        <v>2995</v>
      </c>
      <c r="H1518" s="832" t="s">
        <v>607</v>
      </c>
      <c r="I1518" s="832" t="s">
        <v>1901</v>
      </c>
      <c r="J1518" s="832" t="s">
        <v>1902</v>
      </c>
      <c r="K1518" s="832" t="s">
        <v>1903</v>
      </c>
      <c r="L1518" s="835">
        <v>131.32</v>
      </c>
      <c r="M1518" s="835">
        <v>393.96</v>
      </c>
      <c r="N1518" s="832">
        <v>3</v>
      </c>
      <c r="O1518" s="836">
        <v>0.5</v>
      </c>
      <c r="P1518" s="835"/>
      <c r="Q1518" s="837">
        <v>0</v>
      </c>
      <c r="R1518" s="832"/>
      <c r="S1518" s="837">
        <v>0</v>
      </c>
      <c r="T1518" s="836"/>
      <c r="U1518" s="838">
        <v>0</v>
      </c>
    </row>
    <row r="1519" spans="1:21" ht="14.4" customHeight="1" x14ac:dyDescent="0.3">
      <c r="A1519" s="831">
        <v>50</v>
      </c>
      <c r="B1519" s="832" t="s">
        <v>2327</v>
      </c>
      <c r="C1519" s="832" t="s">
        <v>2333</v>
      </c>
      <c r="D1519" s="833" t="s">
        <v>3873</v>
      </c>
      <c r="E1519" s="834" t="s">
        <v>2354</v>
      </c>
      <c r="F1519" s="832" t="s">
        <v>2328</v>
      </c>
      <c r="G1519" s="832" t="s">
        <v>2442</v>
      </c>
      <c r="H1519" s="832" t="s">
        <v>578</v>
      </c>
      <c r="I1519" s="832" t="s">
        <v>2999</v>
      </c>
      <c r="J1519" s="832" t="s">
        <v>801</v>
      </c>
      <c r="K1519" s="832" t="s">
        <v>2528</v>
      </c>
      <c r="L1519" s="835">
        <v>43.94</v>
      </c>
      <c r="M1519" s="835">
        <v>131.82</v>
      </c>
      <c r="N1519" s="832">
        <v>3</v>
      </c>
      <c r="O1519" s="836">
        <v>0.5</v>
      </c>
      <c r="P1519" s="835"/>
      <c r="Q1519" s="837">
        <v>0</v>
      </c>
      <c r="R1519" s="832"/>
      <c r="S1519" s="837">
        <v>0</v>
      </c>
      <c r="T1519" s="836"/>
      <c r="U1519" s="838">
        <v>0</v>
      </c>
    </row>
    <row r="1520" spans="1:21" ht="14.4" customHeight="1" x14ac:dyDescent="0.3">
      <c r="A1520" s="831">
        <v>50</v>
      </c>
      <c r="B1520" s="832" t="s">
        <v>2327</v>
      </c>
      <c r="C1520" s="832" t="s">
        <v>2333</v>
      </c>
      <c r="D1520" s="833" t="s">
        <v>3873</v>
      </c>
      <c r="E1520" s="834" t="s">
        <v>2354</v>
      </c>
      <c r="F1520" s="832" t="s">
        <v>2328</v>
      </c>
      <c r="G1520" s="832" t="s">
        <v>2442</v>
      </c>
      <c r="H1520" s="832" t="s">
        <v>578</v>
      </c>
      <c r="I1520" s="832" t="s">
        <v>3838</v>
      </c>
      <c r="J1520" s="832" t="s">
        <v>803</v>
      </c>
      <c r="K1520" s="832" t="s">
        <v>2444</v>
      </c>
      <c r="L1520" s="835">
        <v>87.89</v>
      </c>
      <c r="M1520" s="835">
        <v>527.34</v>
      </c>
      <c r="N1520" s="832">
        <v>6</v>
      </c>
      <c r="O1520" s="836">
        <v>1.5</v>
      </c>
      <c r="P1520" s="835">
        <v>527.34</v>
      </c>
      <c r="Q1520" s="837">
        <v>1</v>
      </c>
      <c r="R1520" s="832">
        <v>6</v>
      </c>
      <c r="S1520" s="837">
        <v>1</v>
      </c>
      <c r="T1520" s="836">
        <v>1.5</v>
      </c>
      <c r="U1520" s="838">
        <v>1</v>
      </c>
    </row>
    <row r="1521" spans="1:21" ht="14.4" customHeight="1" x14ac:dyDescent="0.3">
      <c r="A1521" s="831">
        <v>50</v>
      </c>
      <c r="B1521" s="832" t="s">
        <v>2327</v>
      </c>
      <c r="C1521" s="832" t="s">
        <v>2333</v>
      </c>
      <c r="D1521" s="833" t="s">
        <v>3873</v>
      </c>
      <c r="E1521" s="834" t="s">
        <v>2354</v>
      </c>
      <c r="F1521" s="832" t="s">
        <v>2328</v>
      </c>
      <c r="G1521" s="832" t="s">
        <v>2442</v>
      </c>
      <c r="H1521" s="832" t="s">
        <v>578</v>
      </c>
      <c r="I1521" s="832" t="s">
        <v>2443</v>
      </c>
      <c r="J1521" s="832" t="s">
        <v>803</v>
      </c>
      <c r="K1521" s="832" t="s">
        <v>2444</v>
      </c>
      <c r="L1521" s="835">
        <v>87.89</v>
      </c>
      <c r="M1521" s="835">
        <v>263.67</v>
      </c>
      <c r="N1521" s="832">
        <v>3</v>
      </c>
      <c r="O1521" s="836">
        <v>0.5</v>
      </c>
      <c r="P1521" s="835">
        <v>263.67</v>
      </c>
      <c r="Q1521" s="837">
        <v>1</v>
      </c>
      <c r="R1521" s="832">
        <v>3</v>
      </c>
      <c r="S1521" s="837">
        <v>1</v>
      </c>
      <c r="T1521" s="836">
        <v>0.5</v>
      </c>
      <c r="U1521" s="838">
        <v>1</v>
      </c>
    </row>
    <row r="1522" spans="1:21" ht="14.4" customHeight="1" x14ac:dyDescent="0.3">
      <c r="A1522" s="831">
        <v>50</v>
      </c>
      <c r="B1522" s="832" t="s">
        <v>2327</v>
      </c>
      <c r="C1522" s="832" t="s">
        <v>2333</v>
      </c>
      <c r="D1522" s="833" t="s">
        <v>3873</v>
      </c>
      <c r="E1522" s="834" t="s">
        <v>2354</v>
      </c>
      <c r="F1522" s="832" t="s">
        <v>2328</v>
      </c>
      <c r="G1522" s="832" t="s">
        <v>3839</v>
      </c>
      <c r="H1522" s="832" t="s">
        <v>607</v>
      </c>
      <c r="I1522" s="832" t="s">
        <v>2006</v>
      </c>
      <c r="J1522" s="832" t="s">
        <v>2007</v>
      </c>
      <c r="K1522" s="832" t="s">
        <v>2008</v>
      </c>
      <c r="L1522" s="835">
        <v>103.92</v>
      </c>
      <c r="M1522" s="835">
        <v>311.76</v>
      </c>
      <c r="N1522" s="832">
        <v>3</v>
      </c>
      <c r="O1522" s="836">
        <v>0.5</v>
      </c>
      <c r="P1522" s="835">
        <v>311.76</v>
      </c>
      <c r="Q1522" s="837">
        <v>1</v>
      </c>
      <c r="R1522" s="832">
        <v>3</v>
      </c>
      <c r="S1522" s="837">
        <v>1</v>
      </c>
      <c r="T1522" s="836">
        <v>0.5</v>
      </c>
      <c r="U1522" s="838">
        <v>1</v>
      </c>
    </row>
    <row r="1523" spans="1:21" ht="14.4" customHeight="1" x14ac:dyDescent="0.3">
      <c r="A1523" s="831">
        <v>50</v>
      </c>
      <c r="B1523" s="832" t="s">
        <v>2327</v>
      </c>
      <c r="C1523" s="832" t="s">
        <v>2333</v>
      </c>
      <c r="D1523" s="833" t="s">
        <v>3873</v>
      </c>
      <c r="E1523" s="834" t="s">
        <v>2354</v>
      </c>
      <c r="F1523" s="832" t="s">
        <v>2328</v>
      </c>
      <c r="G1523" s="832" t="s">
        <v>3215</v>
      </c>
      <c r="H1523" s="832" t="s">
        <v>607</v>
      </c>
      <c r="I1523" s="832" t="s">
        <v>3678</v>
      </c>
      <c r="J1523" s="832" t="s">
        <v>3220</v>
      </c>
      <c r="K1523" s="832" t="s">
        <v>3679</v>
      </c>
      <c r="L1523" s="835">
        <v>150.9</v>
      </c>
      <c r="M1523" s="835">
        <v>452.70000000000005</v>
      </c>
      <c r="N1523" s="832">
        <v>3</v>
      </c>
      <c r="O1523" s="836">
        <v>1</v>
      </c>
      <c r="P1523" s="835">
        <v>452.70000000000005</v>
      </c>
      <c r="Q1523" s="837">
        <v>1</v>
      </c>
      <c r="R1523" s="832">
        <v>3</v>
      </c>
      <c r="S1523" s="837">
        <v>1</v>
      </c>
      <c r="T1523" s="836">
        <v>1</v>
      </c>
      <c r="U1523" s="838">
        <v>1</v>
      </c>
    </row>
    <row r="1524" spans="1:21" ht="14.4" customHeight="1" x14ac:dyDescent="0.3">
      <c r="A1524" s="831">
        <v>50</v>
      </c>
      <c r="B1524" s="832" t="s">
        <v>2327</v>
      </c>
      <c r="C1524" s="832" t="s">
        <v>2333</v>
      </c>
      <c r="D1524" s="833" t="s">
        <v>3873</v>
      </c>
      <c r="E1524" s="834" t="s">
        <v>2354</v>
      </c>
      <c r="F1524" s="832" t="s">
        <v>2328</v>
      </c>
      <c r="G1524" s="832" t="s">
        <v>1256</v>
      </c>
      <c r="H1524" s="832" t="s">
        <v>607</v>
      </c>
      <c r="I1524" s="832" t="s">
        <v>2529</v>
      </c>
      <c r="J1524" s="832" t="s">
        <v>1855</v>
      </c>
      <c r="K1524" s="832" t="s">
        <v>2530</v>
      </c>
      <c r="L1524" s="835">
        <v>184.74</v>
      </c>
      <c r="M1524" s="835">
        <v>554.22</v>
      </c>
      <c r="N1524" s="832">
        <v>3</v>
      </c>
      <c r="O1524" s="836">
        <v>1.5</v>
      </c>
      <c r="P1524" s="835">
        <v>184.74</v>
      </c>
      <c r="Q1524" s="837">
        <v>0.33333333333333331</v>
      </c>
      <c r="R1524" s="832">
        <v>1</v>
      </c>
      <c r="S1524" s="837">
        <v>0.33333333333333331</v>
      </c>
      <c r="T1524" s="836">
        <v>0.5</v>
      </c>
      <c r="U1524" s="838">
        <v>0.33333333333333331</v>
      </c>
    </row>
    <row r="1525" spans="1:21" ht="14.4" customHeight="1" x14ac:dyDescent="0.3">
      <c r="A1525" s="831">
        <v>50</v>
      </c>
      <c r="B1525" s="832" t="s">
        <v>2327</v>
      </c>
      <c r="C1525" s="832" t="s">
        <v>2333</v>
      </c>
      <c r="D1525" s="833" t="s">
        <v>3873</v>
      </c>
      <c r="E1525" s="834" t="s">
        <v>2354</v>
      </c>
      <c r="F1525" s="832" t="s">
        <v>2328</v>
      </c>
      <c r="G1525" s="832" t="s">
        <v>1256</v>
      </c>
      <c r="H1525" s="832" t="s">
        <v>607</v>
      </c>
      <c r="I1525" s="832" t="s">
        <v>2445</v>
      </c>
      <c r="J1525" s="832" t="s">
        <v>1858</v>
      </c>
      <c r="K1525" s="832" t="s">
        <v>2446</v>
      </c>
      <c r="L1525" s="835">
        <v>120.61</v>
      </c>
      <c r="M1525" s="835">
        <v>120.61</v>
      </c>
      <c r="N1525" s="832">
        <v>1</v>
      </c>
      <c r="O1525" s="836">
        <v>0.5</v>
      </c>
      <c r="P1525" s="835"/>
      <c r="Q1525" s="837">
        <v>0</v>
      </c>
      <c r="R1525" s="832"/>
      <c r="S1525" s="837">
        <v>0</v>
      </c>
      <c r="T1525" s="836"/>
      <c r="U1525" s="838">
        <v>0</v>
      </c>
    </row>
    <row r="1526" spans="1:21" ht="14.4" customHeight="1" x14ac:dyDescent="0.3">
      <c r="A1526" s="831">
        <v>50</v>
      </c>
      <c r="B1526" s="832" t="s">
        <v>2327</v>
      </c>
      <c r="C1526" s="832" t="s">
        <v>2333</v>
      </c>
      <c r="D1526" s="833" t="s">
        <v>3873</v>
      </c>
      <c r="E1526" s="834" t="s">
        <v>2354</v>
      </c>
      <c r="F1526" s="832" t="s">
        <v>2328</v>
      </c>
      <c r="G1526" s="832" t="s">
        <v>1256</v>
      </c>
      <c r="H1526" s="832" t="s">
        <v>607</v>
      </c>
      <c r="I1526" s="832" t="s">
        <v>1857</v>
      </c>
      <c r="J1526" s="832" t="s">
        <v>1858</v>
      </c>
      <c r="K1526" s="832" t="s">
        <v>1859</v>
      </c>
      <c r="L1526" s="835">
        <v>184.74</v>
      </c>
      <c r="M1526" s="835">
        <v>738.96</v>
      </c>
      <c r="N1526" s="832">
        <v>4</v>
      </c>
      <c r="O1526" s="836">
        <v>2</v>
      </c>
      <c r="P1526" s="835"/>
      <c r="Q1526" s="837">
        <v>0</v>
      </c>
      <c r="R1526" s="832"/>
      <c r="S1526" s="837">
        <v>0</v>
      </c>
      <c r="T1526" s="836"/>
      <c r="U1526" s="838">
        <v>0</v>
      </c>
    </row>
    <row r="1527" spans="1:21" ht="14.4" customHeight="1" x14ac:dyDescent="0.3">
      <c r="A1527" s="831">
        <v>50</v>
      </c>
      <c r="B1527" s="832" t="s">
        <v>2327</v>
      </c>
      <c r="C1527" s="832" t="s">
        <v>2333</v>
      </c>
      <c r="D1527" s="833" t="s">
        <v>3873</v>
      </c>
      <c r="E1527" s="834" t="s">
        <v>2354</v>
      </c>
      <c r="F1527" s="832" t="s">
        <v>2328</v>
      </c>
      <c r="G1527" s="832" t="s">
        <v>2799</v>
      </c>
      <c r="H1527" s="832" t="s">
        <v>607</v>
      </c>
      <c r="I1527" s="832" t="s">
        <v>1889</v>
      </c>
      <c r="J1527" s="832" t="s">
        <v>1887</v>
      </c>
      <c r="K1527" s="832" t="s">
        <v>1890</v>
      </c>
      <c r="L1527" s="835">
        <v>1544.99</v>
      </c>
      <c r="M1527" s="835">
        <v>1544.99</v>
      </c>
      <c r="N1527" s="832">
        <v>1</v>
      </c>
      <c r="O1527" s="836">
        <v>1</v>
      </c>
      <c r="P1527" s="835">
        <v>1544.99</v>
      </c>
      <c r="Q1527" s="837">
        <v>1</v>
      </c>
      <c r="R1527" s="832">
        <v>1</v>
      </c>
      <c r="S1527" s="837">
        <v>1</v>
      </c>
      <c r="T1527" s="836">
        <v>1</v>
      </c>
      <c r="U1527" s="838">
        <v>1</v>
      </c>
    </row>
    <row r="1528" spans="1:21" ht="14.4" customHeight="1" x14ac:dyDescent="0.3">
      <c r="A1528" s="831">
        <v>50</v>
      </c>
      <c r="B1528" s="832" t="s">
        <v>2327</v>
      </c>
      <c r="C1528" s="832" t="s">
        <v>2333</v>
      </c>
      <c r="D1528" s="833" t="s">
        <v>3873</v>
      </c>
      <c r="E1528" s="834" t="s">
        <v>2354</v>
      </c>
      <c r="F1528" s="832" t="s">
        <v>2328</v>
      </c>
      <c r="G1528" s="832" t="s">
        <v>2799</v>
      </c>
      <c r="H1528" s="832" t="s">
        <v>607</v>
      </c>
      <c r="I1528" s="832" t="s">
        <v>3840</v>
      </c>
      <c r="J1528" s="832" t="s">
        <v>1887</v>
      </c>
      <c r="K1528" s="832" t="s">
        <v>3841</v>
      </c>
      <c r="L1528" s="835">
        <v>2669.75</v>
      </c>
      <c r="M1528" s="835">
        <v>2669.75</v>
      </c>
      <c r="N1528" s="832">
        <v>1</v>
      </c>
      <c r="O1528" s="836">
        <v>1</v>
      </c>
      <c r="P1528" s="835"/>
      <c r="Q1528" s="837">
        <v>0</v>
      </c>
      <c r="R1528" s="832"/>
      <c r="S1528" s="837">
        <v>0</v>
      </c>
      <c r="T1528" s="836"/>
      <c r="U1528" s="838">
        <v>0</v>
      </c>
    </row>
    <row r="1529" spans="1:21" ht="14.4" customHeight="1" x14ac:dyDescent="0.3">
      <c r="A1529" s="831">
        <v>50</v>
      </c>
      <c r="B1529" s="832" t="s">
        <v>2327</v>
      </c>
      <c r="C1529" s="832" t="s">
        <v>2333</v>
      </c>
      <c r="D1529" s="833" t="s">
        <v>3873</v>
      </c>
      <c r="E1529" s="834" t="s">
        <v>2354</v>
      </c>
      <c r="F1529" s="832" t="s">
        <v>2328</v>
      </c>
      <c r="G1529" s="832" t="s">
        <v>2450</v>
      </c>
      <c r="H1529" s="832" t="s">
        <v>578</v>
      </c>
      <c r="I1529" s="832" t="s">
        <v>3057</v>
      </c>
      <c r="J1529" s="832" t="s">
        <v>2452</v>
      </c>
      <c r="K1529" s="832" t="s">
        <v>3058</v>
      </c>
      <c r="L1529" s="835">
        <v>0</v>
      </c>
      <c r="M1529" s="835">
        <v>0</v>
      </c>
      <c r="N1529" s="832">
        <v>1</v>
      </c>
      <c r="O1529" s="836">
        <v>0.5</v>
      </c>
      <c r="P1529" s="835">
        <v>0</v>
      </c>
      <c r="Q1529" s="837"/>
      <c r="R1529" s="832">
        <v>1</v>
      </c>
      <c r="S1529" s="837">
        <v>1</v>
      </c>
      <c r="T1529" s="836">
        <v>0.5</v>
      </c>
      <c r="U1529" s="838">
        <v>1</v>
      </c>
    </row>
    <row r="1530" spans="1:21" ht="14.4" customHeight="1" x14ac:dyDescent="0.3">
      <c r="A1530" s="831">
        <v>50</v>
      </c>
      <c r="B1530" s="832" t="s">
        <v>2327</v>
      </c>
      <c r="C1530" s="832" t="s">
        <v>2333</v>
      </c>
      <c r="D1530" s="833" t="s">
        <v>3873</v>
      </c>
      <c r="E1530" s="834" t="s">
        <v>2354</v>
      </c>
      <c r="F1530" s="832" t="s">
        <v>2328</v>
      </c>
      <c r="G1530" s="832" t="s">
        <v>2450</v>
      </c>
      <c r="H1530" s="832" t="s">
        <v>607</v>
      </c>
      <c r="I1530" s="832" t="s">
        <v>3687</v>
      </c>
      <c r="J1530" s="832" t="s">
        <v>2452</v>
      </c>
      <c r="K1530" s="832" t="s">
        <v>3688</v>
      </c>
      <c r="L1530" s="835">
        <v>683.39</v>
      </c>
      <c r="M1530" s="835">
        <v>683.39</v>
      </c>
      <c r="N1530" s="832">
        <v>1</v>
      </c>
      <c r="O1530" s="836">
        <v>1</v>
      </c>
      <c r="P1530" s="835"/>
      <c r="Q1530" s="837">
        <v>0</v>
      </c>
      <c r="R1530" s="832"/>
      <c r="S1530" s="837">
        <v>0</v>
      </c>
      <c r="T1530" s="836"/>
      <c r="U1530" s="838">
        <v>0</v>
      </c>
    </row>
    <row r="1531" spans="1:21" ht="14.4" customHeight="1" x14ac:dyDescent="0.3">
      <c r="A1531" s="831">
        <v>50</v>
      </c>
      <c r="B1531" s="832" t="s">
        <v>2327</v>
      </c>
      <c r="C1531" s="832" t="s">
        <v>2333</v>
      </c>
      <c r="D1531" s="833" t="s">
        <v>3873</v>
      </c>
      <c r="E1531" s="834" t="s">
        <v>2354</v>
      </c>
      <c r="F1531" s="832" t="s">
        <v>2328</v>
      </c>
      <c r="G1531" s="832" t="s">
        <v>2450</v>
      </c>
      <c r="H1531" s="832" t="s">
        <v>607</v>
      </c>
      <c r="I1531" s="832" t="s">
        <v>3687</v>
      </c>
      <c r="J1531" s="832" t="s">
        <v>2452</v>
      </c>
      <c r="K1531" s="832" t="s">
        <v>3688</v>
      </c>
      <c r="L1531" s="835">
        <v>544.38</v>
      </c>
      <c r="M1531" s="835">
        <v>544.38</v>
      </c>
      <c r="N1531" s="832">
        <v>1</v>
      </c>
      <c r="O1531" s="836">
        <v>1</v>
      </c>
      <c r="P1531" s="835"/>
      <c r="Q1531" s="837">
        <v>0</v>
      </c>
      <c r="R1531" s="832"/>
      <c r="S1531" s="837">
        <v>0</v>
      </c>
      <c r="T1531" s="836"/>
      <c r="U1531" s="838">
        <v>0</v>
      </c>
    </row>
    <row r="1532" spans="1:21" ht="14.4" customHeight="1" x14ac:dyDescent="0.3">
      <c r="A1532" s="831">
        <v>50</v>
      </c>
      <c r="B1532" s="832" t="s">
        <v>2327</v>
      </c>
      <c r="C1532" s="832" t="s">
        <v>2333</v>
      </c>
      <c r="D1532" s="833" t="s">
        <v>3873</v>
      </c>
      <c r="E1532" s="834" t="s">
        <v>2354</v>
      </c>
      <c r="F1532" s="832" t="s">
        <v>2328</v>
      </c>
      <c r="G1532" s="832" t="s">
        <v>2450</v>
      </c>
      <c r="H1532" s="832" t="s">
        <v>607</v>
      </c>
      <c r="I1532" s="832" t="s">
        <v>2800</v>
      </c>
      <c r="J1532" s="832" t="s">
        <v>2452</v>
      </c>
      <c r="K1532" s="832" t="s">
        <v>2801</v>
      </c>
      <c r="L1532" s="835">
        <v>140.38</v>
      </c>
      <c r="M1532" s="835">
        <v>140.38</v>
      </c>
      <c r="N1532" s="832">
        <v>1</v>
      </c>
      <c r="O1532" s="836">
        <v>1</v>
      </c>
      <c r="P1532" s="835"/>
      <c r="Q1532" s="837">
        <v>0</v>
      </c>
      <c r="R1532" s="832"/>
      <c r="S1532" s="837">
        <v>0</v>
      </c>
      <c r="T1532" s="836"/>
      <c r="U1532" s="838">
        <v>0</v>
      </c>
    </row>
    <row r="1533" spans="1:21" ht="14.4" customHeight="1" x14ac:dyDescent="0.3">
      <c r="A1533" s="831">
        <v>50</v>
      </c>
      <c r="B1533" s="832" t="s">
        <v>2327</v>
      </c>
      <c r="C1533" s="832" t="s">
        <v>2333</v>
      </c>
      <c r="D1533" s="833" t="s">
        <v>3873</v>
      </c>
      <c r="E1533" s="834" t="s">
        <v>2354</v>
      </c>
      <c r="F1533" s="832" t="s">
        <v>2328</v>
      </c>
      <c r="G1533" s="832" t="s">
        <v>2450</v>
      </c>
      <c r="H1533" s="832" t="s">
        <v>607</v>
      </c>
      <c r="I1533" s="832" t="s">
        <v>2531</v>
      </c>
      <c r="J1533" s="832" t="s">
        <v>2452</v>
      </c>
      <c r="K1533" s="832" t="s">
        <v>2532</v>
      </c>
      <c r="L1533" s="835">
        <v>280.77</v>
      </c>
      <c r="M1533" s="835">
        <v>280.77</v>
      </c>
      <c r="N1533" s="832">
        <v>1</v>
      </c>
      <c r="O1533" s="836">
        <v>0.5</v>
      </c>
      <c r="P1533" s="835">
        <v>280.77</v>
      </c>
      <c r="Q1533" s="837">
        <v>1</v>
      </c>
      <c r="R1533" s="832">
        <v>1</v>
      </c>
      <c r="S1533" s="837">
        <v>1</v>
      </c>
      <c r="T1533" s="836">
        <v>0.5</v>
      </c>
      <c r="U1533" s="838">
        <v>1</v>
      </c>
    </row>
    <row r="1534" spans="1:21" ht="14.4" customHeight="1" x14ac:dyDescent="0.3">
      <c r="A1534" s="831">
        <v>50</v>
      </c>
      <c r="B1534" s="832" t="s">
        <v>2327</v>
      </c>
      <c r="C1534" s="832" t="s">
        <v>2333</v>
      </c>
      <c r="D1534" s="833" t="s">
        <v>3873</v>
      </c>
      <c r="E1534" s="834" t="s">
        <v>2354</v>
      </c>
      <c r="F1534" s="832" t="s">
        <v>2328</v>
      </c>
      <c r="G1534" s="832" t="s">
        <v>3225</v>
      </c>
      <c r="H1534" s="832" t="s">
        <v>578</v>
      </c>
      <c r="I1534" s="832" t="s">
        <v>3226</v>
      </c>
      <c r="J1534" s="832" t="s">
        <v>1424</v>
      </c>
      <c r="K1534" s="832" t="s">
        <v>3227</v>
      </c>
      <c r="L1534" s="835">
        <v>0</v>
      </c>
      <c r="M1534" s="835">
        <v>0</v>
      </c>
      <c r="N1534" s="832">
        <v>1</v>
      </c>
      <c r="O1534" s="836">
        <v>1</v>
      </c>
      <c r="P1534" s="835">
        <v>0</v>
      </c>
      <c r="Q1534" s="837"/>
      <c r="R1534" s="832">
        <v>1</v>
      </c>
      <c r="S1534" s="837">
        <v>1</v>
      </c>
      <c r="T1534" s="836">
        <v>1</v>
      </c>
      <c r="U1534" s="838">
        <v>1</v>
      </c>
    </row>
    <row r="1535" spans="1:21" ht="14.4" customHeight="1" x14ac:dyDescent="0.3">
      <c r="A1535" s="831">
        <v>50</v>
      </c>
      <c r="B1535" s="832" t="s">
        <v>2327</v>
      </c>
      <c r="C1535" s="832" t="s">
        <v>2333</v>
      </c>
      <c r="D1535" s="833" t="s">
        <v>3873</v>
      </c>
      <c r="E1535" s="834" t="s">
        <v>2354</v>
      </c>
      <c r="F1535" s="832" t="s">
        <v>2328</v>
      </c>
      <c r="G1535" s="832" t="s">
        <v>3020</v>
      </c>
      <c r="H1535" s="832" t="s">
        <v>578</v>
      </c>
      <c r="I1535" s="832" t="s">
        <v>3842</v>
      </c>
      <c r="J1535" s="832" t="s">
        <v>3700</v>
      </c>
      <c r="K1535" s="832" t="s">
        <v>3843</v>
      </c>
      <c r="L1535" s="835">
        <v>50.32</v>
      </c>
      <c r="M1535" s="835">
        <v>50.32</v>
      </c>
      <c r="N1535" s="832">
        <v>1</v>
      </c>
      <c r="O1535" s="836">
        <v>1</v>
      </c>
      <c r="P1535" s="835"/>
      <c r="Q1535" s="837">
        <v>0</v>
      </c>
      <c r="R1535" s="832"/>
      <c r="S1535" s="837">
        <v>0</v>
      </c>
      <c r="T1535" s="836"/>
      <c r="U1535" s="838">
        <v>0</v>
      </c>
    </row>
    <row r="1536" spans="1:21" ht="14.4" customHeight="1" x14ac:dyDescent="0.3">
      <c r="A1536" s="831">
        <v>50</v>
      </c>
      <c r="B1536" s="832" t="s">
        <v>2327</v>
      </c>
      <c r="C1536" s="832" t="s">
        <v>2333</v>
      </c>
      <c r="D1536" s="833" t="s">
        <v>3873</v>
      </c>
      <c r="E1536" s="834" t="s">
        <v>2354</v>
      </c>
      <c r="F1536" s="832" t="s">
        <v>2328</v>
      </c>
      <c r="G1536" s="832" t="s">
        <v>3020</v>
      </c>
      <c r="H1536" s="832" t="s">
        <v>578</v>
      </c>
      <c r="I1536" s="832" t="s">
        <v>3699</v>
      </c>
      <c r="J1536" s="832" t="s">
        <v>3700</v>
      </c>
      <c r="K1536" s="832" t="s">
        <v>3701</v>
      </c>
      <c r="L1536" s="835">
        <v>99.94</v>
      </c>
      <c r="M1536" s="835">
        <v>99.94</v>
      </c>
      <c r="N1536" s="832">
        <v>1</v>
      </c>
      <c r="O1536" s="836">
        <v>0.5</v>
      </c>
      <c r="P1536" s="835"/>
      <c r="Q1536" s="837">
        <v>0</v>
      </c>
      <c r="R1536" s="832"/>
      <c r="S1536" s="837">
        <v>0</v>
      </c>
      <c r="T1536" s="836"/>
      <c r="U1536" s="838">
        <v>0</v>
      </c>
    </row>
    <row r="1537" spans="1:21" ht="14.4" customHeight="1" x14ac:dyDescent="0.3">
      <c r="A1537" s="831">
        <v>50</v>
      </c>
      <c r="B1537" s="832" t="s">
        <v>2327</v>
      </c>
      <c r="C1537" s="832" t="s">
        <v>2333</v>
      </c>
      <c r="D1537" s="833" t="s">
        <v>3873</v>
      </c>
      <c r="E1537" s="834" t="s">
        <v>2354</v>
      </c>
      <c r="F1537" s="832" t="s">
        <v>2328</v>
      </c>
      <c r="G1537" s="832" t="s">
        <v>3020</v>
      </c>
      <c r="H1537" s="832" t="s">
        <v>578</v>
      </c>
      <c r="I1537" s="832" t="s">
        <v>3702</v>
      </c>
      <c r="J1537" s="832" t="s">
        <v>3700</v>
      </c>
      <c r="K1537" s="832" t="s">
        <v>3703</v>
      </c>
      <c r="L1537" s="835">
        <v>299.83999999999997</v>
      </c>
      <c r="M1537" s="835">
        <v>299.83999999999997</v>
      </c>
      <c r="N1537" s="832">
        <v>1</v>
      </c>
      <c r="O1537" s="836">
        <v>0.5</v>
      </c>
      <c r="P1537" s="835"/>
      <c r="Q1537" s="837">
        <v>0</v>
      </c>
      <c r="R1537" s="832"/>
      <c r="S1537" s="837">
        <v>0</v>
      </c>
      <c r="T1537" s="836"/>
      <c r="U1537" s="838">
        <v>0</v>
      </c>
    </row>
    <row r="1538" spans="1:21" ht="14.4" customHeight="1" x14ac:dyDescent="0.3">
      <c r="A1538" s="831">
        <v>50</v>
      </c>
      <c r="B1538" s="832" t="s">
        <v>2327</v>
      </c>
      <c r="C1538" s="832" t="s">
        <v>2333</v>
      </c>
      <c r="D1538" s="833" t="s">
        <v>3873</v>
      </c>
      <c r="E1538" s="834" t="s">
        <v>2354</v>
      </c>
      <c r="F1538" s="832" t="s">
        <v>2328</v>
      </c>
      <c r="G1538" s="832" t="s">
        <v>2573</v>
      </c>
      <c r="H1538" s="832" t="s">
        <v>578</v>
      </c>
      <c r="I1538" s="832" t="s">
        <v>3844</v>
      </c>
      <c r="J1538" s="832" t="s">
        <v>2575</v>
      </c>
      <c r="K1538" s="832" t="s">
        <v>3845</v>
      </c>
      <c r="L1538" s="835">
        <v>131.63999999999999</v>
      </c>
      <c r="M1538" s="835">
        <v>131.63999999999999</v>
      </c>
      <c r="N1538" s="832">
        <v>1</v>
      </c>
      <c r="O1538" s="836">
        <v>0.5</v>
      </c>
      <c r="P1538" s="835"/>
      <c r="Q1538" s="837">
        <v>0</v>
      </c>
      <c r="R1538" s="832"/>
      <c r="S1538" s="837">
        <v>0</v>
      </c>
      <c r="T1538" s="836"/>
      <c r="U1538" s="838">
        <v>0</v>
      </c>
    </row>
    <row r="1539" spans="1:21" ht="14.4" customHeight="1" x14ac:dyDescent="0.3">
      <c r="A1539" s="831">
        <v>50</v>
      </c>
      <c r="B1539" s="832" t="s">
        <v>2327</v>
      </c>
      <c r="C1539" s="832" t="s">
        <v>2333</v>
      </c>
      <c r="D1539" s="833" t="s">
        <v>3873</v>
      </c>
      <c r="E1539" s="834" t="s">
        <v>2354</v>
      </c>
      <c r="F1539" s="832" t="s">
        <v>2330</v>
      </c>
      <c r="G1539" s="832" t="s">
        <v>3232</v>
      </c>
      <c r="H1539" s="832" t="s">
        <v>578</v>
      </c>
      <c r="I1539" s="832" t="s">
        <v>3233</v>
      </c>
      <c r="J1539" s="832" t="s">
        <v>3234</v>
      </c>
      <c r="K1539" s="832" t="s">
        <v>3235</v>
      </c>
      <c r="L1539" s="835">
        <v>25</v>
      </c>
      <c r="M1539" s="835">
        <v>700</v>
      </c>
      <c r="N1539" s="832">
        <v>28</v>
      </c>
      <c r="O1539" s="836">
        <v>7</v>
      </c>
      <c r="P1539" s="835">
        <v>700</v>
      </c>
      <c r="Q1539" s="837">
        <v>1</v>
      </c>
      <c r="R1539" s="832">
        <v>28</v>
      </c>
      <c r="S1539" s="837">
        <v>1</v>
      </c>
      <c r="T1539" s="836">
        <v>7</v>
      </c>
      <c r="U1539" s="838">
        <v>1</v>
      </c>
    </row>
    <row r="1540" spans="1:21" ht="14.4" customHeight="1" x14ac:dyDescent="0.3">
      <c r="A1540" s="831">
        <v>50</v>
      </c>
      <c r="B1540" s="832" t="s">
        <v>2327</v>
      </c>
      <c r="C1540" s="832" t="s">
        <v>2333</v>
      </c>
      <c r="D1540" s="833" t="s">
        <v>3873</v>
      </c>
      <c r="E1540" s="834" t="s">
        <v>2354</v>
      </c>
      <c r="F1540" s="832" t="s">
        <v>2330</v>
      </c>
      <c r="G1540" s="832" t="s">
        <v>3232</v>
      </c>
      <c r="H1540" s="832" t="s">
        <v>578</v>
      </c>
      <c r="I1540" s="832" t="s">
        <v>3236</v>
      </c>
      <c r="J1540" s="832" t="s">
        <v>3234</v>
      </c>
      <c r="K1540" s="832" t="s">
        <v>3237</v>
      </c>
      <c r="L1540" s="835">
        <v>30</v>
      </c>
      <c r="M1540" s="835">
        <v>720</v>
      </c>
      <c r="N1540" s="832">
        <v>24</v>
      </c>
      <c r="O1540" s="836">
        <v>6</v>
      </c>
      <c r="P1540" s="835">
        <v>720</v>
      </c>
      <c r="Q1540" s="837">
        <v>1</v>
      </c>
      <c r="R1540" s="832">
        <v>24</v>
      </c>
      <c r="S1540" s="837">
        <v>1</v>
      </c>
      <c r="T1540" s="836">
        <v>6</v>
      </c>
      <c r="U1540" s="838">
        <v>1</v>
      </c>
    </row>
    <row r="1541" spans="1:21" ht="14.4" customHeight="1" x14ac:dyDescent="0.3">
      <c r="A1541" s="831">
        <v>50</v>
      </c>
      <c r="B1541" s="832" t="s">
        <v>2327</v>
      </c>
      <c r="C1541" s="832" t="s">
        <v>2333</v>
      </c>
      <c r="D1541" s="833" t="s">
        <v>3873</v>
      </c>
      <c r="E1541" s="834" t="s">
        <v>2354</v>
      </c>
      <c r="F1541" s="832" t="s">
        <v>2330</v>
      </c>
      <c r="G1541" s="832" t="s">
        <v>3712</v>
      </c>
      <c r="H1541" s="832" t="s">
        <v>578</v>
      </c>
      <c r="I1541" s="832" t="s">
        <v>3716</v>
      </c>
      <c r="J1541" s="832" t="s">
        <v>3717</v>
      </c>
      <c r="K1541" s="832" t="s">
        <v>3718</v>
      </c>
      <c r="L1541" s="835">
        <v>566</v>
      </c>
      <c r="M1541" s="835">
        <v>1132</v>
      </c>
      <c r="N1541" s="832">
        <v>2</v>
      </c>
      <c r="O1541" s="836">
        <v>2</v>
      </c>
      <c r="P1541" s="835"/>
      <c r="Q1541" s="837">
        <v>0</v>
      </c>
      <c r="R1541" s="832"/>
      <c r="S1541" s="837">
        <v>0</v>
      </c>
      <c r="T1541" s="836"/>
      <c r="U1541" s="838">
        <v>0</v>
      </c>
    </row>
    <row r="1542" spans="1:21" ht="14.4" customHeight="1" x14ac:dyDescent="0.3">
      <c r="A1542" s="831">
        <v>50</v>
      </c>
      <c r="B1542" s="832" t="s">
        <v>2327</v>
      </c>
      <c r="C1542" s="832" t="s">
        <v>2333</v>
      </c>
      <c r="D1542" s="833" t="s">
        <v>3873</v>
      </c>
      <c r="E1542" s="834" t="s">
        <v>2354</v>
      </c>
      <c r="F1542" s="832" t="s">
        <v>2330</v>
      </c>
      <c r="G1542" s="832" t="s">
        <v>3238</v>
      </c>
      <c r="H1542" s="832" t="s">
        <v>578</v>
      </c>
      <c r="I1542" s="832" t="s">
        <v>3239</v>
      </c>
      <c r="J1542" s="832" t="s">
        <v>3240</v>
      </c>
      <c r="K1542" s="832" t="s">
        <v>3241</v>
      </c>
      <c r="L1542" s="835">
        <v>378.48</v>
      </c>
      <c r="M1542" s="835">
        <v>378.48</v>
      </c>
      <c r="N1542" s="832">
        <v>1</v>
      </c>
      <c r="O1542" s="836">
        <v>1</v>
      </c>
      <c r="P1542" s="835">
        <v>378.48</v>
      </c>
      <c r="Q1542" s="837">
        <v>1</v>
      </c>
      <c r="R1542" s="832">
        <v>1</v>
      </c>
      <c r="S1542" s="837">
        <v>1</v>
      </c>
      <c r="T1542" s="836">
        <v>1</v>
      </c>
      <c r="U1542" s="838">
        <v>1</v>
      </c>
    </row>
    <row r="1543" spans="1:21" ht="14.4" customHeight="1" x14ac:dyDescent="0.3">
      <c r="A1543" s="831">
        <v>50</v>
      </c>
      <c r="B1543" s="832" t="s">
        <v>2327</v>
      </c>
      <c r="C1543" s="832" t="s">
        <v>2333</v>
      </c>
      <c r="D1543" s="833" t="s">
        <v>3873</v>
      </c>
      <c r="E1543" s="834" t="s">
        <v>2354</v>
      </c>
      <c r="F1543" s="832" t="s">
        <v>2330</v>
      </c>
      <c r="G1543" s="832" t="s">
        <v>3238</v>
      </c>
      <c r="H1543" s="832" t="s">
        <v>578</v>
      </c>
      <c r="I1543" s="832" t="s">
        <v>3242</v>
      </c>
      <c r="J1543" s="832" t="s">
        <v>3243</v>
      </c>
      <c r="K1543" s="832" t="s">
        <v>3244</v>
      </c>
      <c r="L1543" s="835">
        <v>378.48</v>
      </c>
      <c r="M1543" s="835">
        <v>756.96</v>
      </c>
      <c r="N1543" s="832">
        <v>2</v>
      </c>
      <c r="O1543" s="836">
        <v>2</v>
      </c>
      <c r="P1543" s="835">
        <v>756.96</v>
      </c>
      <c r="Q1543" s="837">
        <v>1</v>
      </c>
      <c r="R1543" s="832">
        <v>2</v>
      </c>
      <c r="S1543" s="837">
        <v>1</v>
      </c>
      <c r="T1543" s="836">
        <v>2</v>
      </c>
      <c r="U1543" s="838">
        <v>1</v>
      </c>
    </row>
    <row r="1544" spans="1:21" ht="14.4" customHeight="1" x14ac:dyDescent="0.3">
      <c r="A1544" s="831">
        <v>50</v>
      </c>
      <c r="B1544" s="832" t="s">
        <v>2327</v>
      </c>
      <c r="C1544" s="832" t="s">
        <v>2333</v>
      </c>
      <c r="D1544" s="833" t="s">
        <v>3873</v>
      </c>
      <c r="E1544" s="834" t="s">
        <v>2355</v>
      </c>
      <c r="F1544" s="832" t="s">
        <v>2328</v>
      </c>
      <c r="G1544" s="832" t="s">
        <v>2813</v>
      </c>
      <c r="H1544" s="832" t="s">
        <v>578</v>
      </c>
      <c r="I1544" s="832" t="s">
        <v>3094</v>
      </c>
      <c r="J1544" s="832" t="s">
        <v>3095</v>
      </c>
      <c r="K1544" s="832" t="s">
        <v>2180</v>
      </c>
      <c r="L1544" s="835">
        <v>4.7</v>
      </c>
      <c r="M1544" s="835">
        <v>14.100000000000001</v>
      </c>
      <c r="N1544" s="832">
        <v>3</v>
      </c>
      <c r="O1544" s="836">
        <v>1.5</v>
      </c>
      <c r="P1544" s="835"/>
      <c r="Q1544" s="837">
        <v>0</v>
      </c>
      <c r="R1544" s="832"/>
      <c r="S1544" s="837">
        <v>0</v>
      </c>
      <c r="T1544" s="836"/>
      <c r="U1544" s="838">
        <v>0</v>
      </c>
    </row>
    <row r="1545" spans="1:21" ht="14.4" customHeight="1" x14ac:dyDescent="0.3">
      <c r="A1545" s="831">
        <v>50</v>
      </c>
      <c r="B1545" s="832" t="s">
        <v>2327</v>
      </c>
      <c r="C1545" s="832" t="s">
        <v>2333</v>
      </c>
      <c r="D1545" s="833" t="s">
        <v>3873</v>
      </c>
      <c r="E1545" s="834" t="s">
        <v>2355</v>
      </c>
      <c r="F1545" s="832" t="s">
        <v>2328</v>
      </c>
      <c r="G1545" s="832" t="s">
        <v>2367</v>
      </c>
      <c r="H1545" s="832" t="s">
        <v>578</v>
      </c>
      <c r="I1545" s="832" t="s">
        <v>3096</v>
      </c>
      <c r="J1545" s="832" t="s">
        <v>2015</v>
      </c>
      <c r="K1545" s="832" t="s">
        <v>1945</v>
      </c>
      <c r="L1545" s="835">
        <v>196.2</v>
      </c>
      <c r="M1545" s="835">
        <v>196.2</v>
      </c>
      <c r="N1545" s="832">
        <v>1</v>
      </c>
      <c r="O1545" s="836">
        <v>0.5</v>
      </c>
      <c r="P1545" s="835">
        <v>196.2</v>
      </c>
      <c r="Q1545" s="837">
        <v>1</v>
      </c>
      <c r="R1545" s="832">
        <v>1</v>
      </c>
      <c r="S1545" s="837">
        <v>1</v>
      </c>
      <c r="T1545" s="836">
        <v>0.5</v>
      </c>
      <c r="U1545" s="838">
        <v>1</v>
      </c>
    </row>
    <row r="1546" spans="1:21" ht="14.4" customHeight="1" x14ac:dyDescent="0.3">
      <c r="A1546" s="831">
        <v>50</v>
      </c>
      <c r="B1546" s="832" t="s">
        <v>2327</v>
      </c>
      <c r="C1546" s="832" t="s">
        <v>2333</v>
      </c>
      <c r="D1546" s="833" t="s">
        <v>3873</v>
      </c>
      <c r="E1546" s="834" t="s">
        <v>2355</v>
      </c>
      <c r="F1546" s="832" t="s">
        <v>2328</v>
      </c>
      <c r="G1546" s="832" t="s">
        <v>2596</v>
      </c>
      <c r="H1546" s="832" t="s">
        <v>578</v>
      </c>
      <c r="I1546" s="832" t="s">
        <v>2839</v>
      </c>
      <c r="J1546" s="832" t="s">
        <v>2598</v>
      </c>
      <c r="K1546" s="832" t="s">
        <v>2840</v>
      </c>
      <c r="L1546" s="835">
        <v>1887.9</v>
      </c>
      <c r="M1546" s="835">
        <v>5663.7000000000007</v>
      </c>
      <c r="N1546" s="832">
        <v>3</v>
      </c>
      <c r="O1546" s="836">
        <v>1</v>
      </c>
      <c r="P1546" s="835">
        <v>5663.7000000000007</v>
      </c>
      <c r="Q1546" s="837">
        <v>1</v>
      </c>
      <c r="R1546" s="832">
        <v>3</v>
      </c>
      <c r="S1546" s="837">
        <v>1</v>
      </c>
      <c r="T1546" s="836">
        <v>1</v>
      </c>
      <c r="U1546" s="838">
        <v>1</v>
      </c>
    </row>
    <row r="1547" spans="1:21" ht="14.4" customHeight="1" x14ac:dyDescent="0.3">
      <c r="A1547" s="831">
        <v>50</v>
      </c>
      <c r="B1547" s="832" t="s">
        <v>2327</v>
      </c>
      <c r="C1547" s="832" t="s">
        <v>2333</v>
      </c>
      <c r="D1547" s="833" t="s">
        <v>3873</v>
      </c>
      <c r="E1547" s="834" t="s">
        <v>2355</v>
      </c>
      <c r="F1547" s="832" t="s">
        <v>2328</v>
      </c>
      <c r="G1547" s="832" t="s">
        <v>3027</v>
      </c>
      <c r="H1547" s="832" t="s">
        <v>578</v>
      </c>
      <c r="I1547" s="832" t="s">
        <v>3415</v>
      </c>
      <c r="J1547" s="832" t="s">
        <v>768</v>
      </c>
      <c r="K1547" s="832" t="s">
        <v>3416</v>
      </c>
      <c r="L1547" s="835">
        <v>18.809999999999999</v>
      </c>
      <c r="M1547" s="835">
        <v>18.809999999999999</v>
      </c>
      <c r="N1547" s="832">
        <v>1</v>
      </c>
      <c r="O1547" s="836">
        <v>1</v>
      </c>
      <c r="P1547" s="835">
        <v>18.809999999999999</v>
      </c>
      <c r="Q1547" s="837">
        <v>1</v>
      </c>
      <c r="R1547" s="832">
        <v>1</v>
      </c>
      <c r="S1547" s="837">
        <v>1</v>
      </c>
      <c r="T1547" s="836">
        <v>1</v>
      </c>
      <c r="U1547" s="838">
        <v>1</v>
      </c>
    </row>
    <row r="1548" spans="1:21" ht="14.4" customHeight="1" x14ac:dyDescent="0.3">
      <c r="A1548" s="831">
        <v>50</v>
      </c>
      <c r="B1548" s="832" t="s">
        <v>2327</v>
      </c>
      <c r="C1548" s="832" t="s">
        <v>2333</v>
      </c>
      <c r="D1548" s="833" t="s">
        <v>3873</v>
      </c>
      <c r="E1548" s="834" t="s">
        <v>2355</v>
      </c>
      <c r="F1548" s="832" t="s">
        <v>2328</v>
      </c>
      <c r="G1548" s="832" t="s">
        <v>2493</v>
      </c>
      <c r="H1548" s="832" t="s">
        <v>578</v>
      </c>
      <c r="I1548" s="832" t="s">
        <v>2494</v>
      </c>
      <c r="J1548" s="832" t="s">
        <v>736</v>
      </c>
      <c r="K1548" s="832" t="s">
        <v>2495</v>
      </c>
      <c r="L1548" s="835">
        <v>156.19</v>
      </c>
      <c r="M1548" s="835">
        <v>156.19</v>
      </c>
      <c r="N1548" s="832">
        <v>1</v>
      </c>
      <c r="O1548" s="836">
        <v>1</v>
      </c>
      <c r="P1548" s="835">
        <v>156.19</v>
      </c>
      <c r="Q1548" s="837">
        <v>1</v>
      </c>
      <c r="R1548" s="832">
        <v>1</v>
      </c>
      <c r="S1548" s="837">
        <v>1</v>
      </c>
      <c r="T1548" s="836">
        <v>1</v>
      </c>
      <c r="U1548" s="838">
        <v>1</v>
      </c>
    </row>
    <row r="1549" spans="1:21" ht="14.4" customHeight="1" x14ac:dyDescent="0.3">
      <c r="A1549" s="831">
        <v>50</v>
      </c>
      <c r="B1549" s="832" t="s">
        <v>2327</v>
      </c>
      <c r="C1549" s="832" t="s">
        <v>2333</v>
      </c>
      <c r="D1549" s="833" t="s">
        <v>3873</v>
      </c>
      <c r="E1549" s="834" t="s">
        <v>2355</v>
      </c>
      <c r="F1549" s="832" t="s">
        <v>2328</v>
      </c>
      <c r="G1549" s="832" t="s">
        <v>2390</v>
      </c>
      <c r="H1549" s="832" t="s">
        <v>578</v>
      </c>
      <c r="I1549" s="832" t="s">
        <v>2546</v>
      </c>
      <c r="J1549" s="832" t="s">
        <v>890</v>
      </c>
      <c r="K1549" s="832" t="s">
        <v>2547</v>
      </c>
      <c r="L1549" s="835">
        <v>58.63</v>
      </c>
      <c r="M1549" s="835">
        <v>58.63</v>
      </c>
      <c r="N1549" s="832">
        <v>1</v>
      </c>
      <c r="O1549" s="836">
        <v>0.5</v>
      </c>
      <c r="P1549" s="835"/>
      <c r="Q1549" s="837">
        <v>0</v>
      </c>
      <c r="R1549" s="832"/>
      <c r="S1549" s="837">
        <v>0</v>
      </c>
      <c r="T1549" s="836"/>
      <c r="U1549" s="838">
        <v>0</v>
      </c>
    </row>
    <row r="1550" spans="1:21" ht="14.4" customHeight="1" x14ac:dyDescent="0.3">
      <c r="A1550" s="831">
        <v>50</v>
      </c>
      <c r="B1550" s="832" t="s">
        <v>2327</v>
      </c>
      <c r="C1550" s="832" t="s">
        <v>2333</v>
      </c>
      <c r="D1550" s="833" t="s">
        <v>3873</v>
      </c>
      <c r="E1550" s="834" t="s">
        <v>2355</v>
      </c>
      <c r="F1550" s="832" t="s">
        <v>2328</v>
      </c>
      <c r="G1550" s="832" t="s">
        <v>2390</v>
      </c>
      <c r="H1550" s="832" t="s">
        <v>578</v>
      </c>
      <c r="I1550" s="832" t="s">
        <v>2500</v>
      </c>
      <c r="J1550" s="832" t="s">
        <v>2392</v>
      </c>
      <c r="K1550" s="832" t="s">
        <v>629</v>
      </c>
      <c r="L1550" s="835">
        <v>58.62</v>
      </c>
      <c r="M1550" s="835">
        <v>58.62</v>
      </c>
      <c r="N1550" s="832">
        <v>1</v>
      </c>
      <c r="O1550" s="836">
        <v>0.5</v>
      </c>
      <c r="P1550" s="835">
        <v>58.62</v>
      </c>
      <c r="Q1550" s="837">
        <v>1</v>
      </c>
      <c r="R1550" s="832">
        <v>1</v>
      </c>
      <c r="S1550" s="837">
        <v>1</v>
      </c>
      <c r="T1550" s="836">
        <v>0.5</v>
      </c>
      <c r="U1550" s="838">
        <v>1</v>
      </c>
    </row>
    <row r="1551" spans="1:21" ht="14.4" customHeight="1" x14ac:dyDescent="0.3">
      <c r="A1551" s="831">
        <v>50</v>
      </c>
      <c r="B1551" s="832" t="s">
        <v>2327</v>
      </c>
      <c r="C1551" s="832" t="s">
        <v>2333</v>
      </c>
      <c r="D1551" s="833" t="s">
        <v>3873</v>
      </c>
      <c r="E1551" s="834" t="s">
        <v>2355</v>
      </c>
      <c r="F1551" s="832" t="s">
        <v>2328</v>
      </c>
      <c r="G1551" s="832" t="s">
        <v>2401</v>
      </c>
      <c r="H1551" s="832" t="s">
        <v>607</v>
      </c>
      <c r="I1551" s="832" t="s">
        <v>1928</v>
      </c>
      <c r="J1551" s="832" t="s">
        <v>1929</v>
      </c>
      <c r="K1551" s="832" t="s">
        <v>1930</v>
      </c>
      <c r="L1551" s="835">
        <v>234.07</v>
      </c>
      <c r="M1551" s="835">
        <v>234.07</v>
      </c>
      <c r="N1551" s="832">
        <v>1</v>
      </c>
      <c r="O1551" s="836">
        <v>0.5</v>
      </c>
      <c r="P1551" s="835"/>
      <c r="Q1551" s="837">
        <v>0</v>
      </c>
      <c r="R1551" s="832"/>
      <c r="S1551" s="837">
        <v>0</v>
      </c>
      <c r="T1551" s="836"/>
      <c r="U1551" s="838">
        <v>0</v>
      </c>
    </row>
    <row r="1552" spans="1:21" ht="14.4" customHeight="1" x14ac:dyDescent="0.3">
      <c r="A1552" s="831">
        <v>50</v>
      </c>
      <c r="B1552" s="832" t="s">
        <v>2327</v>
      </c>
      <c r="C1552" s="832" t="s">
        <v>2333</v>
      </c>
      <c r="D1552" s="833" t="s">
        <v>3873</v>
      </c>
      <c r="E1552" s="834" t="s">
        <v>2355</v>
      </c>
      <c r="F1552" s="832" t="s">
        <v>2328</v>
      </c>
      <c r="G1552" s="832" t="s">
        <v>3165</v>
      </c>
      <c r="H1552" s="832" t="s">
        <v>607</v>
      </c>
      <c r="I1552" s="832" t="s">
        <v>3166</v>
      </c>
      <c r="J1552" s="832" t="s">
        <v>3167</v>
      </c>
      <c r="K1552" s="832" t="s">
        <v>3168</v>
      </c>
      <c r="L1552" s="835">
        <v>351.51</v>
      </c>
      <c r="M1552" s="835">
        <v>703.02</v>
      </c>
      <c r="N1552" s="832">
        <v>2</v>
      </c>
      <c r="O1552" s="836">
        <v>0.5</v>
      </c>
      <c r="P1552" s="835">
        <v>703.02</v>
      </c>
      <c r="Q1552" s="837">
        <v>1</v>
      </c>
      <c r="R1552" s="832">
        <v>2</v>
      </c>
      <c r="S1552" s="837">
        <v>1</v>
      </c>
      <c r="T1552" s="836">
        <v>0.5</v>
      </c>
      <c r="U1552" s="838">
        <v>1</v>
      </c>
    </row>
    <row r="1553" spans="1:21" ht="14.4" customHeight="1" x14ac:dyDescent="0.3">
      <c r="A1553" s="831">
        <v>50</v>
      </c>
      <c r="B1553" s="832" t="s">
        <v>2327</v>
      </c>
      <c r="C1553" s="832" t="s">
        <v>2333</v>
      </c>
      <c r="D1553" s="833" t="s">
        <v>3873</v>
      </c>
      <c r="E1553" s="834" t="s">
        <v>2355</v>
      </c>
      <c r="F1553" s="832" t="s">
        <v>2328</v>
      </c>
      <c r="G1553" s="832" t="s">
        <v>2409</v>
      </c>
      <c r="H1553" s="832" t="s">
        <v>607</v>
      </c>
      <c r="I1553" s="832" t="s">
        <v>3188</v>
      </c>
      <c r="J1553" s="832" t="s">
        <v>1981</v>
      </c>
      <c r="K1553" s="832" t="s">
        <v>3189</v>
      </c>
      <c r="L1553" s="835">
        <v>437.23</v>
      </c>
      <c r="M1553" s="835">
        <v>874.46</v>
      </c>
      <c r="N1553" s="832">
        <v>2</v>
      </c>
      <c r="O1553" s="836">
        <v>1</v>
      </c>
      <c r="P1553" s="835">
        <v>437.23</v>
      </c>
      <c r="Q1553" s="837">
        <v>0.5</v>
      </c>
      <c r="R1553" s="832">
        <v>1</v>
      </c>
      <c r="S1553" s="837">
        <v>0.5</v>
      </c>
      <c r="T1553" s="836">
        <v>0.5</v>
      </c>
      <c r="U1553" s="838">
        <v>0.5</v>
      </c>
    </row>
    <row r="1554" spans="1:21" ht="14.4" customHeight="1" x14ac:dyDescent="0.3">
      <c r="A1554" s="831">
        <v>50</v>
      </c>
      <c r="B1554" s="832" t="s">
        <v>2327</v>
      </c>
      <c r="C1554" s="832" t="s">
        <v>2333</v>
      </c>
      <c r="D1554" s="833" t="s">
        <v>3873</v>
      </c>
      <c r="E1554" s="834" t="s">
        <v>2355</v>
      </c>
      <c r="F1554" s="832" t="s">
        <v>2328</v>
      </c>
      <c r="G1554" s="832" t="s">
        <v>2747</v>
      </c>
      <c r="H1554" s="832" t="s">
        <v>578</v>
      </c>
      <c r="I1554" s="832" t="s">
        <v>3351</v>
      </c>
      <c r="J1554" s="832" t="s">
        <v>2749</v>
      </c>
      <c r="K1554" s="832" t="s">
        <v>2019</v>
      </c>
      <c r="L1554" s="835">
        <v>661.62</v>
      </c>
      <c r="M1554" s="835">
        <v>661.62</v>
      </c>
      <c r="N1554" s="832">
        <v>1</v>
      </c>
      <c r="O1554" s="836">
        <v>0.5</v>
      </c>
      <c r="P1554" s="835"/>
      <c r="Q1554" s="837">
        <v>0</v>
      </c>
      <c r="R1554" s="832"/>
      <c r="S1554" s="837">
        <v>0</v>
      </c>
      <c r="T1554" s="836"/>
      <c r="U1554" s="838">
        <v>0</v>
      </c>
    </row>
    <row r="1555" spans="1:21" ht="14.4" customHeight="1" x14ac:dyDescent="0.3">
      <c r="A1555" s="831">
        <v>50</v>
      </c>
      <c r="B1555" s="832" t="s">
        <v>2327</v>
      </c>
      <c r="C1555" s="832" t="s">
        <v>2333</v>
      </c>
      <c r="D1555" s="833" t="s">
        <v>3873</v>
      </c>
      <c r="E1555" s="834" t="s">
        <v>2355</v>
      </c>
      <c r="F1555" s="832" t="s">
        <v>2328</v>
      </c>
      <c r="G1555" s="832" t="s">
        <v>2424</v>
      </c>
      <c r="H1555" s="832" t="s">
        <v>578</v>
      </c>
      <c r="I1555" s="832" t="s">
        <v>2522</v>
      </c>
      <c r="J1555" s="832" t="s">
        <v>1246</v>
      </c>
      <c r="K1555" s="832" t="s">
        <v>2523</v>
      </c>
      <c r="L1555" s="835">
        <v>210.38</v>
      </c>
      <c r="M1555" s="835">
        <v>210.38</v>
      </c>
      <c r="N1555" s="832">
        <v>1</v>
      </c>
      <c r="O1555" s="836">
        <v>1</v>
      </c>
      <c r="P1555" s="835"/>
      <c r="Q1555" s="837">
        <v>0</v>
      </c>
      <c r="R1555" s="832"/>
      <c r="S1555" s="837">
        <v>0</v>
      </c>
      <c r="T1555" s="836"/>
      <c r="U1555" s="838">
        <v>0</v>
      </c>
    </row>
    <row r="1556" spans="1:21" ht="14.4" customHeight="1" x14ac:dyDescent="0.3">
      <c r="A1556" s="831">
        <v>50</v>
      </c>
      <c r="B1556" s="832" t="s">
        <v>2327</v>
      </c>
      <c r="C1556" s="832" t="s">
        <v>2333</v>
      </c>
      <c r="D1556" s="833" t="s">
        <v>3873</v>
      </c>
      <c r="E1556" s="834" t="s">
        <v>2355</v>
      </c>
      <c r="F1556" s="832" t="s">
        <v>2328</v>
      </c>
      <c r="G1556" s="832" t="s">
        <v>2784</v>
      </c>
      <c r="H1556" s="832" t="s">
        <v>578</v>
      </c>
      <c r="I1556" s="832" t="s">
        <v>3846</v>
      </c>
      <c r="J1556" s="832" t="s">
        <v>3847</v>
      </c>
      <c r="K1556" s="832" t="s">
        <v>3848</v>
      </c>
      <c r="L1556" s="835">
        <v>264</v>
      </c>
      <c r="M1556" s="835">
        <v>264</v>
      </c>
      <c r="N1556" s="832">
        <v>1</v>
      </c>
      <c r="O1556" s="836">
        <v>0.5</v>
      </c>
      <c r="P1556" s="835"/>
      <c r="Q1556" s="837">
        <v>0</v>
      </c>
      <c r="R1556" s="832"/>
      <c r="S1556" s="837">
        <v>0</v>
      </c>
      <c r="T1556" s="836"/>
      <c r="U1556" s="838">
        <v>0</v>
      </c>
    </row>
    <row r="1557" spans="1:21" ht="14.4" customHeight="1" x14ac:dyDescent="0.3">
      <c r="A1557" s="831">
        <v>50</v>
      </c>
      <c r="B1557" s="832" t="s">
        <v>2327</v>
      </c>
      <c r="C1557" s="832" t="s">
        <v>2333</v>
      </c>
      <c r="D1557" s="833" t="s">
        <v>3873</v>
      </c>
      <c r="E1557" s="834" t="s">
        <v>2355</v>
      </c>
      <c r="F1557" s="832" t="s">
        <v>2328</v>
      </c>
      <c r="G1557" s="832" t="s">
        <v>2799</v>
      </c>
      <c r="H1557" s="832" t="s">
        <v>607</v>
      </c>
      <c r="I1557" s="832" t="s">
        <v>1891</v>
      </c>
      <c r="J1557" s="832" t="s">
        <v>1887</v>
      </c>
      <c r="K1557" s="832" t="s">
        <v>1892</v>
      </c>
      <c r="L1557" s="835">
        <v>1887.9</v>
      </c>
      <c r="M1557" s="835">
        <v>1887.9</v>
      </c>
      <c r="N1557" s="832">
        <v>1</v>
      </c>
      <c r="O1557" s="836">
        <v>1</v>
      </c>
      <c r="P1557" s="835"/>
      <c r="Q1557" s="837">
        <v>0</v>
      </c>
      <c r="R1557" s="832"/>
      <c r="S1557" s="837">
        <v>0</v>
      </c>
      <c r="T1557" s="836"/>
      <c r="U1557" s="838">
        <v>0</v>
      </c>
    </row>
    <row r="1558" spans="1:21" ht="14.4" customHeight="1" x14ac:dyDescent="0.3">
      <c r="A1558" s="831">
        <v>50</v>
      </c>
      <c r="B1558" s="832" t="s">
        <v>2327</v>
      </c>
      <c r="C1558" s="832" t="s">
        <v>2333</v>
      </c>
      <c r="D1558" s="833" t="s">
        <v>3873</v>
      </c>
      <c r="E1558" s="834" t="s">
        <v>2355</v>
      </c>
      <c r="F1558" s="832" t="s">
        <v>2330</v>
      </c>
      <c r="G1558" s="832" t="s">
        <v>3232</v>
      </c>
      <c r="H1558" s="832" t="s">
        <v>578</v>
      </c>
      <c r="I1558" s="832" t="s">
        <v>3233</v>
      </c>
      <c r="J1558" s="832" t="s">
        <v>3234</v>
      </c>
      <c r="K1558" s="832" t="s">
        <v>3235</v>
      </c>
      <c r="L1558" s="835">
        <v>25</v>
      </c>
      <c r="M1558" s="835">
        <v>4150</v>
      </c>
      <c r="N1558" s="832">
        <v>166</v>
      </c>
      <c r="O1558" s="836">
        <v>39</v>
      </c>
      <c r="P1558" s="835">
        <v>4150</v>
      </c>
      <c r="Q1558" s="837">
        <v>1</v>
      </c>
      <c r="R1558" s="832">
        <v>166</v>
      </c>
      <c r="S1558" s="837">
        <v>1</v>
      </c>
      <c r="T1558" s="836">
        <v>39</v>
      </c>
      <c r="U1558" s="838">
        <v>1</v>
      </c>
    </row>
    <row r="1559" spans="1:21" ht="14.4" customHeight="1" x14ac:dyDescent="0.3">
      <c r="A1559" s="831">
        <v>50</v>
      </c>
      <c r="B1559" s="832" t="s">
        <v>2327</v>
      </c>
      <c r="C1559" s="832" t="s">
        <v>2333</v>
      </c>
      <c r="D1559" s="833" t="s">
        <v>3873</v>
      </c>
      <c r="E1559" s="834" t="s">
        <v>2355</v>
      </c>
      <c r="F1559" s="832" t="s">
        <v>2330</v>
      </c>
      <c r="G1559" s="832" t="s">
        <v>3232</v>
      </c>
      <c r="H1559" s="832" t="s">
        <v>578</v>
      </c>
      <c r="I1559" s="832" t="s">
        <v>3236</v>
      </c>
      <c r="J1559" s="832" t="s">
        <v>3234</v>
      </c>
      <c r="K1559" s="832" t="s">
        <v>3237</v>
      </c>
      <c r="L1559" s="835">
        <v>30</v>
      </c>
      <c r="M1559" s="835">
        <v>4890</v>
      </c>
      <c r="N1559" s="832">
        <v>163</v>
      </c>
      <c r="O1559" s="836">
        <v>39</v>
      </c>
      <c r="P1559" s="835">
        <v>4770</v>
      </c>
      <c r="Q1559" s="837">
        <v>0.97546012269938653</v>
      </c>
      <c r="R1559" s="832">
        <v>159</v>
      </c>
      <c r="S1559" s="837">
        <v>0.97546012269938653</v>
      </c>
      <c r="T1559" s="836">
        <v>38</v>
      </c>
      <c r="U1559" s="838">
        <v>0.97435897435897434</v>
      </c>
    </row>
    <row r="1560" spans="1:21" ht="14.4" customHeight="1" x14ac:dyDescent="0.3">
      <c r="A1560" s="831">
        <v>50</v>
      </c>
      <c r="B1560" s="832" t="s">
        <v>2327</v>
      </c>
      <c r="C1560" s="832" t="s">
        <v>2333</v>
      </c>
      <c r="D1560" s="833" t="s">
        <v>3873</v>
      </c>
      <c r="E1560" s="834" t="s">
        <v>2355</v>
      </c>
      <c r="F1560" s="832" t="s">
        <v>2330</v>
      </c>
      <c r="G1560" s="832" t="s">
        <v>3238</v>
      </c>
      <c r="H1560" s="832" t="s">
        <v>578</v>
      </c>
      <c r="I1560" s="832" t="s">
        <v>3239</v>
      </c>
      <c r="J1560" s="832" t="s">
        <v>3240</v>
      </c>
      <c r="K1560" s="832" t="s">
        <v>3241</v>
      </c>
      <c r="L1560" s="835">
        <v>378.48</v>
      </c>
      <c r="M1560" s="835">
        <v>6812.6399999999976</v>
      </c>
      <c r="N1560" s="832">
        <v>18</v>
      </c>
      <c r="O1560" s="836">
        <v>18</v>
      </c>
      <c r="P1560" s="835">
        <v>6812.6399999999976</v>
      </c>
      <c r="Q1560" s="837">
        <v>1</v>
      </c>
      <c r="R1560" s="832">
        <v>18</v>
      </c>
      <c r="S1560" s="837">
        <v>1</v>
      </c>
      <c r="T1560" s="836">
        <v>18</v>
      </c>
      <c r="U1560" s="838">
        <v>1</v>
      </c>
    </row>
    <row r="1561" spans="1:21" ht="14.4" customHeight="1" x14ac:dyDescent="0.3">
      <c r="A1561" s="831">
        <v>50</v>
      </c>
      <c r="B1561" s="832" t="s">
        <v>2327</v>
      </c>
      <c r="C1561" s="832" t="s">
        <v>2333</v>
      </c>
      <c r="D1561" s="833" t="s">
        <v>3873</v>
      </c>
      <c r="E1561" s="834" t="s">
        <v>2355</v>
      </c>
      <c r="F1561" s="832" t="s">
        <v>2330</v>
      </c>
      <c r="G1561" s="832" t="s">
        <v>3238</v>
      </c>
      <c r="H1561" s="832" t="s">
        <v>578</v>
      </c>
      <c r="I1561" s="832" t="s">
        <v>3242</v>
      </c>
      <c r="J1561" s="832" t="s">
        <v>3243</v>
      </c>
      <c r="K1561" s="832" t="s">
        <v>3244</v>
      </c>
      <c r="L1561" s="835">
        <v>378.48</v>
      </c>
      <c r="M1561" s="835">
        <v>6055.6799999999985</v>
      </c>
      <c r="N1561" s="832">
        <v>16</v>
      </c>
      <c r="O1561" s="836">
        <v>16</v>
      </c>
      <c r="P1561" s="835">
        <v>6055.6799999999985</v>
      </c>
      <c r="Q1561" s="837">
        <v>1</v>
      </c>
      <c r="R1561" s="832">
        <v>16</v>
      </c>
      <c r="S1561" s="837">
        <v>1</v>
      </c>
      <c r="T1561" s="836">
        <v>16</v>
      </c>
      <c r="U1561" s="838">
        <v>1</v>
      </c>
    </row>
    <row r="1562" spans="1:21" ht="14.4" customHeight="1" x14ac:dyDescent="0.3">
      <c r="A1562" s="831">
        <v>50</v>
      </c>
      <c r="B1562" s="832" t="s">
        <v>2327</v>
      </c>
      <c r="C1562" s="832" t="s">
        <v>2333</v>
      </c>
      <c r="D1562" s="833" t="s">
        <v>3873</v>
      </c>
      <c r="E1562" s="834" t="s">
        <v>2355</v>
      </c>
      <c r="F1562" s="832" t="s">
        <v>2330</v>
      </c>
      <c r="G1562" s="832" t="s">
        <v>3849</v>
      </c>
      <c r="H1562" s="832" t="s">
        <v>578</v>
      </c>
      <c r="I1562" s="832" t="s">
        <v>3850</v>
      </c>
      <c r="J1562" s="832" t="s">
        <v>3851</v>
      </c>
      <c r="K1562" s="832" t="s">
        <v>3852</v>
      </c>
      <c r="L1562" s="835">
        <v>353.75</v>
      </c>
      <c r="M1562" s="835">
        <v>353.75</v>
      </c>
      <c r="N1562" s="832">
        <v>1</v>
      </c>
      <c r="O1562" s="836">
        <v>1</v>
      </c>
      <c r="P1562" s="835"/>
      <c r="Q1562" s="837">
        <v>0</v>
      </c>
      <c r="R1562" s="832"/>
      <c r="S1562" s="837">
        <v>0</v>
      </c>
      <c r="T1562" s="836"/>
      <c r="U1562" s="838">
        <v>0</v>
      </c>
    </row>
    <row r="1563" spans="1:21" ht="14.4" customHeight="1" x14ac:dyDescent="0.3">
      <c r="A1563" s="831">
        <v>50</v>
      </c>
      <c r="B1563" s="832" t="s">
        <v>2327</v>
      </c>
      <c r="C1563" s="832" t="s">
        <v>2333</v>
      </c>
      <c r="D1563" s="833" t="s">
        <v>3873</v>
      </c>
      <c r="E1563" s="834" t="s">
        <v>2348</v>
      </c>
      <c r="F1563" s="832" t="s">
        <v>2328</v>
      </c>
      <c r="G1563" s="832" t="s">
        <v>3389</v>
      </c>
      <c r="H1563" s="832" t="s">
        <v>607</v>
      </c>
      <c r="I1563" s="832" t="s">
        <v>3393</v>
      </c>
      <c r="J1563" s="832" t="s">
        <v>3394</v>
      </c>
      <c r="K1563" s="832" t="s">
        <v>3392</v>
      </c>
      <c r="L1563" s="835">
        <v>70.540000000000006</v>
      </c>
      <c r="M1563" s="835">
        <v>141.08000000000001</v>
      </c>
      <c r="N1563" s="832">
        <v>2</v>
      </c>
      <c r="O1563" s="836">
        <v>0.5</v>
      </c>
      <c r="P1563" s="835">
        <v>141.08000000000001</v>
      </c>
      <c r="Q1563" s="837">
        <v>1</v>
      </c>
      <c r="R1563" s="832">
        <v>2</v>
      </c>
      <c r="S1563" s="837">
        <v>1</v>
      </c>
      <c r="T1563" s="836">
        <v>0.5</v>
      </c>
      <c r="U1563" s="838">
        <v>1</v>
      </c>
    </row>
    <row r="1564" spans="1:21" ht="14.4" customHeight="1" x14ac:dyDescent="0.3">
      <c r="A1564" s="831">
        <v>50</v>
      </c>
      <c r="B1564" s="832" t="s">
        <v>2327</v>
      </c>
      <c r="C1564" s="832" t="s">
        <v>2333</v>
      </c>
      <c r="D1564" s="833" t="s">
        <v>3873</v>
      </c>
      <c r="E1564" s="834" t="s">
        <v>2348</v>
      </c>
      <c r="F1564" s="832" t="s">
        <v>2328</v>
      </c>
      <c r="G1564" s="832" t="s">
        <v>3389</v>
      </c>
      <c r="H1564" s="832" t="s">
        <v>607</v>
      </c>
      <c r="I1564" s="832" t="s">
        <v>3853</v>
      </c>
      <c r="J1564" s="832" t="s">
        <v>3394</v>
      </c>
      <c r="K1564" s="832" t="s">
        <v>3854</v>
      </c>
      <c r="L1564" s="835">
        <v>141.09</v>
      </c>
      <c r="M1564" s="835">
        <v>282.18</v>
      </c>
      <c r="N1564" s="832">
        <v>2</v>
      </c>
      <c r="O1564" s="836">
        <v>0.5</v>
      </c>
      <c r="P1564" s="835">
        <v>282.18</v>
      </c>
      <c r="Q1564" s="837">
        <v>1</v>
      </c>
      <c r="R1564" s="832">
        <v>2</v>
      </c>
      <c r="S1564" s="837">
        <v>1</v>
      </c>
      <c r="T1564" s="836">
        <v>0.5</v>
      </c>
      <c r="U1564" s="838">
        <v>1</v>
      </c>
    </row>
    <row r="1565" spans="1:21" ht="14.4" customHeight="1" x14ac:dyDescent="0.3">
      <c r="A1565" s="831">
        <v>50</v>
      </c>
      <c r="B1565" s="832" t="s">
        <v>2327</v>
      </c>
      <c r="C1565" s="832" t="s">
        <v>2333</v>
      </c>
      <c r="D1565" s="833" t="s">
        <v>3873</v>
      </c>
      <c r="E1565" s="834" t="s">
        <v>2348</v>
      </c>
      <c r="F1565" s="832" t="s">
        <v>2328</v>
      </c>
      <c r="G1565" s="832" t="s">
        <v>3855</v>
      </c>
      <c r="H1565" s="832" t="s">
        <v>578</v>
      </c>
      <c r="I1565" s="832" t="s">
        <v>3856</v>
      </c>
      <c r="J1565" s="832" t="s">
        <v>3857</v>
      </c>
      <c r="K1565" s="832" t="s">
        <v>3858</v>
      </c>
      <c r="L1565" s="835">
        <v>84.9</v>
      </c>
      <c r="M1565" s="835">
        <v>84.9</v>
      </c>
      <c r="N1565" s="832">
        <v>1</v>
      </c>
      <c r="O1565" s="836">
        <v>1</v>
      </c>
      <c r="P1565" s="835">
        <v>84.9</v>
      </c>
      <c r="Q1565" s="837">
        <v>1</v>
      </c>
      <c r="R1565" s="832">
        <v>1</v>
      </c>
      <c r="S1565" s="837">
        <v>1</v>
      </c>
      <c r="T1565" s="836">
        <v>1</v>
      </c>
      <c r="U1565" s="838">
        <v>1</v>
      </c>
    </row>
    <row r="1566" spans="1:21" ht="14.4" customHeight="1" x14ac:dyDescent="0.3">
      <c r="A1566" s="831">
        <v>50</v>
      </c>
      <c r="B1566" s="832" t="s">
        <v>2327</v>
      </c>
      <c r="C1566" s="832" t="s">
        <v>2333</v>
      </c>
      <c r="D1566" s="833" t="s">
        <v>3873</v>
      </c>
      <c r="E1566" s="834" t="s">
        <v>2348</v>
      </c>
      <c r="F1566" s="832" t="s">
        <v>2328</v>
      </c>
      <c r="G1566" s="832" t="s">
        <v>3855</v>
      </c>
      <c r="H1566" s="832" t="s">
        <v>578</v>
      </c>
      <c r="I1566" s="832" t="s">
        <v>3859</v>
      </c>
      <c r="J1566" s="832" t="s">
        <v>3857</v>
      </c>
      <c r="K1566" s="832" t="s">
        <v>3860</v>
      </c>
      <c r="L1566" s="835">
        <v>0</v>
      </c>
      <c r="M1566" s="835">
        <v>0</v>
      </c>
      <c r="N1566" s="832">
        <v>1</v>
      </c>
      <c r="O1566" s="836">
        <v>0.5</v>
      </c>
      <c r="P1566" s="835">
        <v>0</v>
      </c>
      <c r="Q1566" s="837"/>
      <c r="R1566" s="832">
        <v>1</v>
      </c>
      <c r="S1566" s="837">
        <v>1</v>
      </c>
      <c r="T1566" s="836">
        <v>0.5</v>
      </c>
      <c r="U1566" s="838">
        <v>1</v>
      </c>
    </row>
    <row r="1567" spans="1:21" ht="14.4" customHeight="1" x14ac:dyDescent="0.3">
      <c r="A1567" s="831">
        <v>50</v>
      </c>
      <c r="B1567" s="832" t="s">
        <v>2327</v>
      </c>
      <c r="C1567" s="832" t="s">
        <v>2333</v>
      </c>
      <c r="D1567" s="833" t="s">
        <v>3873</v>
      </c>
      <c r="E1567" s="834" t="s">
        <v>2348</v>
      </c>
      <c r="F1567" s="832" t="s">
        <v>2328</v>
      </c>
      <c r="G1567" s="832" t="s">
        <v>3861</v>
      </c>
      <c r="H1567" s="832" t="s">
        <v>578</v>
      </c>
      <c r="I1567" s="832" t="s">
        <v>3862</v>
      </c>
      <c r="J1567" s="832" t="s">
        <v>3863</v>
      </c>
      <c r="K1567" s="832" t="s">
        <v>1897</v>
      </c>
      <c r="L1567" s="835">
        <v>38.56</v>
      </c>
      <c r="M1567" s="835">
        <v>77.12</v>
      </c>
      <c r="N1567" s="832">
        <v>2</v>
      </c>
      <c r="O1567" s="836">
        <v>0.5</v>
      </c>
      <c r="P1567" s="835">
        <v>77.12</v>
      </c>
      <c r="Q1567" s="837">
        <v>1</v>
      </c>
      <c r="R1567" s="832">
        <v>2</v>
      </c>
      <c r="S1567" s="837">
        <v>1</v>
      </c>
      <c r="T1567" s="836">
        <v>0.5</v>
      </c>
      <c r="U1567" s="838">
        <v>1</v>
      </c>
    </row>
    <row r="1568" spans="1:21" ht="14.4" customHeight="1" x14ac:dyDescent="0.3">
      <c r="A1568" s="831">
        <v>50</v>
      </c>
      <c r="B1568" s="832" t="s">
        <v>2327</v>
      </c>
      <c r="C1568" s="832" t="s">
        <v>2333</v>
      </c>
      <c r="D1568" s="833" t="s">
        <v>3873</v>
      </c>
      <c r="E1568" s="834" t="s">
        <v>2348</v>
      </c>
      <c r="F1568" s="832" t="s">
        <v>2328</v>
      </c>
      <c r="G1568" s="832" t="s">
        <v>3342</v>
      </c>
      <c r="H1568" s="832" t="s">
        <v>578</v>
      </c>
      <c r="I1568" s="832" t="s">
        <v>3585</v>
      </c>
      <c r="J1568" s="832" t="s">
        <v>624</v>
      </c>
      <c r="K1568" s="832" t="s">
        <v>3586</v>
      </c>
      <c r="L1568" s="835">
        <v>108.44</v>
      </c>
      <c r="M1568" s="835">
        <v>216.88</v>
      </c>
      <c r="N1568" s="832">
        <v>2</v>
      </c>
      <c r="O1568" s="836">
        <v>0.5</v>
      </c>
      <c r="P1568" s="835">
        <v>216.88</v>
      </c>
      <c r="Q1568" s="837">
        <v>1</v>
      </c>
      <c r="R1568" s="832">
        <v>2</v>
      </c>
      <c r="S1568" s="837">
        <v>1</v>
      </c>
      <c r="T1568" s="836">
        <v>0.5</v>
      </c>
      <c r="U1568" s="838">
        <v>1</v>
      </c>
    </row>
    <row r="1569" spans="1:21" ht="14.4" customHeight="1" x14ac:dyDescent="0.3">
      <c r="A1569" s="831">
        <v>50</v>
      </c>
      <c r="B1569" s="832" t="s">
        <v>2327</v>
      </c>
      <c r="C1569" s="832" t="s">
        <v>2333</v>
      </c>
      <c r="D1569" s="833" t="s">
        <v>3873</v>
      </c>
      <c r="E1569" s="834" t="s">
        <v>2348</v>
      </c>
      <c r="F1569" s="832" t="s">
        <v>2328</v>
      </c>
      <c r="G1569" s="832" t="s">
        <v>3204</v>
      </c>
      <c r="H1569" s="832" t="s">
        <v>607</v>
      </c>
      <c r="I1569" s="832" t="s">
        <v>2153</v>
      </c>
      <c r="J1569" s="832" t="s">
        <v>2154</v>
      </c>
      <c r="K1569" s="832" t="s">
        <v>2155</v>
      </c>
      <c r="L1569" s="835">
        <v>0</v>
      </c>
      <c r="M1569" s="835">
        <v>0</v>
      </c>
      <c r="N1569" s="832">
        <v>2</v>
      </c>
      <c r="O1569" s="836">
        <v>0.5</v>
      </c>
      <c r="P1569" s="835">
        <v>0</v>
      </c>
      <c r="Q1569" s="837"/>
      <c r="R1569" s="832">
        <v>2</v>
      </c>
      <c r="S1569" s="837">
        <v>1</v>
      </c>
      <c r="T1569" s="836">
        <v>0.5</v>
      </c>
      <c r="U1569" s="838">
        <v>1</v>
      </c>
    </row>
    <row r="1570" spans="1:21" ht="14.4" customHeight="1" x14ac:dyDescent="0.3">
      <c r="A1570" s="831">
        <v>50</v>
      </c>
      <c r="B1570" s="832" t="s">
        <v>2327</v>
      </c>
      <c r="C1570" s="832" t="s">
        <v>2333</v>
      </c>
      <c r="D1570" s="833" t="s">
        <v>3873</v>
      </c>
      <c r="E1570" s="834" t="s">
        <v>2340</v>
      </c>
      <c r="F1570" s="832" t="s">
        <v>2328</v>
      </c>
      <c r="G1570" s="832" t="s">
        <v>3389</v>
      </c>
      <c r="H1570" s="832" t="s">
        <v>607</v>
      </c>
      <c r="I1570" s="832" t="s">
        <v>3853</v>
      </c>
      <c r="J1570" s="832" t="s">
        <v>3394</v>
      </c>
      <c r="K1570" s="832" t="s">
        <v>3854</v>
      </c>
      <c r="L1570" s="835">
        <v>141.09</v>
      </c>
      <c r="M1570" s="835">
        <v>282.18</v>
      </c>
      <c r="N1570" s="832">
        <v>2</v>
      </c>
      <c r="O1570" s="836">
        <v>1.5</v>
      </c>
      <c r="P1570" s="835">
        <v>282.18</v>
      </c>
      <c r="Q1570" s="837">
        <v>1</v>
      </c>
      <c r="R1570" s="832">
        <v>2</v>
      </c>
      <c r="S1570" s="837">
        <v>1</v>
      </c>
      <c r="T1570" s="836">
        <v>1.5</v>
      </c>
      <c r="U1570" s="838">
        <v>1</v>
      </c>
    </row>
    <row r="1571" spans="1:21" ht="14.4" customHeight="1" x14ac:dyDescent="0.3">
      <c r="A1571" s="831">
        <v>50</v>
      </c>
      <c r="B1571" s="832" t="s">
        <v>2327</v>
      </c>
      <c r="C1571" s="832" t="s">
        <v>2333</v>
      </c>
      <c r="D1571" s="833" t="s">
        <v>3873</v>
      </c>
      <c r="E1571" s="834" t="s">
        <v>2340</v>
      </c>
      <c r="F1571" s="832" t="s">
        <v>2328</v>
      </c>
      <c r="G1571" s="832" t="s">
        <v>2897</v>
      </c>
      <c r="H1571" s="832" t="s">
        <v>607</v>
      </c>
      <c r="I1571" s="832" t="s">
        <v>2217</v>
      </c>
      <c r="J1571" s="832" t="s">
        <v>2218</v>
      </c>
      <c r="K1571" s="832" t="s">
        <v>2219</v>
      </c>
      <c r="L1571" s="835">
        <v>58.77</v>
      </c>
      <c r="M1571" s="835">
        <v>58.77</v>
      </c>
      <c r="N1571" s="832">
        <v>1</v>
      </c>
      <c r="O1571" s="836">
        <v>0.5</v>
      </c>
      <c r="P1571" s="835">
        <v>58.77</v>
      </c>
      <c r="Q1571" s="837">
        <v>1</v>
      </c>
      <c r="R1571" s="832">
        <v>1</v>
      </c>
      <c r="S1571" s="837">
        <v>1</v>
      </c>
      <c r="T1571" s="836">
        <v>0.5</v>
      </c>
      <c r="U1571" s="838">
        <v>1</v>
      </c>
    </row>
    <row r="1572" spans="1:21" ht="14.4" customHeight="1" x14ac:dyDescent="0.3">
      <c r="A1572" s="831">
        <v>50</v>
      </c>
      <c r="B1572" s="832" t="s">
        <v>2327</v>
      </c>
      <c r="C1572" s="832" t="s">
        <v>2333</v>
      </c>
      <c r="D1572" s="833" t="s">
        <v>3873</v>
      </c>
      <c r="E1572" s="834" t="s">
        <v>2342</v>
      </c>
      <c r="F1572" s="832" t="s">
        <v>2328</v>
      </c>
      <c r="G1572" s="832" t="s">
        <v>3864</v>
      </c>
      <c r="H1572" s="832" t="s">
        <v>578</v>
      </c>
      <c r="I1572" s="832" t="s">
        <v>3865</v>
      </c>
      <c r="J1572" s="832" t="s">
        <v>3866</v>
      </c>
      <c r="K1572" s="832" t="s">
        <v>2684</v>
      </c>
      <c r="L1572" s="835">
        <v>72.47</v>
      </c>
      <c r="M1572" s="835">
        <v>72.47</v>
      </c>
      <c r="N1572" s="832">
        <v>1</v>
      </c>
      <c r="O1572" s="836">
        <v>0.5</v>
      </c>
      <c r="P1572" s="835">
        <v>72.47</v>
      </c>
      <c r="Q1572" s="837">
        <v>1</v>
      </c>
      <c r="R1572" s="832">
        <v>1</v>
      </c>
      <c r="S1572" s="837">
        <v>1</v>
      </c>
      <c r="T1572" s="836">
        <v>0.5</v>
      </c>
      <c r="U1572" s="838">
        <v>1</v>
      </c>
    </row>
    <row r="1573" spans="1:21" ht="14.4" customHeight="1" x14ac:dyDescent="0.3">
      <c r="A1573" s="831">
        <v>50</v>
      </c>
      <c r="B1573" s="832" t="s">
        <v>2327</v>
      </c>
      <c r="C1573" s="832" t="s">
        <v>2333</v>
      </c>
      <c r="D1573" s="833" t="s">
        <v>3873</v>
      </c>
      <c r="E1573" s="834" t="s">
        <v>2342</v>
      </c>
      <c r="F1573" s="832" t="s">
        <v>2328</v>
      </c>
      <c r="G1573" s="832" t="s">
        <v>2890</v>
      </c>
      <c r="H1573" s="832" t="s">
        <v>578</v>
      </c>
      <c r="I1573" s="832" t="s">
        <v>2891</v>
      </c>
      <c r="J1573" s="832" t="s">
        <v>2892</v>
      </c>
      <c r="K1573" s="832" t="s">
        <v>2893</v>
      </c>
      <c r="L1573" s="835">
        <v>88.76</v>
      </c>
      <c r="M1573" s="835">
        <v>177.52</v>
      </c>
      <c r="N1573" s="832">
        <v>2</v>
      </c>
      <c r="O1573" s="836">
        <v>0.5</v>
      </c>
      <c r="P1573" s="835">
        <v>177.52</v>
      </c>
      <c r="Q1573" s="837">
        <v>1</v>
      </c>
      <c r="R1573" s="832">
        <v>2</v>
      </c>
      <c r="S1573" s="837">
        <v>1</v>
      </c>
      <c r="T1573" s="836">
        <v>0.5</v>
      </c>
      <c r="U1573" s="838">
        <v>1</v>
      </c>
    </row>
    <row r="1574" spans="1:21" ht="14.4" customHeight="1" x14ac:dyDescent="0.3">
      <c r="A1574" s="831">
        <v>50</v>
      </c>
      <c r="B1574" s="832" t="s">
        <v>2327</v>
      </c>
      <c r="C1574" s="832" t="s">
        <v>2333</v>
      </c>
      <c r="D1574" s="833" t="s">
        <v>3873</v>
      </c>
      <c r="E1574" s="834" t="s">
        <v>2342</v>
      </c>
      <c r="F1574" s="832" t="s">
        <v>2328</v>
      </c>
      <c r="G1574" s="832" t="s">
        <v>3740</v>
      </c>
      <c r="H1574" s="832" t="s">
        <v>578</v>
      </c>
      <c r="I1574" s="832" t="s">
        <v>3867</v>
      </c>
      <c r="J1574" s="832" t="s">
        <v>3868</v>
      </c>
      <c r="K1574" s="832" t="s">
        <v>3869</v>
      </c>
      <c r="L1574" s="835">
        <v>0</v>
      </c>
      <c r="M1574" s="835">
        <v>0</v>
      </c>
      <c r="N1574" s="832">
        <v>1</v>
      </c>
      <c r="O1574" s="836">
        <v>1</v>
      </c>
      <c r="P1574" s="835">
        <v>0</v>
      </c>
      <c r="Q1574" s="837"/>
      <c r="R1574" s="832">
        <v>1</v>
      </c>
      <c r="S1574" s="837">
        <v>1</v>
      </c>
      <c r="T1574" s="836">
        <v>1</v>
      </c>
      <c r="U1574" s="838">
        <v>1</v>
      </c>
    </row>
    <row r="1575" spans="1:21" ht="14.4" customHeight="1" x14ac:dyDescent="0.3">
      <c r="A1575" s="831">
        <v>50</v>
      </c>
      <c r="B1575" s="832" t="s">
        <v>2327</v>
      </c>
      <c r="C1575" s="832" t="s">
        <v>2333</v>
      </c>
      <c r="D1575" s="833" t="s">
        <v>3873</v>
      </c>
      <c r="E1575" s="834" t="s">
        <v>2342</v>
      </c>
      <c r="F1575" s="832" t="s">
        <v>2328</v>
      </c>
      <c r="G1575" s="832" t="s">
        <v>2756</v>
      </c>
      <c r="H1575" s="832" t="s">
        <v>578</v>
      </c>
      <c r="I1575" s="832" t="s">
        <v>3870</v>
      </c>
      <c r="J1575" s="832" t="s">
        <v>977</v>
      </c>
      <c r="K1575" s="832" t="s">
        <v>3871</v>
      </c>
      <c r="L1575" s="835">
        <v>0</v>
      </c>
      <c r="M1575" s="835">
        <v>0</v>
      </c>
      <c r="N1575" s="832">
        <v>1</v>
      </c>
      <c r="O1575" s="836">
        <v>0.5</v>
      </c>
      <c r="P1575" s="835">
        <v>0</v>
      </c>
      <c r="Q1575" s="837"/>
      <c r="R1575" s="832">
        <v>1</v>
      </c>
      <c r="S1575" s="837">
        <v>1</v>
      </c>
      <c r="T1575" s="836">
        <v>0.5</v>
      </c>
      <c r="U1575" s="838">
        <v>1</v>
      </c>
    </row>
    <row r="1576" spans="1:21" ht="14.4" customHeight="1" thickBot="1" x14ac:dyDescent="0.35">
      <c r="A1576" s="839">
        <v>50</v>
      </c>
      <c r="B1576" s="840" t="s">
        <v>2327</v>
      </c>
      <c r="C1576" s="840" t="s">
        <v>2333</v>
      </c>
      <c r="D1576" s="841" t="s">
        <v>3873</v>
      </c>
      <c r="E1576" s="842" t="s">
        <v>2342</v>
      </c>
      <c r="F1576" s="840" t="s">
        <v>2328</v>
      </c>
      <c r="G1576" s="840" t="s">
        <v>2447</v>
      </c>
      <c r="H1576" s="840" t="s">
        <v>578</v>
      </c>
      <c r="I1576" s="840" t="s">
        <v>3747</v>
      </c>
      <c r="J1576" s="840" t="s">
        <v>850</v>
      </c>
      <c r="K1576" s="840" t="s">
        <v>3748</v>
      </c>
      <c r="L1576" s="843">
        <v>277.70999999999998</v>
      </c>
      <c r="M1576" s="843">
        <v>277.70999999999998</v>
      </c>
      <c r="N1576" s="840">
        <v>1</v>
      </c>
      <c r="O1576" s="844">
        <v>0.5</v>
      </c>
      <c r="P1576" s="843">
        <v>277.70999999999998</v>
      </c>
      <c r="Q1576" s="845">
        <v>1</v>
      </c>
      <c r="R1576" s="840">
        <v>1</v>
      </c>
      <c r="S1576" s="845">
        <v>1</v>
      </c>
      <c r="T1576" s="844">
        <v>0.5</v>
      </c>
      <c r="U1576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0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3875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2349</v>
      </c>
      <c r="B5" s="225">
        <v>26135.669999999991</v>
      </c>
      <c r="C5" s="830">
        <v>8.5550407423575128E-2</v>
      </c>
      <c r="D5" s="225">
        <v>279364.57000000012</v>
      </c>
      <c r="E5" s="830">
        <v>0.91444959257642489</v>
      </c>
      <c r="F5" s="848">
        <v>305500.24000000011</v>
      </c>
    </row>
    <row r="6" spans="1:6" ht="14.4" customHeight="1" x14ac:dyDescent="0.3">
      <c r="A6" s="857" t="s">
        <v>2355</v>
      </c>
      <c r="B6" s="849">
        <v>14654.2</v>
      </c>
      <c r="C6" s="837">
        <v>0.75877466864253995</v>
      </c>
      <c r="D6" s="849">
        <v>4658.78</v>
      </c>
      <c r="E6" s="837">
        <v>0.2412253313574601</v>
      </c>
      <c r="F6" s="850">
        <v>19312.98</v>
      </c>
    </row>
    <row r="7" spans="1:6" ht="14.4" customHeight="1" x14ac:dyDescent="0.3">
      <c r="A7" s="857" t="s">
        <v>2346</v>
      </c>
      <c r="B7" s="849">
        <v>9786.43</v>
      </c>
      <c r="C7" s="837">
        <v>0.17065881942627953</v>
      </c>
      <c r="D7" s="849">
        <v>47558.57</v>
      </c>
      <c r="E7" s="837">
        <v>0.82934118057372042</v>
      </c>
      <c r="F7" s="850">
        <v>57345</v>
      </c>
    </row>
    <row r="8" spans="1:6" ht="14.4" customHeight="1" x14ac:dyDescent="0.3">
      <c r="A8" s="857" t="s">
        <v>2345</v>
      </c>
      <c r="B8" s="849">
        <v>5380.9299999999994</v>
      </c>
      <c r="C8" s="837">
        <v>0.1967580751025213</v>
      </c>
      <c r="D8" s="849">
        <v>21967.020000000008</v>
      </c>
      <c r="E8" s="837">
        <v>0.8032419248974787</v>
      </c>
      <c r="F8" s="850">
        <v>27347.950000000008</v>
      </c>
    </row>
    <row r="9" spans="1:6" ht="14.4" customHeight="1" x14ac:dyDescent="0.3">
      <c r="A9" s="857" t="s">
        <v>2354</v>
      </c>
      <c r="B9" s="849">
        <v>3695.74</v>
      </c>
      <c r="C9" s="837">
        <v>8.5736032754582164E-2</v>
      </c>
      <c r="D9" s="849">
        <v>39410.289999999986</v>
      </c>
      <c r="E9" s="837">
        <v>0.91426396724541792</v>
      </c>
      <c r="F9" s="850">
        <v>43106.029999999984</v>
      </c>
    </row>
    <row r="10" spans="1:6" ht="14.4" customHeight="1" x14ac:dyDescent="0.3">
      <c r="A10" s="857" t="s">
        <v>2344</v>
      </c>
      <c r="B10" s="849">
        <v>3011.25</v>
      </c>
      <c r="C10" s="837">
        <v>0.2383775837596884</v>
      </c>
      <c r="D10" s="849">
        <v>9621.0200000000041</v>
      </c>
      <c r="E10" s="837">
        <v>0.76162241624031157</v>
      </c>
      <c r="F10" s="850">
        <v>12632.270000000004</v>
      </c>
    </row>
    <row r="11" spans="1:6" ht="14.4" customHeight="1" x14ac:dyDescent="0.3">
      <c r="A11" s="857" t="s">
        <v>2341</v>
      </c>
      <c r="B11" s="849">
        <v>651.34</v>
      </c>
      <c r="C11" s="837">
        <v>1.1027377639686784E-2</v>
      </c>
      <c r="D11" s="849">
        <v>58414.379999999961</v>
      </c>
      <c r="E11" s="837">
        <v>0.98897262236031325</v>
      </c>
      <c r="F11" s="850">
        <v>59065.719999999958</v>
      </c>
    </row>
    <row r="12" spans="1:6" ht="14.4" customHeight="1" x14ac:dyDescent="0.3">
      <c r="A12" s="857" t="s">
        <v>2339</v>
      </c>
      <c r="B12" s="849">
        <v>629.28</v>
      </c>
      <c r="C12" s="837">
        <v>7.9340143379117489E-2</v>
      </c>
      <c r="D12" s="849">
        <v>7302.1399999999994</v>
      </c>
      <c r="E12" s="837">
        <v>0.92065985662088257</v>
      </c>
      <c r="F12" s="850">
        <v>7931.4199999999992</v>
      </c>
    </row>
    <row r="13" spans="1:6" ht="14.4" customHeight="1" x14ac:dyDescent="0.3">
      <c r="A13" s="857" t="s">
        <v>2352</v>
      </c>
      <c r="B13" s="849">
        <v>481.78</v>
      </c>
      <c r="C13" s="837">
        <v>0.160189655401721</v>
      </c>
      <c r="D13" s="849">
        <v>2525.7799999999997</v>
      </c>
      <c r="E13" s="837">
        <v>0.83981034459827908</v>
      </c>
      <c r="F13" s="850">
        <v>3007.5599999999995</v>
      </c>
    </row>
    <row r="14" spans="1:6" ht="14.4" customHeight="1" x14ac:dyDescent="0.3">
      <c r="A14" s="857" t="s">
        <v>2351</v>
      </c>
      <c r="B14" s="849">
        <v>370.90999999999997</v>
      </c>
      <c r="C14" s="837">
        <v>3.5164978938556322E-2</v>
      </c>
      <c r="D14" s="849">
        <v>10176.800000000001</v>
      </c>
      <c r="E14" s="837">
        <v>0.9648350210614437</v>
      </c>
      <c r="F14" s="850">
        <v>10547.710000000001</v>
      </c>
    </row>
    <row r="15" spans="1:6" ht="14.4" customHeight="1" x14ac:dyDescent="0.3">
      <c r="A15" s="857" t="s">
        <v>2353</v>
      </c>
      <c r="B15" s="849">
        <v>259.95999999999998</v>
      </c>
      <c r="C15" s="837">
        <v>3.9910525257270596E-2</v>
      </c>
      <c r="D15" s="849">
        <v>6253.6099999999988</v>
      </c>
      <c r="E15" s="837">
        <v>0.96008947474272943</v>
      </c>
      <c r="F15" s="850">
        <v>6513.5699999999988</v>
      </c>
    </row>
    <row r="16" spans="1:6" ht="14.4" customHeight="1" x14ac:dyDescent="0.3">
      <c r="A16" s="857" t="s">
        <v>2342</v>
      </c>
      <c r="B16" s="849">
        <v>220.97</v>
      </c>
      <c r="C16" s="837">
        <v>0.13385469039628792</v>
      </c>
      <c r="D16" s="849">
        <v>1429.85</v>
      </c>
      <c r="E16" s="837">
        <v>0.86614530960371205</v>
      </c>
      <c r="F16" s="850">
        <v>1650.82</v>
      </c>
    </row>
    <row r="17" spans="1:6" ht="14.4" customHeight="1" x14ac:dyDescent="0.3">
      <c r="A17" s="857" t="s">
        <v>2347</v>
      </c>
      <c r="B17" s="849">
        <v>175.54</v>
      </c>
      <c r="C17" s="837">
        <v>0.62498664862747888</v>
      </c>
      <c r="D17" s="849">
        <v>105.33</v>
      </c>
      <c r="E17" s="837">
        <v>0.37501335137252106</v>
      </c>
      <c r="F17" s="850">
        <v>280.87</v>
      </c>
    </row>
    <row r="18" spans="1:6" ht="14.4" customHeight="1" x14ac:dyDescent="0.3">
      <c r="A18" s="857" t="s">
        <v>2338</v>
      </c>
      <c r="B18" s="849">
        <v>35.11</v>
      </c>
      <c r="C18" s="837">
        <v>4.5653134995969104E-2</v>
      </c>
      <c r="D18" s="849">
        <v>733.95</v>
      </c>
      <c r="E18" s="837">
        <v>0.95434686500403088</v>
      </c>
      <c r="F18" s="850">
        <v>769.06000000000006</v>
      </c>
    </row>
    <row r="19" spans="1:6" ht="14.4" customHeight="1" x14ac:dyDescent="0.3">
      <c r="A19" s="857" t="s">
        <v>2340</v>
      </c>
      <c r="B19" s="849"/>
      <c r="C19" s="837">
        <v>0</v>
      </c>
      <c r="D19" s="849">
        <v>340.95</v>
      </c>
      <c r="E19" s="837">
        <v>1</v>
      </c>
      <c r="F19" s="850">
        <v>340.95</v>
      </c>
    </row>
    <row r="20" spans="1:6" ht="14.4" customHeight="1" x14ac:dyDescent="0.3">
      <c r="A20" s="857" t="s">
        <v>2350</v>
      </c>
      <c r="B20" s="849"/>
      <c r="C20" s="837">
        <v>0</v>
      </c>
      <c r="D20" s="849">
        <v>6449.1399999999994</v>
      </c>
      <c r="E20" s="837">
        <v>1</v>
      </c>
      <c r="F20" s="850">
        <v>6449.1399999999994</v>
      </c>
    </row>
    <row r="21" spans="1:6" ht="14.4" customHeight="1" thickBot="1" x14ac:dyDescent="0.35">
      <c r="A21" s="858" t="s">
        <v>2348</v>
      </c>
      <c r="B21" s="853"/>
      <c r="C21" s="854">
        <v>0</v>
      </c>
      <c r="D21" s="853">
        <v>423.26</v>
      </c>
      <c r="E21" s="854">
        <v>1</v>
      </c>
      <c r="F21" s="855">
        <v>423.26</v>
      </c>
    </row>
    <row r="22" spans="1:6" ht="14.4" customHeight="1" thickBot="1" x14ac:dyDescent="0.35">
      <c r="A22" s="771" t="s">
        <v>3</v>
      </c>
      <c r="B22" s="772">
        <v>65489.109999999986</v>
      </c>
      <c r="C22" s="773">
        <v>0.11648212444654005</v>
      </c>
      <c r="D22" s="772">
        <v>496735.44000000012</v>
      </c>
      <c r="E22" s="773">
        <v>0.88351787555346006</v>
      </c>
      <c r="F22" s="774">
        <v>562224.55000000005</v>
      </c>
    </row>
    <row r="23" spans="1:6" ht="14.4" customHeight="1" thickBot="1" x14ac:dyDescent="0.35"/>
    <row r="24" spans="1:6" ht="14.4" customHeight="1" x14ac:dyDescent="0.3">
      <c r="A24" s="856" t="s">
        <v>1780</v>
      </c>
      <c r="B24" s="225">
        <v>14264.28</v>
      </c>
      <c r="C24" s="830">
        <v>1</v>
      </c>
      <c r="D24" s="225"/>
      <c r="E24" s="830">
        <v>0</v>
      </c>
      <c r="F24" s="848">
        <v>14264.28</v>
      </c>
    </row>
    <row r="25" spans="1:6" ht="14.4" customHeight="1" x14ac:dyDescent="0.3">
      <c r="A25" s="857" t="s">
        <v>1762</v>
      </c>
      <c r="B25" s="849">
        <v>13681.080000000004</v>
      </c>
      <c r="C25" s="837">
        <v>0.1927420320563305</v>
      </c>
      <c r="D25" s="849">
        <v>57300.21999999995</v>
      </c>
      <c r="E25" s="837">
        <v>0.80725796794366944</v>
      </c>
      <c r="F25" s="850">
        <v>70981.299999999959</v>
      </c>
    </row>
    <row r="26" spans="1:6" ht="14.4" customHeight="1" x14ac:dyDescent="0.3">
      <c r="A26" s="857" t="s">
        <v>1749</v>
      </c>
      <c r="B26" s="849">
        <v>5127.0200000000004</v>
      </c>
      <c r="C26" s="837">
        <v>0.35789191524828606</v>
      </c>
      <c r="D26" s="849">
        <v>9198.5900000000038</v>
      </c>
      <c r="E26" s="837">
        <v>0.64210808475171399</v>
      </c>
      <c r="F26" s="850">
        <v>14325.610000000004</v>
      </c>
    </row>
    <row r="27" spans="1:6" ht="14.4" customHeight="1" x14ac:dyDescent="0.3">
      <c r="A27" s="857" t="s">
        <v>1742</v>
      </c>
      <c r="B27" s="849">
        <v>4070.76</v>
      </c>
      <c r="C27" s="837">
        <v>0.75609031270663229</v>
      </c>
      <c r="D27" s="849">
        <v>1313.2</v>
      </c>
      <c r="E27" s="837">
        <v>0.24390968729336771</v>
      </c>
      <c r="F27" s="850">
        <v>5383.96</v>
      </c>
    </row>
    <row r="28" spans="1:6" ht="14.4" customHeight="1" x14ac:dyDescent="0.3">
      <c r="A28" s="857" t="s">
        <v>1763</v>
      </c>
      <c r="B28" s="849">
        <v>3343.48</v>
      </c>
      <c r="C28" s="837">
        <v>0.29816719936076708</v>
      </c>
      <c r="D28" s="849">
        <v>7869.96</v>
      </c>
      <c r="E28" s="837">
        <v>0.70183280063923292</v>
      </c>
      <c r="F28" s="850">
        <v>11213.44</v>
      </c>
    </row>
    <row r="29" spans="1:6" ht="14.4" customHeight="1" x14ac:dyDescent="0.3">
      <c r="A29" s="857" t="s">
        <v>1754</v>
      </c>
      <c r="B29" s="849">
        <v>2514.0399999999995</v>
      </c>
      <c r="C29" s="837">
        <v>0.2836812529620184</v>
      </c>
      <c r="D29" s="849">
        <v>6348.1600000000008</v>
      </c>
      <c r="E29" s="837">
        <v>0.7163187470379816</v>
      </c>
      <c r="F29" s="850">
        <v>8862.2000000000007</v>
      </c>
    </row>
    <row r="30" spans="1:6" ht="14.4" customHeight="1" x14ac:dyDescent="0.3">
      <c r="A30" s="857" t="s">
        <v>1761</v>
      </c>
      <c r="B30" s="849">
        <v>2286.54</v>
      </c>
      <c r="C30" s="837">
        <v>0.35574661140360703</v>
      </c>
      <c r="D30" s="849">
        <v>4140.8999999999996</v>
      </c>
      <c r="E30" s="837">
        <v>0.64425338859639292</v>
      </c>
      <c r="F30" s="850">
        <v>6427.44</v>
      </c>
    </row>
    <row r="31" spans="1:6" ht="14.4" customHeight="1" x14ac:dyDescent="0.3">
      <c r="A31" s="857" t="s">
        <v>1751</v>
      </c>
      <c r="B31" s="849">
        <v>1818.4899999999996</v>
      </c>
      <c r="C31" s="837">
        <v>0.87573500021670758</v>
      </c>
      <c r="D31" s="849">
        <v>258.04000000000002</v>
      </c>
      <c r="E31" s="837">
        <v>0.12426499978329235</v>
      </c>
      <c r="F31" s="850">
        <v>2076.5299999999997</v>
      </c>
    </row>
    <row r="32" spans="1:6" ht="14.4" customHeight="1" x14ac:dyDescent="0.3">
      <c r="A32" s="857" t="s">
        <v>1765</v>
      </c>
      <c r="B32" s="849">
        <v>1800.77</v>
      </c>
      <c r="C32" s="837">
        <v>0.88602693354195272</v>
      </c>
      <c r="D32" s="849">
        <v>231.64</v>
      </c>
      <c r="E32" s="837">
        <v>0.11397306645804735</v>
      </c>
      <c r="F32" s="850">
        <v>2032.4099999999999</v>
      </c>
    </row>
    <row r="33" spans="1:6" ht="14.4" customHeight="1" x14ac:dyDescent="0.3">
      <c r="A33" s="857" t="s">
        <v>3876</v>
      </c>
      <c r="B33" s="849">
        <v>1793.62</v>
      </c>
      <c r="C33" s="837">
        <v>0.74999790926196941</v>
      </c>
      <c r="D33" s="849">
        <v>597.88</v>
      </c>
      <c r="E33" s="837">
        <v>0.25000209073803054</v>
      </c>
      <c r="F33" s="850">
        <v>2391.5</v>
      </c>
    </row>
    <row r="34" spans="1:6" ht="14.4" customHeight="1" x14ac:dyDescent="0.3">
      <c r="A34" s="857" t="s">
        <v>1758</v>
      </c>
      <c r="B34" s="849">
        <v>1724.3600000000001</v>
      </c>
      <c r="C34" s="837">
        <v>0.21304333859653024</v>
      </c>
      <c r="D34" s="849">
        <v>6369.58</v>
      </c>
      <c r="E34" s="837">
        <v>0.78695666140346965</v>
      </c>
      <c r="F34" s="850">
        <v>8093.9400000000005</v>
      </c>
    </row>
    <row r="35" spans="1:6" ht="14.4" customHeight="1" x14ac:dyDescent="0.3">
      <c r="A35" s="857" t="s">
        <v>1739</v>
      </c>
      <c r="B35" s="849">
        <v>1701.8699999999997</v>
      </c>
      <c r="C35" s="837">
        <v>0.11160147230767103</v>
      </c>
      <c r="D35" s="849">
        <v>13547.660000000009</v>
      </c>
      <c r="E35" s="837">
        <v>0.88839852769232897</v>
      </c>
      <c r="F35" s="850">
        <v>15249.530000000008</v>
      </c>
    </row>
    <row r="36" spans="1:6" ht="14.4" customHeight="1" x14ac:dyDescent="0.3">
      <c r="A36" s="857" t="s">
        <v>3877</v>
      </c>
      <c r="B36" s="849">
        <v>1458.18</v>
      </c>
      <c r="C36" s="837">
        <v>0.33389357025096172</v>
      </c>
      <c r="D36" s="849">
        <v>2909.02</v>
      </c>
      <c r="E36" s="837">
        <v>0.66610642974903833</v>
      </c>
      <c r="F36" s="850">
        <v>4367.2</v>
      </c>
    </row>
    <row r="37" spans="1:6" ht="14.4" customHeight="1" x14ac:dyDescent="0.3">
      <c r="A37" s="857" t="s">
        <v>3878</v>
      </c>
      <c r="B37" s="849">
        <v>1377.9</v>
      </c>
      <c r="C37" s="837">
        <v>0.38734868972186465</v>
      </c>
      <c r="D37" s="849">
        <v>2179.3599999999997</v>
      </c>
      <c r="E37" s="837">
        <v>0.61265131027813535</v>
      </c>
      <c r="F37" s="850">
        <v>3557.2599999999998</v>
      </c>
    </row>
    <row r="38" spans="1:6" ht="14.4" customHeight="1" x14ac:dyDescent="0.3">
      <c r="A38" s="857" t="s">
        <v>1785</v>
      </c>
      <c r="B38" s="849">
        <v>1108.3399999999999</v>
      </c>
      <c r="C38" s="837">
        <v>0.62618432872502106</v>
      </c>
      <c r="D38" s="849">
        <v>661.65</v>
      </c>
      <c r="E38" s="837">
        <v>0.373815671274979</v>
      </c>
      <c r="F38" s="850">
        <v>1769.9899999999998</v>
      </c>
    </row>
    <row r="39" spans="1:6" ht="14.4" customHeight="1" x14ac:dyDescent="0.3">
      <c r="A39" s="857" t="s">
        <v>1745</v>
      </c>
      <c r="B39" s="849">
        <v>850.19999999999993</v>
      </c>
      <c r="C39" s="837">
        <v>0.42896497441951986</v>
      </c>
      <c r="D39" s="849">
        <v>1131.78</v>
      </c>
      <c r="E39" s="837">
        <v>0.57103502558048014</v>
      </c>
      <c r="F39" s="850">
        <v>1981.98</v>
      </c>
    </row>
    <row r="40" spans="1:6" ht="14.4" customHeight="1" x14ac:dyDescent="0.3">
      <c r="A40" s="857" t="s">
        <v>1782</v>
      </c>
      <c r="B40" s="849">
        <v>550.39</v>
      </c>
      <c r="C40" s="837">
        <v>1</v>
      </c>
      <c r="D40" s="849"/>
      <c r="E40" s="837">
        <v>0</v>
      </c>
      <c r="F40" s="850">
        <v>550.39</v>
      </c>
    </row>
    <row r="41" spans="1:6" ht="14.4" customHeight="1" x14ac:dyDescent="0.3">
      <c r="A41" s="857" t="s">
        <v>1735</v>
      </c>
      <c r="B41" s="849">
        <v>505.52</v>
      </c>
      <c r="C41" s="837">
        <v>0.32320804056084446</v>
      </c>
      <c r="D41" s="849">
        <v>1058.55</v>
      </c>
      <c r="E41" s="837">
        <v>0.67679195943915549</v>
      </c>
      <c r="F41" s="850">
        <v>1564.07</v>
      </c>
    </row>
    <row r="42" spans="1:6" ht="14.4" customHeight="1" x14ac:dyDescent="0.3">
      <c r="A42" s="857" t="s">
        <v>3879</v>
      </c>
      <c r="B42" s="849">
        <v>483.18</v>
      </c>
      <c r="C42" s="837">
        <v>1</v>
      </c>
      <c r="D42" s="849"/>
      <c r="E42" s="837">
        <v>0</v>
      </c>
      <c r="F42" s="850">
        <v>483.18</v>
      </c>
    </row>
    <row r="43" spans="1:6" ht="14.4" customHeight="1" x14ac:dyDescent="0.3">
      <c r="A43" s="857" t="s">
        <v>1771</v>
      </c>
      <c r="B43" s="849">
        <v>477.44</v>
      </c>
      <c r="C43" s="837">
        <v>0.43749255481943722</v>
      </c>
      <c r="D43" s="849">
        <v>613.87</v>
      </c>
      <c r="E43" s="837">
        <v>0.56250744518056284</v>
      </c>
      <c r="F43" s="850">
        <v>1091.31</v>
      </c>
    </row>
    <row r="44" spans="1:6" ht="14.4" customHeight="1" x14ac:dyDescent="0.3">
      <c r="A44" s="857" t="s">
        <v>1769</v>
      </c>
      <c r="B44" s="849">
        <v>463.08000000000004</v>
      </c>
      <c r="C44" s="837">
        <v>0.16253097382404763</v>
      </c>
      <c r="D44" s="849">
        <v>2386.1000000000004</v>
      </c>
      <c r="E44" s="837">
        <v>0.83746902617595242</v>
      </c>
      <c r="F44" s="850">
        <v>2849.1800000000003</v>
      </c>
    </row>
    <row r="45" spans="1:6" ht="14.4" customHeight="1" x14ac:dyDescent="0.3">
      <c r="A45" s="857" t="s">
        <v>3880</v>
      </c>
      <c r="B45" s="849">
        <v>435.78</v>
      </c>
      <c r="C45" s="837">
        <v>0.89999999999999991</v>
      </c>
      <c r="D45" s="849">
        <v>48.42</v>
      </c>
      <c r="E45" s="837">
        <v>0.1</v>
      </c>
      <c r="F45" s="850">
        <v>484.2</v>
      </c>
    </row>
    <row r="46" spans="1:6" ht="14.4" customHeight="1" x14ac:dyDescent="0.3">
      <c r="A46" s="857" t="s">
        <v>3881</v>
      </c>
      <c r="B46" s="849">
        <v>424.24</v>
      </c>
      <c r="C46" s="837">
        <v>1</v>
      </c>
      <c r="D46" s="849"/>
      <c r="E46" s="837">
        <v>0</v>
      </c>
      <c r="F46" s="850">
        <v>424.24</v>
      </c>
    </row>
    <row r="47" spans="1:6" ht="14.4" customHeight="1" x14ac:dyDescent="0.3">
      <c r="A47" s="857" t="s">
        <v>3882</v>
      </c>
      <c r="B47" s="849">
        <v>396</v>
      </c>
      <c r="C47" s="837">
        <v>1</v>
      </c>
      <c r="D47" s="849"/>
      <c r="E47" s="837">
        <v>0</v>
      </c>
      <c r="F47" s="850">
        <v>396</v>
      </c>
    </row>
    <row r="48" spans="1:6" ht="14.4" customHeight="1" x14ac:dyDescent="0.3">
      <c r="A48" s="857" t="s">
        <v>1753</v>
      </c>
      <c r="B48" s="849">
        <v>317.98</v>
      </c>
      <c r="C48" s="837">
        <v>3.6576332014355381E-2</v>
      </c>
      <c r="D48" s="849">
        <v>8375.6200000000026</v>
      </c>
      <c r="E48" s="837">
        <v>0.96342366798564472</v>
      </c>
      <c r="F48" s="850">
        <v>8693.6000000000022</v>
      </c>
    </row>
    <row r="49" spans="1:6" ht="14.4" customHeight="1" x14ac:dyDescent="0.3">
      <c r="A49" s="857" t="s">
        <v>3883</v>
      </c>
      <c r="B49" s="849">
        <v>290.52</v>
      </c>
      <c r="C49" s="837">
        <v>1</v>
      </c>
      <c r="D49" s="849"/>
      <c r="E49" s="837">
        <v>0</v>
      </c>
      <c r="F49" s="850">
        <v>290.52</v>
      </c>
    </row>
    <row r="50" spans="1:6" ht="14.4" customHeight="1" x14ac:dyDescent="0.3">
      <c r="A50" s="857" t="s">
        <v>1736</v>
      </c>
      <c r="B50" s="849">
        <v>246.67000000000002</v>
      </c>
      <c r="C50" s="837">
        <v>0.7272754076127016</v>
      </c>
      <c r="D50" s="849">
        <v>92.5</v>
      </c>
      <c r="E50" s="837">
        <v>0.2727245923872984</v>
      </c>
      <c r="F50" s="850">
        <v>339.17</v>
      </c>
    </row>
    <row r="51" spans="1:6" ht="14.4" customHeight="1" x14ac:dyDescent="0.3">
      <c r="A51" s="857" t="s">
        <v>3884</v>
      </c>
      <c r="B51" s="849">
        <v>241.56</v>
      </c>
      <c r="C51" s="837">
        <v>1</v>
      </c>
      <c r="D51" s="849"/>
      <c r="E51" s="837">
        <v>0</v>
      </c>
      <c r="F51" s="850">
        <v>241.56</v>
      </c>
    </row>
    <row r="52" spans="1:6" ht="14.4" customHeight="1" x14ac:dyDescent="0.3">
      <c r="A52" s="857" t="s">
        <v>1748</v>
      </c>
      <c r="B52" s="849">
        <v>234.07</v>
      </c>
      <c r="C52" s="837">
        <v>5.6181339452227724E-2</v>
      </c>
      <c r="D52" s="849">
        <v>3932.2600000000011</v>
      </c>
      <c r="E52" s="837">
        <v>0.9438186605477723</v>
      </c>
      <c r="F52" s="850">
        <v>4166.3300000000008</v>
      </c>
    </row>
    <row r="53" spans="1:6" ht="14.4" customHeight="1" x14ac:dyDescent="0.3">
      <c r="A53" s="857" t="s">
        <v>3885</v>
      </c>
      <c r="B53" s="849">
        <v>207.45</v>
      </c>
      <c r="C53" s="837">
        <v>0.5</v>
      </c>
      <c r="D53" s="849">
        <v>207.45</v>
      </c>
      <c r="E53" s="837">
        <v>0.5</v>
      </c>
      <c r="F53" s="850">
        <v>414.9</v>
      </c>
    </row>
    <row r="54" spans="1:6" ht="14.4" customHeight="1" x14ac:dyDescent="0.3">
      <c r="A54" s="857" t="s">
        <v>1767</v>
      </c>
      <c r="B54" s="849">
        <v>168.36</v>
      </c>
      <c r="C54" s="837">
        <v>8.6988870632730877E-2</v>
      </c>
      <c r="D54" s="849">
        <v>1767.06</v>
      </c>
      <c r="E54" s="837">
        <v>0.91301112936726903</v>
      </c>
      <c r="F54" s="850">
        <v>1935.42</v>
      </c>
    </row>
    <row r="55" spans="1:6" ht="14.4" customHeight="1" x14ac:dyDescent="0.3">
      <c r="A55" s="857" t="s">
        <v>3886</v>
      </c>
      <c r="B55" s="849">
        <v>155.69999999999999</v>
      </c>
      <c r="C55" s="837">
        <v>1</v>
      </c>
      <c r="D55" s="849"/>
      <c r="E55" s="837">
        <v>0</v>
      </c>
      <c r="F55" s="850">
        <v>155.69999999999999</v>
      </c>
    </row>
    <row r="56" spans="1:6" ht="14.4" customHeight="1" x14ac:dyDescent="0.3">
      <c r="A56" s="857" t="s">
        <v>3887</v>
      </c>
      <c r="B56" s="849">
        <v>149.69</v>
      </c>
      <c r="C56" s="837">
        <v>1</v>
      </c>
      <c r="D56" s="849"/>
      <c r="E56" s="837">
        <v>0</v>
      </c>
      <c r="F56" s="850">
        <v>149.69</v>
      </c>
    </row>
    <row r="57" spans="1:6" ht="14.4" customHeight="1" x14ac:dyDescent="0.3">
      <c r="A57" s="857" t="s">
        <v>3888</v>
      </c>
      <c r="B57" s="849">
        <v>123.2</v>
      </c>
      <c r="C57" s="837">
        <v>1</v>
      </c>
      <c r="D57" s="849"/>
      <c r="E57" s="837">
        <v>0</v>
      </c>
      <c r="F57" s="850">
        <v>123.2</v>
      </c>
    </row>
    <row r="58" spans="1:6" ht="14.4" customHeight="1" x14ac:dyDescent="0.3">
      <c r="A58" s="857" t="s">
        <v>3889</v>
      </c>
      <c r="B58" s="849">
        <v>119.7</v>
      </c>
      <c r="C58" s="837">
        <v>8.6148575705669833E-2</v>
      </c>
      <c r="D58" s="849">
        <v>1269.76</v>
      </c>
      <c r="E58" s="837">
        <v>0.91385142429433019</v>
      </c>
      <c r="F58" s="850">
        <v>1389.46</v>
      </c>
    </row>
    <row r="59" spans="1:6" ht="14.4" customHeight="1" x14ac:dyDescent="0.3">
      <c r="A59" s="857" t="s">
        <v>1729</v>
      </c>
      <c r="B59" s="849">
        <v>116.98</v>
      </c>
      <c r="C59" s="837">
        <v>4.0642186854000138E-2</v>
      </c>
      <c r="D59" s="849">
        <v>2761.3099999999986</v>
      </c>
      <c r="E59" s="837">
        <v>0.95935781314599988</v>
      </c>
      <c r="F59" s="850">
        <v>2878.2899999999986</v>
      </c>
    </row>
    <row r="60" spans="1:6" ht="14.4" customHeight="1" x14ac:dyDescent="0.3">
      <c r="A60" s="857" t="s">
        <v>1797</v>
      </c>
      <c r="B60" s="849">
        <v>85.16</v>
      </c>
      <c r="C60" s="837">
        <v>5.012596237609776E-2</v>
      </c>
      <c r="D60" s="849">
        <v>1613.7599999999998</v>
      </c>
      <c r="E60" s="837">
        <v>0.94987403762390221</v>
      </c>
      <c r="F60" s="850">
        <v>1698.9199999999998</v>
      </c>
    </row>
    <row r="61" spans="1:6" ht="14.4" customHeight="1" x14ac:dyDescent="0.3">
      <c r="A61" s="857" t="s">
        <v>3890</v>
      </c>
      <c r="B61" s="849">
        <v>65.52</v>
      </c>
      <c r="C61" s="837">
        <v>0.2857142857142857</v>
      </c>
      <c r="D61" s="849">
        <v>163.79999999999998</v>
      </c>
      <c r="E61" s="837">
        <v>0.71428571428571419</v>
      </c>
      <c r="F61" s="850">
        <v>229.32</v>
      </c>
    </row>
    <row r="62" spans="1:6" ht="14.4" customHeight="1" x14ac:dyDescent="0.3">
      <c r="A62" s="857" t="s">
        <v>1803</v>
      </c>
      <c r="B62" s="849">
        <v>64.540000000000006</v>
      </c>
      <c r="C62" s="837">
        <v>5.5611084304129046E-2</v>
      </c>
      <c r="D62" s="849">
        <v>1096.02</v>
      </c>
      <c r="E62" s="837">
        <v>0.94438891569587102</v>
      </c>
      <c r="F62" s="850">
        <v>1160.56</v>
      </c>
    </row>
    <row r="63" spans="1:6" ht="14.4" customHeight="1" x14ac:dyDescent="0.3">
      <c r="A63" s="857" t="s">
        <v>1794</v>
      </c>
      <c r="B63" s="849">
        <v>61.1</v>
      </c>
      <c r="C63" s="837">
        <v>0.18840579710144928</v>
      </c>
      <c r="D63" s="849">
        <v>263.2</v>
      </c>
      <c r="E63" s="837">
        <v>0.81159420289855067</v>
      </c>
      <c r="F63" s="850">
        <v>324.3</v>
      </c>
    </row>
    <row r="64" spans="1:6" ht="14.4" customHeight="1" x14ac:dyDescent="0.3">
      <c r="A64" s="857" t="s">
        <v>3891</v>
      </c>
      <c r="B64" s="849">
        <v>54.95</v>
      </c>
      <c r="C64" s="837">
        <v>0.21877612772225982</v>
      </c>
      <c r="D64" s="849">
        <v>196.22</v>
      </c>
      <c r="E64" s="837">
        <v>0.78122387227774015</v>
      </c>
      <c r="F64" s="850">
        <v>251.17000000000002</v>
      </c>
    </row>
    <row r="65" spans="1:6" ht="14.4" customHeight="1" x14ac:dyDescent="0.3">
      <c r="A65" s="857" t="s">
        <v>1807</v>
      </c>
      <c r="B65" s="849">
        <v>50.32</v>
      </c>
      <c r="C65" s="837">
        <v>1</v>
      </c>
      <c r="D65" s="849"/>
      <c r="E65" s="837">
        <v>0</v>
      </c>
      <c r="F65" s="850">
        <v>50.32</v>
      </c>
    </row>
    <row r="66" spans="1:6" ht="14.4" customHeight="1" x14ac:dyDescent="0.3">
      <c r="A66" s="857" t="s">
        <v>3892</v>
      </c>
      <c r="B66" s="849">
        <v>44.52</v>
      </c>
      <c r="C66" s="837">
        <v>1</v>
      </c>
      <c r="D66" s="849"/>
      <c r="E66" s="837">
        <v>0</v>
      </c>
      <c r="F66" s="850">
        <v>44.52</v>
      </c>
    </row>
    <row r="67" spans="1:6" ht="14.4" customHeight="1" x14ac:dyDescent="0.3">
      <c r="A67" s="857" t="s">
        <v>3893</v>
      </c>
      <c r="B67" s="849">
        <v>34.56</v>
      </c>
      <c r="C67" s="837">
        <v>1</v>
      </c>
      <c r="D67" s="849"/>
      <c r="E67" s="837">
        <v>0</v>
      </c>
      <c r="F67" s="850">
        <v>34.56</v>
      </c>
    </row>
    <row r="68" spans="1:6" ht="14.4" customHeight="1" x14ac:dyDescent="0.3">
      <c r="A68" s="857" t="s">
        <v>1795</v>
      </c>
      <c r="B68" s="849"/>
      <c r="C68" s="837"/>
      <c r="D68" s="849">
        <v>0</v>
      </c>
      <c r="E68" s="837"/>
      <c r="F68" s="850">
        <v>0</v>
      </c>
    </row>
    <row r="69" spans="1:6" ht="14.4" customHeight="1" x14ac:dyDescent="0.3">
      <c r="A69" s="857" t="s">
        <v>3894</v>
      </c>
      <c r="B69" s="849"/>
      <c r="C69" s="837">
        <v>0</v>
      </c>
      <c r="D69" s="849">
        <v>166.52</v>
      </c>
      <c r="E69" s="837">
        <v>1</v>
      </c>
      <c r="F69" s="850">
        <v>166.52</v>
      </c>
    </row>
    <row r="70" spans="1:6" ht="14.4" customHeight="1" x14ac:dyDescent="0.3">
      <c r="A70" s="857" t="s">
        <v>3895</v>
      </c>
      <c r="B70" s="849"/>
      <c r="C70" s="837">
        <v>0</v>
      </c>
      <c r="D70" s="849">
        <v>5695.24</v>
      </c>
      <c r="E70" s="837">
        <v>1</v>
      </c>
      <c r="F70" s="850">
        <v>5695.24</v>
      </c>
    </row>
    <row r="71" spans="1:6" ht="14.4" customHeight="1" x14ac:dyDescent="0.3">
      <c r="A71" s="857" t="s">
        <v>1750</v>
      </c>
      <c r="B71" s="849"/>
      <c r="C71" s="837">
        <v>0</v>
      </c>
      <c r="D71" s="849">
        <v>193.14999999999998</v>
      </c>
      <c r="E71" s="837">
        <v>1</v>
      </c>
      <c r="F71" s="850">
        <v>193.14999999999998</v>
      </c>
    </row>
    <row r="72" spans="1:6" ht="14.4" customHeight="1" x14ac:dyDescent="0.3">
      <c r="A72" s="857" t="s">
        <v>3896</v>
      </c>
      <c r="B72" s="849"/>
      <c r="C72" s="837">
        <v>0</v>
      </c>
      <c r="D72" s="849">
        <v>2369.13</v>
      </c>
      <c r="E72" s="837">
        <v>1</v>
      </c>
      <c r="F72" s="850">
        <v>2369.13</v>
      </c>
    </row>
    <row r="73" spans="1:6" ht="14.4" customHeight="1" x14ac:dyDescent="0.3">
      <c r="A73" s="857" t="s">
        <v>3897</v>
      </c>
      <c r="B73" s="849"/>
      <c r="C73" s="837">
        <v>0</v>
      </c>
      <c r="D73" s="849">
        <v>346.98</v>
      </c>
      <c r="E73" s="837">
        <v>1</v>
      </c>
      <c r="F73" s="850">
        <v>346.98</v>
      </c>
    </row>
    <row r="74" spans="1:6" ht="14.4" customHeight="1" x14ac:dyDescent="0.3">
      <c r="A74" s="857" t="s">
        <v>1738</v>
      </c>
      <c r="B74" s="849"/>
      <c r="C74" s="837">
        <v>0</v>
      </c>
      <c r="D74" s="849">
        <v>61973.29000000003</v>
      </c>
      <c r="E74" s="837">
        <v>1</v>
      </c>
      <c r="F74" s="850">
        <v>61973.29000000003</v>
      </c>
    </row>
    <row r="75" spans="1:6" ht="14.4" customHeight="1" x14ac:dyDescent="0.3">
      <c r="A75" s="857" t="s">
        <v>3898</v>
      </c>
      <c r="B75" s="849"/>
      <c r="C75" s="837">
        <v>0</v>
      </c>
      <c r="D75" s="849">
        <v>1844.3999999999999</v>
      </c>
      <c r="E75" s="837">
        <v>1</v>
      </c>
      <c r="F75" s="850">
        <v>1844.3999999999999</v>
      </c>
    </row>
    <row r="76" spans="1:6" ht="14.4" customHeight="1" x14ac:dyDescent="0.3">
      <c r="A76" s="857" t="s">
        <v>1747</v>
      </c>
      <c r="B76" s="849"/>
      <c r="C76" s="837">
        <v>0</v>
      </c>
      <c r="D76" s="849">
        <v>1399.99</v>
      </c>
      <c r="E76" s="837">
        <v>1</v>
      </c>
      <c r="F76" s="850">
        <v>1399.99</v>
      </c>
    </row>
    <row r="77" spans="1:6" ht="14.4" customHeight="1" x14ac:dyDescent="0.3">
      <c r="A77" s="857" t="s">
        <v>3899</v>
      </c>
      <c r="B77" s="849"/>
      <c r="C77" s="837">
        <v>0</v>
      </c>
      <c r="D77" s="849">
        <v>706.25</v>
      </c>
      <c r="E77" s="837">
        <v>1</v>
      </c>
      <c r="F77" s="850">
        <v>706.25</v>
      </c>
    </row>
    <row r="78" spans="1:6" ht="14.4" customHeight="1" x14ac:dyDescent="0.3">
      <c r="A78" s="857" t="s">
        <v>1752</v>
      </c>
      <c r="B78" s="849"/>
      <c r="C78" s="837">
        <v>0</v>
      </c>
      <c r="D78" s="849">
        <v>1133.73</v>
      </c>
      <c r="E78" s="837">
        <v>1</v>
      </c>
      <c r="F78" s="850">
        <v>1133.73</v>
      </c>
    </row>
    <row r="79" spans="1:6" ht="14.4" customHeight="1" x14ac:dyDescent="0.3">
      <c r="A79" s="857" t="s">
        <v>1805</v>
      </c>
      <c r="B79" s="849"/>
      <c r="C79" s="837">
        <v>0</v>
      </c>
      <c r="D79" s="849">
        <v>192768.37</v>
      </c>
      <c r="E79" s="837">
        <v>1</v>
      </c>
      <c r="F79" s="850">
        <v>192768.37</v>
      </c>
    </row>
    <row r="80" spans="1:6" ht="14.4" customHeight="1" x14ac:dyDescent="0.3">
      <c r="A80" s="857" t="s">
        <v>3900</v>
      </c>
      <c r="B80" s="849"/>
      <c r="C80" s="837">
        <v>0</v>
      </c>
      <c r="D80" s="849">
        <v>122.87</v>
      </c>
      <c r="E80" s="837">
        <v>1</v>
      </c>
      <c r="F80" s="850">
        <v>122.87</v>
      </c>
    </row>
    <row r="81" spans="1:6" ht="14.4" customHeight="1" x14ac:dyDescent="0.3">
      <c r="A81" s="857" t="s">
        <v>1764</v>
      </c>
      <c r="B81" s="849"/>
      <c r="C81" s="837">
        <v>0</v>
      </c>
      <c r="D81" s="849">
        <v>2977.7200000000003</v>
      </c>
      <c r="E81" s="837">
        <v>1</v>
      </c>
      <c r="F81" s="850">
        <v>2977.7200000000003</v>
      </c>
    </row>
    <row r="82" spans="1:6" ht="14.4" customHeight="1" x14ac:dyDescent="0.3">
      <c r="A82" s="857" t="s">
        <v>1781</v>
      </c>
      <c r="B82" s="849">
        <v>0</v>
      </c>
      <c r="C82" s="837">
        <v>0</v>
      </c>
      <c r="D82" s="849">
        <v>3231.81</v>
      </c>
      <c r="E82" s="837">
        <v>1</v>
      </c>
      <c r="F82" s="850">
        <v>3231.81</v>
      </c>
    </row>
    <row r="83" spans="1:6" ht="14.4" customHeight="1" x14ac:dyDescent="0.3">
      <c r="A83" s="857" t="s">
        <v>1796</v>
      </c>
      <c r="B83" s="849">
        <v>0</v>
      </c>
      <c r="C83" s="837"/>
      <c r="D83" s="849">
        <v>0</v>
      </c>
      <c r="E83" s="837"/>
      <c r="F83" s="850">
        <v>0</v>
      </c>
    </row>
    <row r="84" spans="1:6" ht="14.4" customHeight="1" x14ac:dyDescent="0.3">
      <c r="A84" s="857" t="s">
        <v>1743</v>
      </c>
      <c r="B84" s="849"/>
      <c r="C84" s="837">
        <v>0</v>
      </c>
      <c r="D84" s="849">
        <v>655.23</v>
      </c>
      <c r="E84" s="837">
        <v>1</v>
      </c>
      <c r="F84" s="850">
        <v>655.23</v>
      </c>
    </row>
    <row r="85" spans="1:6" ht="14.4" customHeight="1" x14ac:dyDescent="0.3">
      <c r="A85" s="857" t="s">
        <v>1759</v>
      </c>
      <c r="B85" s="849">
        <v>0</v>
      </c>
      <c r="C85" s="837">
        <v>0</v>
      </c>
      <c r="D85" s="849">
        <v>25.94</v>
      </c>
      <c r="E85" s="837">
        <v>1</v>
      </c>
      <c r="F85" s="850">
        <v>25.94</v>
      </c>
    </row>
    <row r="86" spans="1:6" ht="14.4" customHeight="1" x14ac:dyDescent="0.3">
      <c r="A86" s="857" t="s">
        <v>1737</v>
      </c>
      <c r="B86" s="849"/>
      <c r="C86" s="837">
        <v>0</v>
      </c>
      <c r="D86" s="849">
        <v>18018.240000000002</v>
      </c>
      <c r="E86" s="837">
        <v>1</v>
      </c>
      <c r="F86" s="850">
        <v>18018.240000000002</v>
      </c>
    </row>
    <row r="87" spans="1:6" ht="14.4" customHeight="1" x14ac:dyDescent="0.3">
      <c r="A87" s="857" t="s">
        <v>1760</v>
      </c>
      <c r="B87" s="849"/>
      <c r="C87" s="837">
        <v>0</v>
      </c>
      <c r="D87" s="849">
        <v>311.76</v>
      </c>
      <c r="E87" s="837">
        <v>1</v>
      </c>
      <c r="F87" s="850">
        <v>311.76</v>
      </c>
    </row>
    <row r="88" spans="1:6" ht="14.4" customHeight="1" x14ac:dyDescent="0.3">
      <c r="A88" s="857" t="s">
        <v>1744</v>
      </c>
      <c r="B88" s="849"/>
      <c r="C88" s="837">
        <v>0</v>
      </c>
      <c r="D88" s="849">
        <v>600.62</v>
      </c>
      <c r="E88" s="837">
        <v>1</v>
      </c>
      <c r="F88" s="850">
        <v>600.62</v>
      </c>
    </row>
    <row r="89" spans="1:6" ht="14.4" customHeight="1" x14ac:dyDescent="0.3">
      <c r="A89" s="857" t="s">
        <v>3901</v>
      </c>
      <c r="B89" s="849"/>
      <c r="C89" s="837">
        <v>0</v>
      </c>
      <c r="D89" s="849">
        <v>388.35</v>
      </c>
      <c r="E89" s="837">
        <v>1</v>
      </c>
      <c r="F89" s="850">
        <v>388.35</v>
      </c>
    </row>
    <row r="90" spans="1:6" ht="14.4" customHeight="1" x14ac:dyDescent="0.3">
      <c r="A90" s="857" t="s">
        <v>1799</v>
      </c>
      <c r="B90" s="849"/>
      <c r="C90" s="837">
        <v>0</v>
      </c>
      <c r="D90" s="849">
        <v>573.75</v>
      </c>
      <c r="E90" s="837">
        <v>1</v>
      </c>
      <c r="F90" s="850">
        <v>573.75</v>
      </c>
    </row>
    <row r="91" spans="1:6" ht="14.4" customHeight="1" x14ac:dyDescent="0.3">
      <c r="A91" s="857" t="s">
        <v>3902</v>
      </c>
      <c r="B91" s="849"/>
      <c r="C91" s="837">
        <v>0</v>
      </c>
      <c r="D91" s="849">
        <v>21847.990000000005</v>
      </c>
      <c r="E91" s="837">
        <v>1</v>
      </c>
      <c r="F91" s="850">
        <v>21847.990000000005</v>
      </c>
    </row>
    <row r="92" spans="1:6" ht="14.4" customHeight="1" x14ac:dyDescent="0.3">
      <c r="A92" s="857" t="s">
        <v>1801</v>
      </c>
      <c r="B92" s="849">
        <v>0</v>
      </c>
      <c r="C92" s="837"/>
      <c r="D92" s="849">
        <v>0</v>
      </c>
      <c r="E92" s="837"/>
      <c r="F92" s="850">
        <v>0</v>
      </c>
    </row>
    <row r="93" spans="1:6" ht="14.4" customHeight="1" x14ac:dyDescent="0.3">
      <c r="A93" s="857" t="s">
        <v>3903</v>
      </c>
      <c r="B93" s="849"/>
      <c r="C93" s="837">
        <v>0</v>
      </c>
      <c r="D93" s="849">
        <v>3125.7</v>
      </c>
      <c r="E93" s="837">
        <v>1</v>
      </c>
      <c r="F93" s="850">
        <v>3125.7</v>
      </c>
    </row>
    <row r="94" spans="1:6" ht="14.4" customHeight="1" x14ac:dyDescent="0.3">
      <c r="A94" s="857" t="s">
        <v>1789</v>
      </c>
      <c r="B94" s="849">
        <v>0</v>
      </c>
      <c r="C94" s="837"/>
      <c r="D94" s="849">
        <v>0</v>
      </c>
      <c r="E94" s="837"/>
      <c r="F94" s="850">
        <v>0</v>
      </c>
    </row>
    <row r="95" spans="1:6" ht="14.4" customHeight="1" x14ac:dyDescent="0.3">
      <c r="A95" s="857" t="s">
        <v>3904</v>
      </c>
      <c r="B95" s="849"/>
      <c r="C95" s="837">
        <v>0</v>
      </c>
      <c r="D95" s="849">
        <v>1280.82</v>
      </c>
      <c r="E95" s="837">
        <v>1</v>
      </c>
      <c r="F95" s="850">
        <v>1280.82</v>
      </c>
    </row>
    <row r="96" spans="1:6" ht="14.4" customHeight="1" x14ac:dyDescent="0.3">
      <c r="A96" s="857" t="s">
        <v>1755</v>
      </c>
      <c r="B96" s="849"/>
      <c r="C96" s="837">
        <v>0</v>
      </c>
      <c r="D96" s="849">
        <v>6907.4599999999991</v>
      </c>
      <c r="E96" s="837">
        <v>1</v>
      </c>
      <c r="F96" s="850">
        <v>6907.4599999999991</v>
      </c>
    </row>
    <row r="97" spans="1:6" ht="14.4" customHeight="1" x14ac:dyDescent="0.3">
      <c r="A97" s="857" t="s">
        <v>3905</v>
      </c>
      <c r="B97" s="849"/>
      <c r="C97" s="837">
        <v>0</v>
      </c>
      <c r="D97" s="849">
        <v>1488.83</v>
      </c>
      <c r="E97" s="837">
        <v>1</v>
      </c>
      <c r="F97" s="850">
        <v>1488.83</v>
      </c>
    </row>
    <row r="98" spans="1:6" ht="14.4" customHeight="1" x14ac:dyDescent="0.3">
      <c r="A98" s="857" t="s">
        <v>3906</v>
      </c>
      <c r="B98" s="849"/>
      <c r="C98" s="837">
        <v>0</v>
      </c>
      <c r="D98" s="849">
        <v>683.06</v>
      </c>
      <c r="E98" s="837">
        <v>1</v>
      </c>
      <c r="F98" s="850">
        <v>683.06</v>
      </c>
    </row>
    <row r="99" spans="1:6" ht="14.4" customHeight="1" x14ac:dyDescent="0.3">
      <c r="A99" s="857" t="s">
        <v>1806</v>
      </c>
      <c r="B99" s="849"/>
      <c r="C99" s="837">
        <v>0</v>
      </c>
      <c r="D99" s="849">
        <v>2678.8</v>
      </c>
      <c r="E99" s="837">
        <v>1</v>
      </c>
      <c r="F99" s="850">
        <v>2678.8</v>
      </c>
    </row>
    <row r="100" spans="1:6" ht="14.4" customHeight="1" x14ac:dyDescent="0.3">
      <c r="A100" s="857" t="s">
        <v>1756</v>
      </c>
      <c r="B100" s="849"/>
      <c r="C100" s="837">
        <v>0</v>
      </c>
      <c r="D100" s="849">
        <v>12002.94</v>
      </c>
      <c r="E100" s="837">
        <v>1</v>
      </c>
      <c r="F100" s="850">
        <v>12002.94</v>
      </c>
    </row>
    <row r="101" spans="1:6" ht="14.4" customHeight="1" x14ac:dyDescent="0.3">
      <c r="A101" s="857" t="s">
        <v>1741</v>
      </c>
      <c r="B101" s="849">
        <v>0</v>
      </c>
      <c r="C101" s="837">
        <v>0</v>
      </c>
      <c r="D101" s="849">
        <v>9432.2099999999991</v>
      </c>
      <c r="E101" s="837">
        <v>1</v>
      </c>
      <c r="F101" s="850">
        <v>9432.2099999999991</v>
      </c>
    </row>
    <row r="102" spans="1:6" ht="14.4" customHeight="1" thickBot="1" x14ac:dyDescent="0.35">
      <c r="A102" s="858" t="s">
        <v>1757</v>
      </c>
      <c r="B102" s="853"/>
      <c r="C102" s="854">
        <v>0</v>
      </c>
      <c r="D102" s="853">
        <v>1880.75</v>
      </c>
      <c r="E102" s="854">
        <v>1</v>
      </c>
      <c r="F102" s="855">
        <v>1880.75</v>
      </c>
    </row>
    <row r="103" spans="1:6" ht="14.4" customHeight="1" thickBot="1" x14ac:dyDescent="0.35">
      <c r="A103" s="771" t="s">
        <v>3</v>
      </c>
      <c r="B103" s="772">
        <v>65489.109999999993</v>
      </c>
      <c r="C103" s="773">
        <v>0.11648212444654006</v>
      </c>
      <c r="D103" s="772">
        <v>496735.44</v>
      </c>
      <c r="E103" s="773">
        <v>0.88351787555345984</v>
      </c>
      <c r="F103" s="774">
        <v>562224.55000000005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{6FB0652D-4802-4F61-AC0D-93BF8FF564B4}</x14:id>
        </ext>
      </extLst>
    </cfRule>
  </conditionalFormatting>
  <conditionalFormatting sqref="F24:F10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{7C626A40-C4B0-45A7-9407-C8F046FC2AF1}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B0652D-4802-4F61-AC0D-93BF8FF564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7C626A40-C4B0-45A7-9407-C8F046FC2A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F24:F102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3941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413</v>
      </c>
      <c r="G3" s="47">
        <f>SUBTOTAL(9,G6:G1048576)</f>
        <v>65489.110000000008</v>
      </c>
      <c r="H3" s="48">
        <f>IF(M3=0,0,G3/M3)</f>
        <v>0.11648212444654005</v>
      </c>
      <c r="I3" s="47">
        <f>SUBTOTAL(9,I6:I1048576)</f>
        <v>1841</v>
      </c>
      <c r="J3" s="47">
        <f>SUBTOTAL(9,J6:J1048576)</f>
        <v>496735.44000000006</v>
      </c>
      <c r="K3" s="48">
        <f>IF(M3=0,0,J3/M3)</f>
        <v>0.88351787555345962</v>
      </c>
      <c r="L3" s="47">
        <f>SUBTOTAL(9,L6:L1048576)</f>
        <v>2254</v>
      </c>
      <c r="M3" s="49">
        <f>SUBTOTAL(9,M6:M1048576)</f>
        <v>562224.55000000028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2338</v>
      </c>
      <c r="B6" s="825" t="s">
        <v>1879</v>
      </c>
      <c r="C6" s="825" t="s">
        <v>1880</v>
      </c>
      <c r="D6" s="825" t="s">
        <v>1881</v>
      </c>
      <c r="E6" s="825" t="s">
        <v>1882</v>
      </c>
      <c r="F6" s="225"/>
      <c r="G6" s="225"/>
      <c r="H6" s="830">
        <v>0</v>
      </c>
      <c r="I6" s="225">
        <v>1</v>
      </c>
      <c r="J6" s="225">
        <v>93.43</v>
      </c>
      <c r="K6" s="830">
        <v>1</v>
      </c>
      <c r="L6" s="225">
        <v>1</v>
      </c>
      <c r="M6" s="848">
        <v>93.43</v>
      </c>
    </row>
    <row r="7" spans="1:13" ht="14.4" customHeight="1" x14ac:dyDescent="0.3">
      <c r="A7" s="831" t="s">
        <v>2338</v>
      </c>
      <c r="B7" s="832" t="s">
        <v>1879</v>
      </c>
      <c r="C7" s="832" t="s">
        <v>1883</v>
      </c>
      <c r="D7" s="832" t="s">
        <v>1881</v>
      </c>
      <c r="E7" s="832" t="s">
        <v>1884</v>
      </c>
      <c r="F7" s="849"/>
      <c r="G7" s="849"/>
      <c r="H7" s="837">
        <v>0</v>
      </c>
      <c r="I7" s="849">
        <v>1</v>
      </c>
      <c r="J7" s="849">
        <v>186.87</v>
      </c>
      <c r="K7" s="837">
        <v>1</v>
      </c>
      <c r="L7" s="849">
        <v>1</v>
      </c>
      <c r="M7" s="850">
        <v>186.87</v>
      </c>
    </row>
    <row r="8" spans="1:13" ht="14.4" customHeight="1" x14ac:dyDescent="0.3">
      <c r="A8" s="831" t="s">
        <v>2338</v>
      </c>
      <c r="B8" s="832" t="s">
        <v>1893</v>
      </c>
      <c r="C8" s="832" t="s">
        <v>1896</v>
      </c>
      <c r="D8" s="832" t="s">
        <v>746</v>
      </c>
      <c r="E8" s="832" t="s">
        <v>1897</v>
      </c>
      <c r="F8" s="849"/>
      <c r="G8" s="849"/>
      <c r="H8" s="837">
        <v>0</v>
      </c>
      <c r="I8" s="849">
        <v>1</v>
      </c>
      <c r="J8" s="849">
        <v>72</v>
      </c>
      <c r="K8" s="837">
        <v>1</v>
      </c>
      <c r="L8" s="849">
        <v>1</v>
      </c>
      <c r="M8" s="850">
        <v>72</v>
      </c>
    </row>
    <row r="9" spans="1:13" ht="14.4" customHeight="1" x14ac:dyDescent="0.3">
      <c r="A9" s="831" t="s">
        <v>2338</v>
      </c>
      <c r="B9" s="832" t="s">
        <v>1922</v>
      </c>
      <c r="C9" s="832" t="s">
        <v>1923</v>
      </c>
      <c r="D9" s="832" t="s">
        <v>1924</v>
      </c>
      <c r="E9" s="832" t="s">
        <v>1925</v>
      </c>
      <c r="F9" s="849"/>
      <c r="G9" s="849"/>
      <c r="H9" s="837">
        <v>0</v>
      </c>
      <c r="I9" s="849">
        <v>1</v>
      </c>
      <c r="J9" s="849">
        <v>38.04</v>
      </c>
      <c r="K9" s="837">
        <v>1</v>
      </c>
      <c r="L9" s="849">
        <v>1</v>
      </c>
      <c r="M9" s="850">
        <v>38.04</v>
      </c>
    </row>
    <row r="10" spans="1:13" ht="14.4" customHeight="1" x14ac:dyDescent="0.3">
      <c r="A10" s="831" t="s">
        <v>2338</v>
      </c>
      <c r="B10" s="832" t="s">
        <v>1939</v>
      </c>
      <c r="C10" s="832" t="s">
        <v>1946</v>
      </c>
      <c r="D10" s="832" t="s">
        <v>1126</v>
      </c>
      <c r="E10" s="832" t="s">
        <v>1941</v>
      </c>
      <c r="F10" s="849">
        <v>1</v>
      </c>
      <c r="G10" s="849">
        <v>35.11</v>
      </c>
      <c r="H10" s="837">
        <v>1</v>
      </c>
      <c r="I10" s="849"/>
      <c r="J10" s="849"/>
      <c r="K10" s="837">
        <v>0</v>
      </c>
      <c r="L10" s="849">
        <v>1</v>
      </c>
      <c r="M10" s="850">
        <v>35.11</v>
      </c>
    </row>
    <row r="11" spans="1:13" ht="14.4" customHeight="1" x14ac:dyDescent="0.3">
      <c r="A11" s="831" t="s">
        <v>2338</v>
      </c>
      <c r="B11" s="832" t="s">
        <v>1970</v>
      </c>
      <c r="C11" s="832" t="s">
        <v>1975</v>
      </c>
      <c r="D11" s="832" t="s">
        <v>1972</v>
      </c>
      <c r="E11" s="832" t="s">
        <v>1976</v>
      </c>
      <c r="F11" s="849"/>
      <c r="G11" s="849"/>
      <c r="H11" s="837">
        <v>0</v>
      </c>
      <c r="I11" s="849">
        <v>1</v>
      </c>
      <c r="J11" s="849">
        <v>15.9</v>
      </c>
      <c r="K11" s="837">
        <v>1</v>
      </c>
      <c r="L11" s="849">
        <v>1</v>
      </c>
      <c r="M11" s="850">
        <v>15.9</v>
      </c>
    </row>
    <row r="12" spans="1:13" ht="14.4" customHeight="1" x14ac:dyDescent="0.3">
      <c r="A12" s="831" t="s">
        <v>2338</v>
      </c>
      <c r="B12" s="832" t="s">
        <v>2013</v>
      </c>
      <c r="C12" s="832" t="s">
        <v>2014</v>
      </c>
      <c r="D12" s="832" t="s">
        <v>2015</v>
      </c>
      <c r="E12" s="832" t="s">
        <v>2016</v>
      </c>
      <c r="F12" s="849"/>
      <c r="G12" s="849"/>
      <c r="H12" s="837">
        <v>0</v>
      </c>
      <c r="I12" s="849">
        <v>1</v>
      </c>
      <c r="J12" s="849">
        <v>278.63</v>
      </c>
      <c r="K12" s="837">
        <v>1</v>
      </c>
      <c r="L12" s="849">
        <v>1</v>
      </c>
      <c r="M12" s="850">
        <v>278.63</v>
      </c>
    </row>
    <row r="13" spans="1:13" ht="14.4" customHeight="1" x14ac:dyDescent="0.3">
      <c r="A13" s="831" t="s">
        <v>2338</v>
      </c>
      <c r="B13" s="832" t="s">
        <v>2054</v>
      </c>
      <c r="C13" s="832" t="s">
        <v>2058</v>
      </c>
      <c r="D13" s="832" t="s">
        <v>2056</v>
      </c>
      <c r="E13" s="832" t="s">
        <v>2059</v>
      </c>
      <c r="F13" s="849"/>
      <c r="G13" s="849"/>
      <c r="H13" s="837">
        <v>0</v>
      </c>
      <c r="I13" s="849">
        <v>1</v>
      </c>
      <c r="J13" s="849">
        <v>49.08</v>
      </c>
      <c r="K13" s="837">
        <v>1</v>
      </c>
      <c r="L13" s="849">
        <v>1</v>
      </c>
      <c r="M13" s="850">
        <v>49.08</v>
      </c>
    </row>
    <row r="14" spans="1:13" ht="14.4" customHeight="1" x14ac:dyDescent="0.3">
      <c r="A14" s="831" t="s">
        <v>2339</v>
      </c>
      <c r="B14" s="832" t="s">
        <v>1853</v>
      </c>
      <c r="C14" s="832" t="s">
        <v>2445</v>
      </c>
      <c r="D14" s="832" t="s">
        <v>1858</v>
      </c>
      <c r="E14" s="832" t="s">
        <v>2446</v>
      </c>
      <c r="F14" s="849"/>
      <c r="G14" s="849"/>
      <c r="H14" s="837">
        <v>0</v>
      </c>
      <c r="I14" s="849">
        <v>5</v>
      </c>
      <c r="J14" s="849">
        <v>603.04999999999995</v>
      </c>
      <c r="K14" s="837">
        <v>1</v>
      </c>
      <c r="L14" s="849">
        <v>5</v>
      </c>
      <c r="M14" s="850">
        <v>603.04999999999995</v>
      </c>
    </row>
    <row r="15" spans="1:13" ht="14.4" customHeight="1" x14ac:dyDescent="0.3">
      <c r="A15" s="831" t="s">
        <v>2339</v>
      </c>
      <c r="B15" s="832" t="s">
        <v>1853</v>
      </c>
      <c r="C15" s="832" t="s">
        <v>1857</v>
      </c>
      <c r="D15" s="832" t="s">
        <v>1858</v>
      </c>
      <c r="E15" s="832" t="s">
        <v>1859</v>
      </c>
      <c r="F15" s="849"/>
      <c r="G15" s="849"/>
      <c r="H15" s="837">
        <v>0</v>
      </c>
      <c r="I15" s="849">
        <v>3</v>
      </c>
      <c r="J15" s="849">
        <v>554.22</v>
      </c>
      <c r="K15" s="837">
        <v>1</v>
      </c>
      <c r="L15" s="849">
        <v>3</v>
      </c>
      <c r="M15" s="850">
        <v>554.22</v>
      </c>
    </row>
    <row r="16" spans="1:13" ht="14.4" customHeight="1" x14ac:dyDescent="0.3">
      <c r="A16" s="831" t="s">
        <v>2339</v>
      </c>
      <c r="B16" s="832" t="s">
        <v>1860</v>
      </c>
      <c r="C16" s="832" t="s">
        <v>2405</v>
      </c>
      <c r="D16" s="832" t="s">
        <v>863</v>
      </c>
      <c r="E16" s="832" t="s">
        <v>1872</v>
      </c>
      <c r="F16" s="849"/>
      <c r="G16" s="849"/>
      <c r="H16" s="837">
        <v>0</v>
      </c>
      <c r="I16" s="849">
        <v>2</v>
      </c>
      <c r="J16" s="849">
        <v>1472.66</v>
      </c>
      <c r="K16" s="837">
        <v>1</v>
      </c>
      <c r="L16" s="849">
        <v>2</v>
      </c>
      <c r="M16" s="850">
        <v>1472.66</v>
      </c>
    </row>
    <row r="17" spans="1:13" ht="14.4" customHeight="1" x14ac:dyDescent="0.3">
      <c r="A17" s="831" t="s">
        <v>2339</v>
      </c>
      <c r="B17" s="832" t="s">
        <v>1860</v>
      </c>
      <c r="C17" s="832" t="s">
        <v>2406</v>
      </c>
      <c r="D17" s="832" t="s">
        <v>863</v>
      </c>
      <c r="E17" s="832" t="s">
        <v>1874</v>
      </c>
      <c r="F17" s="849"/>
      <c r="G17" s="849"/>
      <c r="H17" s="837">
        <v>0</v>
      </c>
      <c r="I17" s="849">
        <v>2</v>
      </c>
      <c r="J17" s="849">
        <v>2309.36</v>
      </c>
      <c r="K17" s="837">
        <v>1</v>
      </c>
      <c r="L17" s="849">
        <v>2</v>
      </c>
      <c r="M17" s="850">
        <v>2309.36</v>
      </c>
    </row>
    <row r="18" spans="1:13" ht="14.4" customHeight="1" x14ac:dyDescent="0.3">
      <c r="A18" s="831" t="s">
        <v>2339</v>
      </c>
      <c r="B18" s="832" t="s">
        <v>1860</v>
      </c>
      <c r="C18" s="832" t="s">
        <v>1871</v>
      </c>
      <c r="D18" s="832" t="s">
        <v>863</v>
      </c>
      <c r="E18" s="832" t="s">
        <v>1872</v>
      </c>
      <c r="F18" s="849"/>
      <c r="G18" s="849"/>
      <c r="H18" s="837">
        <v>0</v>
      </c>
      <c r="I18" s="849">
        <v>1</v>
      </c>
      <c r="J18" s="849">
        <v>736.33</v>
      </c>
      <c r="K18" s="837">
        <v>1</v>
      </c>
      <c r="L18" s="849">
        <v>1</v>
      </c>
      <c r="M18" s="850">
        <v>736.33</v>
      </c>
    </row>
    <row r="19" spans="1:13" ht="14.4" customHeight="1" x14ac:dyDescent="0.3">
      <c r="A19" s="831" t="s">
        <v>2339</v>
      </c>
      <c r="B19" s="832" t="s">
        <v>1879</v>
      </c>
      <c r="C19" s="832" t="s">
        <v>1880</v>
      </c>
      <c r="D19" s="832" t="s">
        <v>1881</v>
      </c>
      <c r="E19" s="832" t="s">
        <v>1882</v>
      </c>
      <c r="F19" s="849"/>
      <c r="G19" s="849"/>
      <c r="H19" s="837">
        <v>0</v>
      </c>
      <c r="I19" s="849">
        <v>2</v>
      </c>
      <c r="J19" s="849">
        <v>186.86</v>
      </c>
      <c r="K19" s="837">
        <v>1</v>
      </c>
      <c r="L19" s="849">
        <v>2</v>
      </c>
      <c r="M19" s="850">
        <v>186.86</v>
      </c>
    </row>
    <row r="20" spans="1:13" ht="14.4" customHeight="1" x14ac:dyDescent="0.3">
      <c r="A20" s="831" t="s">
        <v>2339</v>
      </c>
      <c r="B20" s="832" t="s">
        <v>1879</v>
      </c>
      <c r="C20" s="832" t="s">
        <v>2384</v>
      </c>
      <c r="D20" s="832" t="s">
        <v>2385</v>
      </c>
      <c r="E20" s="832" t="s">
        <v>2386</v>
      </c>
      <c r="F20" s="849">
        <v>1</v>
      </c>
      <c r="G20" s="849">
        <v>300.33</v>
      </c>
      <c r="H20" s="837">
        <v>1</v>
      </c>
      <c r="I20" s="849"/>
      <c r="J20" s="849"/>
      <c r="K20" s="837">
        <v>0</v>
      </c>
      <c r="L20" s="849">
        <v>1</v>
      </c>
      <c r="M20" s="850">
        <v>300.33</v>
      </c>
    </row>
    <row r="21" spans="1:13" ht="14.4" customHeight="1" x14ac:dyDescent="0.3">
      <c r="A21" s="831" t="s">
        <v>2339</v>
      </c>
      <c r="B21" s="832" t="s">
        <v>1879</v>
      </c>
      <c r="C21" s="832" t="s">
        <v>2387</v>
      </c>
      <c r="D21" s="832" t="s">
        <v>2388</v>
      </c>
      <c r="E21" s="832" t="s">
        <v>2389</v>
      </c>
      <c r="F21" s="849">
        <v>1</v>
      </c>
      <c r="G21" s="849">
        <v>100.11</v>
      </c>
      <c r="H21" s="837">
        <v>1</v>
      </c>
      <c r="I21" s="849"/>
      <c r="J21" s="849"/>
      <c r="K21" s="837">
        <v>0</v>
      </c>
      <c r="L21" s="849">
        <v>1</v>
      </c>
      <c r="M21" s="850">
        <v>100.11</v>
      </c>
    </row>
    <row r="22" spans="1:13" ht="14.4" customHeight="1" x14ac:dyDescent="0.3">
      <c r="A22" s="831" t="s">
        <v>2339</v>
      </c>
      <c r="B22" s="832" t="s">
        <v>1893</v>
      </c>
      <c r="C22" s="832" t="s">
        <v>1896</v>
      </c>
      <c r="D22" s="832" t="s">
        <v>746</v>
      </c>
      <c r="E22" s="832" t="s">
        <v>1897</v>
      </c>
      <c r="F22" s="849"/>
      <c r="G22" s="849"/>
      <c r="H22" s="837">
        <v>0</v>
      </c>
      <c r="I22" s="849">
        <v>5</v>
      </c>
      <c r="J22" s="849">
        <v>360</v>
      </c>
      <c r="K22" s="837">
        <v>1</v>
      </c>
      <c r="L22" s="849">
        <v>5</v>
      </c>
      <c r="M22" s="850">
        <v>360</v>
      </c>
    </row>
    <row r="23" spans="1:13" ht="14.4" customHeight="1" x14ac:dyDescent="0.3">
      <c r="A23" s="831" t="s">
        <v>2339</v>
      </c>
      <c r="B23" s="832" t="s">
        <v>1939</v>
      </c>
      <c r="C23" s="832" t="s">
        <v>2369</v>
      </c>
      <c r="D23" s="832" t="s">
        <v>2370</v>
      </c>
      <c r="E23" s="832" t="s">
        <v>2371</v>
      </c>
      <c r="F23" s="849">
        <v>1</v>
      </c>
      <c r="G23" s="849">
        <v>16.38</v>
      </c>
      <c r="H23" s="837">
        <v>1</v>
      </c>
      <c r="I23" s="849"/>
      <c r="J23" s="849"/>
      <c r="K23" s="837">
        <v>0</v>
      </c>
      <c r="L23" s="849">
        <v>1</v>
      </c>
      <c r="M23" s="850">
        <v>16.38</v>
      </c>
    </row>
    <row r="24" spans="1:13" ht="14.4" customHeight="1" x14ac:dyDescent="0.3">
      <c r="A24" s="831" t="s">
        <v>2339</v>
      </c>
      <c r="B24" s="832" t="s">
        <v>1939</v>
      </c>
      <c r="C24" s="832" t="s">
        <v>1946</v>
      </c>
      <c r="D24" s="832" t="s">
        <v>1126</v>
      </c>
      <c r="E24" s="832" t="s">
        <v>1941</v>
      </c>
      <c r="F24" s="849">
        <v>4</v>
      </c>
      <c r="G24" s="849">
        <v>140.44</v>
      </c>
      <c r="H24" s="837">
        <v>0.57142857142857151</v>
      </c>
      <c r="I24" s="849">
        <v>3</v>
      </c>
      <c r="J24" s="849">
        <v>105.33</v>
      </c>
      <c r="K24" s="837">
        <v>0.4285714285714286</v>
      </c>
      <c r="L24" s="849">
        <v>7</v>
      </c>
      <c r="M24" s="850">
        <v>245.76999999999998</v>
      </c>
    </row>
    <row r="25" spans="1:13" ht="14.4" customHeight="1" x14ac:dyDescent="0.3">
      <c r="A25" s="831" t="s">
        <v>2339</v>
      </c>
      <c r="B25" s="832" t="s">
        <v>1939</v>
      </c>
      <c r="C25" s="832" t="s">
        <v>2372</v>
      </c>
      <c r="D25" s="832" t="s">
        <v>2373</v>
      </c>
      <c r="E25" s="832" t="s">
        <v>1941</v>
      </c>
      <c r="F25" s="849">
        <v>1</v>
      </c>
      <c r="G25" s="849">
        <v>35.11</v>
      </c>
      <c r="H25" s="837">
        <v>1</v>
      </c>
      <c r="I25" s="849"/>
      <c r="J25" s="849"/>
      <c r="K25" s="837">
        <v>0</v>
      </c>
      <c r="L25" s="849">
        <v>1</v>
      </c>
      <c r="M25" s="850">
        <v>35.11</v>
      </c>
    </row>
    <row r="26" spans="1:13" ht="14.4" customHeight="1" x14ac:dyDescent="0.3">
      <c r="A26" s="831" t="s">
        <v>2339</v>
      </c>
      <c r="B26" s="832" t="s">
        <v>1961</v>
      </c>
      <c r="C26" s="832" t="s">
        <v>1964</v>
      </c>
      <c r="D26" s="832" t="s">
        <v>1963</v>
      </c>
      <c r="E26" s="832" t="s">
        <v>1965</v>
      </c>
      <c r="F26" s="849"/>
      <c r="G26" s="849"/>
      <c r="H26" s="837">
        <v>0</v>
      </c>
      <c r="I26" s="849">
        <v>1</v>
      </c>
      <c r="J26" s="849">
        <v>31.09</v>
      </c>
      <c r="K26" s="837">
        <v>1</v>
      </c>
      <c r="L26" s="849">
        <v>1</v>
      </c>
      <c r="M26" s="850">
        <v>31.09</v>
      </c>
    </row>
    <row r="27" spans="1:13" ht="14.4" customHeight="1" x14ac:dyDescent="0.3">
      <c r="A27" s="831" t="s">
        <v>2339</v>
      </c>
      <c r="B27" s="832" t="s">
        <v>1966</v>
      </c>
      <c r="C27" s="832" t="s">
        <v>1967</v>
      </c>
      <c r="D27" s="832" t="s">
        <v>1096</v>
      </c>
      <c r="E27" s="832" t="s">
        <v>1941</v>
      </c>
      <c r="F27" s="849"/>
      <c r="G27" s="849"/>
      <c r="H27" s="837">
        <v>0</v>
      </c>
      <c r="I27" s="849">
        <v>4</v>
      </c>
      <c r="J27" s="849">
        <v>190.8</v>
      </c>
      <c r="K27" s="837">
        <v>1</v>
      </c>
      <c r="L27" s="849">
        <v>4</v>
      </c>
      <c r="M27" s="850">
        <v>190.8</v>
      </c>
    </row>
    <row r="28" spans="1:13" ht="14.4" customHeight="1" x14ac:dyDescent="0.3">
      <c r="A28" s="831" t="s">
        <v>2339</v>
      </c>
      <c r="B28" s="832" t="s">
        <v>1970</v>
      </c>
      <c r="C28" s="832" t="s">
        <v>2411</v>
      </c>
      <c r="D28" s="832" t="s">
        <v>1972</v>
      </c>
      <c r="E28" s="832" t="s">
        <v>2412</v>
      </c>
      <c r="F28" s="849"/>
      <c r="G28" s="849"/>
      <c r="H28" s="837"/>
      <c r="I28" s="849">
        <v>1</v>
      </c>
      <c r="J28" s="849">
        <v>0</v>
      </c>
      <c r="K28" s="837"/>
      <c r="L28" s="849">
        <v>1</v>
      </c>
      <c r="M28" s="850">
        <v>0</v>
      </c>
    </row>
    <row r="29" spans="1:13" ht="14.4" customHeight="1" x14ac:dyDescent="0.3">
      <c r="A29" s="831" t="s">
        <v>2339</v>
      </c>
      <c r="B29" s="832" t="s">
        <v>1970</v>
      </c>
      <c r="C29" s="832" t="s">
        <v>1975</v>
      </c>
      <c r="D29" s="832" t="s">
        <v>1972</v>
      </c>
      <c r="E29" s="832" t="s">
        <v>1976</v>
      </c>
      <c r="F29" s="849"/>
      <c r="G29" s="849"/>
      <c r="H29" s="837">
        <v>0</v>
      </c>
      <c r="I29" s="849">
        <v>2</v>
      </c>
      <c r="J29" s="849">
        <v>31.990000000000002</v>
      </c>
      <c r="K29" s="837">
        <v>1</v>
      </c>
      <c r="L29" s="849">
        <v>2</v>
      </c>
      <c r="M29" s="850">
        <v>31.990000000000002</v>
      </c>
    </row>
    <row r="30" spans="1:13" ht="14.4" customHeight="1" x14ac:dyDescent="0.3">
      <c r="A30" s="831" t="s">
        <v>2339</v>
      </c>
      <c r="B30" s="832" t="s">
        <v>1970</v>
      </c>
      <c r="C30" s="832" t="s">
        <v>1977</v>
      </c>
      <c r="D30" s="832" t="s">
        <v>1972</v>
      </c>
      <c r="E30" s="832" t="s">
        <v>1978</v>
      </c>
      <c r="F30" s="849"/>
      <c r="G30" s="849"/>
      <c r="H30" s="837">
        <v>0</v>
      </c>
      <c r="I30" s="849">
        <v>1</v>
      </c>
      <c r="J30" s="849">
        <v>48.27</v>
      </c>
      <c r="K30" s="837">
        <v>1</v>
      </c>
      <c r="L30" s="849">
        <v>1</v>
      </c>
      <c r="M30" s="850">
        <v>48.27</v>
      </c>
    </row>
    <row r="31" spans="1:13" ht="14.4" customHeight="1" x14ac:dyDescent="0.3">
      <c r="A31" s="831" t="s">
        <v>2339</v>
      </c>
      <c r="B31" s="832" t="s">
        <v>1979</v>
      </c>
      <c r="C31" s="832" t="s">
        <v>1985</v>
      </c>
      <c r="D31" s="832" t="s">
        <v>1981</v>
      </c>
      <c r="E31" s="832" t="s">
        <v>1986</v>
      </c>
      <c r="F31" s="849"/>
      <c r="G31" s="849"/>
      <c r="H31" s="837">
        <v>0</v>
      </c>
      <c r="I31" s="849">
        <v>1</v>
      </c>
      <c r="J31" s="849">
        <v>145.72999999999999</v>
      </c>
      <c r="K31" s="837">
        <v>1</v>
      </c>
      <c r="L31" s="849">
        <v>1</v>
      </c>
      <c r="M31" s="850">
        <v>145.72999999999999</v>
      </c>
    </row>
    <row r="32" spans="1:13" ht="14.4" customHeight="1" x14ac:dyDescent="0.3">
      <c r="A32" s="831" t="s">
        <v>2339</v>
      </c>
      <c r="B32" s="832" t="s">
        <v>1996</v>
      </c>
      <c r="C32" s="832" t="s">
        <v>1997</v>
      </c>
      <c r="D32" s="832" t="s">
        <v>1998</v>
      </c>
      <c r="E32" s="832" t="s">
        <v>1999</v>
      </c>
      <c r="F32" s="849"/>
      <c r="G32" s="849"/>
      <c r="H32" s="837">
        <v>0</v>
      </c>
      <c r="I32" s="849">
        <v>1</v>
      </c>
      <c r="J32" s="849">
        <v>93.46</v>
      </c>
      <c r="K32" s="837">
        <v>1</v>
      </c>
      <c r="L32" s="849">
        <v>1</v>
      </c>
      <c r="M32" s="850">
        <v>93.46</v>
      </c>
    </row>
    <row r="33" spans="1:13" ht="14.4" customHeight="1" x14ac:dyDescent="0.3">
      <c r="A33" s="831" t="s">
        <v>2339</v>
      </c>
      <c r="B33" s="832" t="s">
        <v>1996</v>
      </c>
      <c r="C33" s="832" t="s">
        <v>2435</v>
      </c>
      <c r="D33" s="832" t="s">
        <v>2436</v>
      </c>
      <c r="E33" s="832" t="s">
        <v>2437</v>
      </c>
      <c r="F33" s="849">
        <v>1</v>
      </c>
      <c r="G33" s="849">
        <v>36.909999999999997</v>
      </c>
      <c r="H33" s="837">
        <v>1</v>
      </c>
      <c r="I33" s="849"/>
      <c r="J33" s="849"/>
      <c r="K33" s="837">
        <v>0</v>
      </c>
      <c r="L33" s="849">
        <v>1</v>
      </c>
      <c r="M33" s="850">
        <v>36.909999999999997</v>
      </c>
    </row>
    <row r="34" spans="1:13" ht="14.4" customHeight="1" x14ac:dyDescent="0.3">
      <c r="A34" s="831" t="s">
        <v>2339</v>
      </c>
      <c r="B34" s="832" t="s">
        <v>2013</v>
      </c>
      <c r="C34" s="832" t="s">
        <v>2014</v>
      </c>
      <c r="D34" s="832" t="s">
        <v>2015</v>
      </c>
      <c r="E34" s="832" t="s">
        <v>2016</v>
      </c>
      <c r="F34" s="849"/>
      <c r="G34" s="849"/>
      <c r="H34" s="837">
        <v>0</v>
      </c>
      <c r="I34" s="849">
        <v>1</v>
      </c>
      <c r="J34" s="849">
        <v>278.63</v>
      </c>
      <c r="K34" s="837">
        <v>1</v>
      </c>
      <c r="L34" s="849">
        <v>1</v>
      </c>
      <c r="M34" s="850">
        <v>278.63</v>
      </c>
    </row>
    <row r="35" spans="1:13" ht="14.4" customHeight="1" x14ac:dyDescent="0.3">
      <c r="A35" s="831" t="s">
        <v>2339</v>
      </c>
      <c r="B35" s="832" t="s">
        <v>2060</v>
      </c>
      <c r="C35" s="832" t="s">
        <v>2063</v>
      </c>
      <c r="D35" s="832" t="s">
        <v>1310</v>
      </c>
      <c r="E35" s="832" t="s">
        <v>2064</v>
      </c>
      <c r="F35" s="849"/>
      <c r="G35" s="849"/>
      <c r="H35" s="837">
        <v>0</v>
      </c>
      <c r="I35" s="849">
        <v>1</v>
      </c>
      <c r="J35" s="849">
        <v>154.36000000000001</v>
      </c>
      <c r="K35" s="837">
        <v>1</v>
      </c>
      <c r="L35" s="849">
        <v>1</v>
      </c>
      <c r="M35" s="850">
        <v>154.36000000000001</v>
      </c>
    </row>
    <row r="36" spans="1:13" ht="14.4" customHeight="1" x14ac:dyDescent="0.3">
      <c r="A36" s="831" t="s">
        <v>2339</v>
      </c>
      <c r="B36" s="832" t="s">
        <v>2210</v>
      </c>
      <c r="C36" s="832" t="s">
        <v>2357</v>
      </c>
      <c r="D36" s="832" t="s">
        <v>2358</v>
      </c>
      <c r="E36" s="832" t="s">
        <v>2359</v>
      </c>
      <c r="F36" s="849">
        <v>1</v>
      </c>
      <c r="G36" s="849">
        <v>0</v>
      </c>
      <c r="H36" s="837"/>
      <c r="I36" s="849"/>
      <c r="J36" s="849"/>
      <c r="K36" s="837"/>
      <c r="L36" s="849">
        <v>1</v>
      </c>
      <c r="M36" s="850">
        <v>0</v>
      </c>
    </row>
    <row r="37" spans="1:13" ht="14.4" customHeight="1" x14ac:dyDescent="0.3">
      <c r="A37" s="831" t="s">
        <v>2340</v>
      </c>
      <c r="B37" s="832" t="s">
        <v>3907</v>
      </c>
      <c r="C37" s="832" t="s">
        <v>3853</v>
      </c>
      <c r="D37" s="832" t="s">
        <v>3394</v>
      </c>
      <c r="E37" s="832" t="s">
        <v>3854</v>
      </c>
      <c r="F37" s="849"/>
      <c r="G37" s="849"/>
      <c r="H37" s="837">
        <v>0</v>
      </c>
      <c r="I37" s="849">
        <v>2</v>
      </c>
      <c r="J37" s="849">
        <v>282.18</v>
      </c>
      <c r="K37" s="837">
        <v>1</v>
      </c>
      <c r="L37" s="849">
        <v>2</v>
      </c>
      <c r="M37" s="850">
        <v>282.18</v>
      </c>
    </row>
    <row r="38" spans="1:13" ht="14.4" customHeight="1" x14ac:dyDescent="0.3">
      <c r="A38" s="831" t="s">
        <v>2340</v>
      </c>
      <c r="B38" s="832" t="s">
        <v>2216</v>
      </c>
      <c r="C38" s="832" t="s">
        <v>2217</v>
      </c>
      <c r="D38" s="832" t="s">
        <v>2218</v>
      </c>
      <c r="E38" s="832" t="s">
        <v>2219</v>
      </c>
      <c r="F38" s="849"/>
      <c r="G38" s="849"/>
      <c r="H38" s="837">
        <v>0</v>
      </c>
      <c r="I38" s="849">
        <v>1</v>
      </c>
      <c r="J38" s="849">
        <v>58.77</v>
      </c>
      <c r="K38" s="837">
        <v>1</v>
      </c>
      <c r="L38" s="849">
        <v>1</v>
      </c>
      <c r="M38" s="850">
        <v>58.77</v>
      </c>
    </row>
    <row r="39" spans="1:13" ht="14.4" customHeight="1" x14ac:dyDescent="0.3">
      <c r="A39" s="831" t="s">
        <v>2341</v>
      </c>
      <c r="B39" s="832" t="s">
        <v>1810</v>
      </c>
      <c r="C39" s="832" t="s">
        <v>2512</v>
      </c>
      <c r="D39" s="832" t="s">
        <v>1814</v>
      </c>
      <c r="E39" s="832" t="s">
        <v>2513</v>
      </c>
      <c r="F39" s="849"/>
      <c r="G39" s="849"/>
      <c r="H39" s="837">
        <v>0</v>
      </c>
      <c r="I39" s="849">
        <v>1</v>
      </c>
      <c r="J39" s="849">
        <v>100.18</v>
      </c>
      <c r="K39" s="837">
        <v>1</v>
      </c>
      <c r="L39" s="849">
        <v>1</v>
      </c>
      <c r="M39" s="850">
        <v>100.18</v>
      </c>
    </row>
    <row r="40" spans="1:13" ht="14.4" customHeight="1" x14ac:dyDescent="0.3">
      <c r="A40" s="831" t="s">
        <v>2341</v>
      </c>
      <c r="B40" s="832" t="s">
        <v>1810</v>
      </c>
      <c r="C40" s="832" t="s">
        <v>1818</v>
      </c>
      <c r="D40" s="832" t="s">
        <v>1814</v>
      </c>
      <c r="E40" s="832" t="s">
        <v>1819</v>
      </c>
      <c r="F40" s="849"/>
      <c r="G40" s="849"/>
      <c r="H40" s="837">
        <v>0</v>
      </c>
      <c r="I40" s="849">
        <v>8</v>
      </c>
      <c r="J40" s="849">
        <v>384.95000000000005</v>
      </c>
      <c r="K40" s="837">
        <v>1</v>
      </c>
      <c r="L40" s="849">
        <v>8</v>
      </c>
      <c r="M40" s="850">
        <v>384.95000000000005</v>
      </c>
    </row>
    <row r="41" spans="1:13" ht="14.4" customHeight="1" x14ac:dyDescent="0.3">
      <c r="A41" s="831" t="s">
        <v>2341</v>
      </c>
      <c r="B41" s="832" t="s">
        <v>1842</v>
      </c>
      <c r="C41" s="832" t="s">
        <v>1843</v>
      </c>
      <c r="D41" s="832" t="s">
        <v>1140</v>
      </c>
      <c r="E41" s="832" t="s">
        <v>1844</v>
      </c>
      <c r="F41" s="849"/>
      <c r="G41" s="849"/>
      <c r="H41" s="837">
        <v>0</v>
      </c>
      <c r="I41" s="849">
        <v>1</v>
      </c>
      <c r="J41" s="849">
        <v>86.41</v>
      </c>
      <c r="K41" s="837">
        <v>1</v>
      </c>
      <c r="L41" s="849">
        <v>1</v>
      </c>
      <c r="M41" s="850">
        <v>86.41</v>
      </c>
    </row>
    <row r="42" spans="1:13" ht="14.4" customHeight="1" x14ac:dyDescent="0.3">
      <c r="A42" s="831" t="s">
        <v>2341</v>
      </c>
      <c r="B42" s="832" t="s">
        <v>1853</v>
      </c>
      <c r="C42" s="832" t="s">
        <v>1854</v>
      </c>
      <c r="D42" s="832" t="s">
        <v>1855</v>
      </c>
      <c r="E42" s="832" t="s">
        <v>1856</v>
      </c>
      <c r="F42" s="849"/>
      <c r="G42" s="849"/>
      <c r="H42" s="837">
        <v>0</v>
      </c>
      <c r="I42" s="849">
        <v>1</v>
      </c>
      <c r="J42" s="849">
        <v>93.75</v>
      </c>
      <c r="K42" s="837">
        <v>1</v>
      </c>
      <c r="L42" s="849">
        <v>1</v>
      </c>
      <c r="M42" s="850">
        <v>93.75</v>
      </c>
    </row>
    <row r="43" spans="1:13" ht="14.4" customHeight="1" x14ac:dyDescent="0.3">
      <c r="A43" s="831" t="s">
        <v>2341</v>
      </c>
      <c r="B43" s="832" t="s">
        <v>1853</v>
      </c>
      <c r="C43" s="832" t="s">
        <v>2529</v>
      </c>
      <c r="D43" s="832" t="s">
        <v>1855</v>
      </c>
      <c r="E43" s="832" t="s">
        <v>2530</v>
      </c>
      <c r="F43" s="849"/>
      <c r="G43" s="849"/>
      <c r="H43" s="837">
        <v>0</v>
      </c>
      <c r="I43" s="849">
        <v>4</v>
      </c>
      <c r="J43" s="849">
        <v>738.96</v>
      </c>
      <c r="K43" s="837">
        <v>1</v>
      </c>
      <c r="L43" s="849">
        <v>4</v>
      </c>
      <c r="M43" s="850">
        <v>738.96</v>
      </c>
    </row>
    <row r="44" spans="1:13" ht="14.4" customHeight="1" x14ac:dyDescent="0.3">
      <c r="A44" s="831" t="s">
        <v>2341</v>
      </c>
      <c r="B44" s="832" t="s">
        <v>1853</v>
      </c>
      <c r="C44" s="832" t="s">
        <v>2445</v>
      </c>
      <c r="D44" s="832" t="s">
        <v>1858</v>
      </c>
      <c r="E44" s="832" t="s">
        <v>2446</v>
      </c>
      <c r="F44" s="849"/>
      <c r="G44" s="849"/>
      <c r="H44" s="837">
        <v>0</v>
      </c>
      <c r="I44" s="849">
        <v>11</v>
      </c>
      <c r="J44" s="849">
        <v>1326.7099999999998</v>
      </c>
      <c r="K44" s="837">
        <v>1</v>
      </c>
      <c r="L44" s="849">
        <v>11</v>
      </c>
      <c r="M44" s="850">
        <v>1326.7099999999998</v>
      </c>
    </row>
    <row r="45" spans="1:13" ht="14.4" customHeight="1" x14ac:dyDescent="0.3">
      <c r="A45" s="831" t="s">
        <v>2341</v>
      </c>
      <c r="B45" s="832" t="s">
        <v>1853</v>
      </c>
      <c r="C45" s="832" t="s">
        <v>1857</v>
      </c>
      <c r="D45" s="832" t="s">
        <v>1858</v>
      </c>
      <c r="E45" s="832" t="s">
        <v>1859</v>
      </c>
      <c r="F45" s="849"/>
      <c r="G45" s="849"/>
      <c r="H45" s="837">
        <v>0</v>
      </c>
      <c r="I45" s="849">
        <v>5</v>
      </c>
      <c r="J45" s="849">
        <v>923.7</v>
      </c>
      <c r="K45" s="837">
        <v>1</v>
      </c>
      <c r="L45" s="849">
        <v>5</v>
      </c>
      <c r="M45" s="850">
        <v>923.7</v>
      </c>
    </row>
    <row r="46" spans="1:13" ht="14.4" customHeight="1" x14ac:dyDescent="0.3">
      <c r="A46" s="831" t="s">
        <v>2341</v>
      </c>
      <c r="B46" s="832" t="s">
        <v>1860</v>
      </c>
      <c r="C46" s="832" t="s">
        <v>2508</v>
      </c>
      <c r="D46" s="832" t="s">
        <v>863</v>
      </c>
      <c r="E46" s="832" t="s">
        <v>1870</v>
      </c>
      <c r="F46" s="849"/>
      <c r="G46" s="849"/>
      <c r="H46" s="837">
        <v>0</v>
      </c>
      <c r="I46" s="849">
        <v>1</v>
      </c>
      <c r="J46" s="849">
        <v>368.16</v>
      </c>
      <c r="K46" s="837">
        <v>1</v>
      </c>
      <c r="L46" s="849">
        <v>1</v>
      </c>
      <c r="M46" s="850">
        <v>368.16</v>
      </c>
    </row>
    <row r="47" spans="1:13" ht="14.4" customHeight="1" x14ac:dyDescent="0.3">
      <c r="A47" s="831" t="s">
        <v>2341</v>
      </c>
      <c r="B47" s="832" t="s">
        <v>1860</v>
      </c>
      <c r="C47" s="832" t="s">
        <v>2509</v>
      </c>
      <c r="D47" s="832" t="s">
        <v>863</v>
      </c>
      <c r="E47" s="832" t="s">
        <v>1876</v>
      </c>
      <c r="F47" s="849"/>
      <c r="G47" s="849"/>
      <c r="H47" s="837">
        <v>0</v>
      </c>
      <c r="I47" s="849">
        <v>2</v>
      </c>
      <c r="J47" s="849">
        <v>981.78</v>
      </c>
      <c r="K47" s="837">
        <v>1</v>
      </c>
      <c r="L47" s="849">
        <v>2</v>
      </c>
      <c r="M47" s="850">
        <v>981.78</v>
      </c>
    </row>
    <row r="48" spans="1:13" ht="14.4" customHeight="1" x14ac:dyDescent="0.3">
      <c r="A48" s="831" t="s">
        <v>2341</v>
      </c>
      <c r="B48" s="832" t="s">
        <v>1860</v>
      </c>
      <c r="C48" s="832" t="s">
        <v>2405</v>
      </c>
      <c r="D48" s="832" t="s">
        <v>863</v>
      </c>
      <c r="E48" s="832" t="s">
        <v>1872</v>
      </c>
      <c r="F48" s="849"/>
      <c r="G48" s="849"/>
      <c r="H48" s="837">
        <v>0</v>
      </c>
      <c r="I48" s="849">
        <v>4</v>
      </c>
      <c r="J48" s="849">
        <v>2945.32</v>
      </c>
      <c r="K48" s="837">
        <v>1</v>
      </c>
      <c r="L48" s="849">
        <v>4</v>
      </c>
      <c r="M48" s="850">
        <v>2945.32</v>
      </c>
    </row>
    <row r="49" spans="1:13" ht="14.4" customHeight="1" x14ac:dyDescent="0.3">
      <c r="A49" s="831" t="s">
        <v>2341</v>
      </c>
      <c r="B49" s="832" t="s">
        <v>1860</v>
      </c>
      <c r="C49" s="832" t="s">
        <v>1877</v>
      </c>
      <c r="D49" s="832" t="s">
        <v>863</v>
      </c>
      <c r="E49" s="832" t="s">
        <v>1868</v>
      </c>
      <c r="F49" s="849"/>
      <c r="G49" s="849"/>
      <c r="H49" s="837">
        <v>0</v>
      </c>
      <c r="I49" s="849">
        <v>4</v>
      </c>
      <c r="J49" s="849">
        <v>3694.96</v>
      </c>
      <c r="K49" s="837">
        <v>1</v>
      </c>
      <c r="L49" s="849">
        <v>4</v>
      </c>
      <c r="M49" s="850">
        <v>3694.96</v>
      </c>
    </row>
    <row r="50" spans="1:13" ht="14.4" customHeight="1" x14ac:dyDescent="0.3">
      <c r="A50" s="831" t="s">
        <v>2341</v>
      </c>
      <c r="B50" s="832" t="s">
        <v>1860</v>
      </c>
      <c r="C50" s="832" t="s">
        <v>1878</v>
      </c>
      <c r="D50" s="832" t="s">
        <v>869</v>
      </c>
      <c r="E50" s="832" t="s">
        <v>1864</v>
      </c>
      <c r="F50" s="849"/>
      <c r="G50" s="849"/>
      <c r="H50" s="837">
        <v>0</v>
      </c>
      <c r="I50" s="849">
        <v>1</v>
      </c>
      <c r="J50" s="849">
        <v>1847.49</v>
      </c>
      <c r="K50" s="837">
        <v>1</v>
      </c>
      <c r="L50" s="849">
        <v>1</v>
      </c>
      <c r="M50" s="850">
        <v>1847.49</v>
      </c>
    </row>
    <row r="51" spans="1:13" ht="14.4" customHeight="1" x14ac:dyDescent="0.3">
      <c r="A51" s="831" t="s">
        <v>2341</v>
      </c>
      <c r="B51" s="832" t="s">
        <v>1860</v>
      </c>
      <c r="C51" s="832" t="s">
        <v>2510</v>
      </c>
      <c r="D51" s="832" t="s">
        <v>869</v>
      </c>
      <c r="E51" s="832" t="s">
        <v>1866</v>
      </c>
      <c r="F51" s="849"/>
      <c r="G51" s="849"/>
      <c r="H51" s="837">
        <v>0</v>
      </c>
      <c r="I51" s="849">
        <v>1</v>
      </c>
      <c r="J51" s="849">
        <v>2309.36</v>
      </c>
      <c r="K51" s="837">
        <v>1</v>
      </c>
      <c r="L51" s="849">
        <v>1</v>
      </c>
      <c r="M51" s="850">
        <v>2309.36</v>
      </c>
    </row>
    <row r="52" spans="1:13" ht="14.4" customHeight="1" x14ac:dyDescent="0.3">
      <c r="A52" s="831" t="s">
        <v>2341</v>
      </c>
      <c r="B52" s="832" t="s">
        <v>1879</v>
      </c>
      <c r="C52" s="832" t="s">
        <v>1880</v>
      </c>
      <c r="D52" s="832" t="s">
        <v>1881</v>
      </c>
      <c r="E52" s="832" t="s">
        <v>1882</v>
      </c>
      <c r="F52" s="849"/>
      <c r="G52" s="849"/>
      <c r="H52" s="837">
        <v>0</v>
      </c>
      <c r="I52" s="849">
        <v>20</v>
      </c>
      <c r="J52" s="849">
        <v>1868.6000000000004</v>
      </c>
      <c r="K52" s="837">
        <v>1</v>
      </c>
      <c r="L52" s="849">
        <v>20</v>
      </c>
      <c r="M52" s="850">
        <v>1868.6000000000004</v>
      </c>
    </row>
    <row r="53" spans="1:13" ht="14.4" customHeight="1" x14ac:dyDescent="0.3">
      <c r="A53" s="831" t="s">
        <v>2341</v>
      </c>
      <c r="B53" s="832" t="s">
        <v>1893</v>
      </c>
      <c r="C53" s="832" t="s">
        <v>1896</v>
      </c>
      <c r="D53" s="832" t="s">
        <v>746</v>
      </c>
      <c r="E53" s="832" t="s">
        <v>1897</v>
      </c>
      <c r="F53" s="849"/>
      <c r="G53" s="849"/>
      <c r="H53" s="837">
        <v>0</v>
      </c>
      <c r="I53" s="849">
        <v>20</v>
      </c>
      <c r="J53" s="849">
        <v>1440</v>
      </c>
      <c r="K53" s="837">
        <v>1</v>
      </c>
      <c r="L53" s="849">
        <v>20</v>
      </c>
      <c r="M53" s="850">
        <v>1440</v>
      </c>
    </row>
    <row r="54" spans="1:13" ht="14.4" customHeight="1" x14ac:dyDescent="0.3">
      <c r="A54" s="831" t="s">
        <v>2341</v>
      </c>
      <c r="B54" s="832" t="s">
        <v>1900</v>
      </c>
      <c r="C54" s="832" t="s">
        <v>1901</v>
      </c>
      <c r="D54" s="832" t="s">
        <v>1902</v>
      </c>
      <c r="E54" s="832" t="s">
        <v>1903</v>
      </c>
      <c r="F54" s="849"/>
      <c r="G54" s="849"/>
      <c r="H54" s="837">
        <v>0</v>
      </c>
      <c r="I54" s="849">
        <v>3</v>
      </c>
      <c r="J54" s="849">
        <v>393.96</v>
      </c>
      <c r="K54" s="837">
        <v>1</v>
      </c>
      <c r="L54" s="849">
        <v>3</v>
      </c>
      <c r="M54" s="850">
        <v>393.96</v>
      </c>
    </row>
    <row r="55" spans="1:13" ht="14.4" customHeight="1" x14ac:dyDescent="0.3">
      <c r="A55" s="831" t="s">
        <v>2341</v>
      </c>
      <c r="B55" s="832" t="s">
        <v>1900</v>
      </c>
      <c r="C55" s="832" t="s">
        <v>2996</v>
      </c>
      <c r="D55" s="832" t="s">
        <v>2997</v>
      </c>
      <c r="E55" s="832" t="s">
        <v>2998</v>
      </c>
      <c r="F55" s="849">
        <v>3</v>
      </c>
      <c r="G55" s="849">
        <v>393.96</v>
      </c>
      <c r="H55" s="837">
        <v>1</v>
      </c>
      <c r="I55" s="849"/>
      <c r="J55" s="849"/>
      <c r="K55" s="837">
        <v>0</v>
      </c>
      <c r="L55" s="849">
        <v>3</v>
      </c>
      <c r="M55" s="850">
        <v>393.96</v>
      </c>
    </row>
    <row r="56" spans="1:13" ht="14.4" customHeight="1" x14ac:dyDescent="0.3">
      <c r="A56" s="831" t="s">
        <v>2341</v>
      </c>
      <c r="B56" s="832" t="s">
        <v>3908</v>
      </c>
      <c r="C56" s="832" t="s">
        <v>3166</v>
      </c>
      <c r="D56" s="832" t="s">
        <v>3167</v>
      </c>
      <c r="E56" s="832" t="s">
        <v>3168</v>
      </c>
      <c r="F56" s="849"/>
      <c r="G56" s="849"/>
      <c r="H56" s="837">
        <v>0</v>
      </c>
      <c r="I56" s="849">
        <v>2</v>
      </c>
      <c r="J56" s="849">
        <v>703.02</v>
      </c>
      <c r="K56" s="837">
        <v>1</v>
      </c>
      <c r="L56" s="849">
        <v>2</v>
      </c>
      <c r="M56" s="850">
        <v>703.02</v>
      </c>
    </row>
    <row r="57" spans="1:13" ht="14.4" customHeight="1" x14ac:dyDescent="0.3">
      <c r="A57" s="831" t="s">
        <v>2341</v>
      </c>
      <c r="B57" s="832" t="s">
        <v>1910</v>
      </c>
      <c r="C57" s="832" t="s">
        <v>1911</v>
      </c>
      <c r="D57" s="832" t="s">
        <v>875</v>
      </c>
      <c r="E57" s="832" t="s">
        <v>1912</v>
      </c>
      <c r="F57" s="849"/>
      <c r="G57" s="849"/>
      <c r="H57" s="837">
        <v>0</v>
      </c>
      <c r="I57" s="849">
        <v>3</v>
      </c>
      <c r="J57" s="849">
        <v>127.53</v>
      </c>
      <c r="K57" s="837">
        <v>1</v>
      </c>
      <c r="L57" s="849">
        <v>3</v>
      </c>
      <c r="M57" s="850">
        <v>127.53</v>
      </c>
    </row>
    <row r="58" spans="1:13" ht="14.4" customHeight="1" x14ac:dyDescent="0.3">
      <c r="A58" s="831" t="s">
        <v>2341</v>
      </c>
      <c r="B58" s="832" t="s">
        <v>1910</v>
      </c>
      <c r="C58" s="832" t="s">
        <v>1913</v>
      </c>
      <c r="D58" s="832" t="s">
        <v>875</v>
      </c>
      <c r="E58" s="832" t="s">
        <v>1914</v>
      </c>
      <c r="F58" s="849"/>
      <c r="G58" s="849"/>
      <c r="H58" s="837">
        <v>0</v>
      </c>
      <c r="I58" s="849">
        <v>1</v>
      </c>
      <c r="J58" s="849">
        <v>85.02</v>
      </c>
      <c r="K58" s="837">
        <v>1</v>
      </c>
      <c r="L58" s="849">
        <v>1</v>
      </c>
      <c r="M58" s="850">
        <v>85.02</v>
      </c>
    </row>
    <row r="59" spans="1:13" ht="14.4" customHeight="1" x14ac:dyDescent="0.3">
      <c r="A59" s="831" t="s">
        <v>2341</v>
      </c>
      <c r="B59" s="832" t="s">
        <v>1922</v>
      </c>
      <c r="C59" s="832" t="s">
        <v>2506</v>
      </c>
      <c r="D59" s="832" t="s">
        <v>1924</v>
      </c>
      <c r="E59" s="832" t="s">
        <v>2507</v>
      </c>
      <c r="F59" s="849"/>
      <c r="G59" s="849"/>
      <c r="H59" s="837">
        <v>0</v>
      </c>
      <c r="I59" s="849">
        <v>1</v>
      </c>
      <c r="J59" s="849">
        <v>10.65</v>
      </c>
      <c r="K59" s="837">
        <v>1</v>
      </c>
      <c r="L59" s="849">
        <v>1</v>
      </c>
      <c r="M59" s="850">
        <v>10.65</v>
      </c>
    </row>
    <row r="60" spans="1:13" ht="14.4" customHeight="1" x14ac:dyDescent="0.3">
      <c r="A60" s="831" t="s">
        <v>2341</v>
      </c>
      <c r="B60" s="832" t="s">
        <v>1922</v>
      </c>
      <c r="C60" s="832" t="s">
        <v>2548</v>
      </c>
      <c r="D60" s="832" t="s">
        <v>1924</v>
      </c>
      <c r="E60" s="832" t="s">
        <v>2549</v>
      </c>
      <c r="F60" s="849"/>
      <c r="G60" s="849"/>
      <c r="H60" s="837">
        <v>0</v>
      </c>
      <c r="I60" s="849">
        <v>2</v>
      </c>
      <c r="J60" s="849">
        <v>234.06</v>
      </c>
      <c r="K60" s="837">
        <v>1</v>
      </c>
      <c r="L60" s="849">
        <v>2</v>
      </c>
      <c r="M60" s="850">
        <v>234.06</v>
      </c>
    </row>
    <row r="61" spans="1:13" ht="14.4" customHeight="1" x14ac:dyDescent="0.3">
      <c r="A61" s="831" t="s">
        <v>2341</v>
      </c>
      <c r="B61" s="832" t="s">
        <v>1933</v>
      </c>
      <c r="C61" s="832" t="s">
        <v>1937</v>
      </c>
      <c r="D61" s="832" t="s">
        <v>1935</v>
      </c>
      <c r="E61" s="832" t="s">
        <v>1938</v>
      </c>
      <c r="F61" s="849"/>
      <c r="G61" s="849"/>
      <c r="H61" s="837">
        <v>0</v>
      </c>
      <c r="I61" s="849">
        <v>3</v>
      </c>
      <c r="J61" s="849">
        <v>688.14</v>
      </c>
      <c r="K61" s="837">
        <v>1</v>
      </c>
      <c r="L61" s="849">
        <v>3</v>
      </c>
      <c r="M61" s="850">
        <v>688.14</v>
      </c>
    </row>
    <row r="62" spans="1:13" ht="14.4" customHeight="1" x14ac:dyDescent="0.3">
      <c r="A62" s="831" t="s">
        <v>2341</v>
      </c>
      <c r="B62" s="832" t="s">
        <v>1939</v>
      </c>
      <c r="C62" s="832" t="s">
        <v>1940</v>
      </c>
      <c r="D62" s="832" t="s">
        <v>696</v>
      </c>
      <c r="E62" s="832" t="s">
        <v>1941</v>
      </c>
      <c r="F62" s="849"/>
      <c r="G62" s="849"/>
      <c r="H62" s="837">
        <v>0</v>
      </c>
      <c r="I62" s="849">
        <v>3</v>
      </c>
      <c r="J62" s="849">
        <v>105.33</v>
      </c>
      <c r="K62" s="837">
        <v>1</v>
      </c>
      <c r="L62" s="849">
        <v>3</v>
      </c>
      <c r="M62" s="850">
        <v>105.33</v>
      </c>
    </row>
    <row r="63" spans="1:13" ht="14.4" customHeight="1" x14ac:dyDescent="0.3">
      <c r="A63" s="831" t="s">
        <v>2341</v>
      </c>
      <c r="B63" s="832" t="s">
        <v>1939</v>
      </c>
      <c r="C63" s="832" t="s">
        <v>1944</v>
      </c>
      <c r="D63" s="832" t="s">
        <v>696</v>
      </c>
      <c r="E63" s="832" t="s">
        <v>1945</v>
      </c>
      <c r="F63" s="849"/>
      <c r="G63" s="849"/>
      <c r="H63" s="837">
        <v>0</v>
      </c>
      <c r="I63" s="849">
        <v>1</v>
      </c>
      <c r="J63" s="849">
        <v>234.07</v>
      </c>
      <c r="K63" s="837">
        <v>1</v>
      </c>
      <c r="L63" s="849">
        <v>1</v>
      </c>
      <c r="M63" s="850">
        <v>234.07</v>
      </c>
    </row>
    <row r="64" spans="1:13" ht="14.4" customHeight="1" x14ac:dyDescent="0.3">
      <c r="A64" s="831" t="s">
        <v>2341</v>
      </c>
      <c r="B64" s="832" t="s">
        <v>1939</v>
      </c>
      <c r="C64" s="832" t="s">
        <v>2538</v>
      </c>
      <c r="D64" s="832" t="s">
        <v>1126</v>
      </c>
      <c r="E64" s="832" t="s">
        <v>1969</v>
      </c>
      <c r="F64" s="849"/>
      <c r="G64" s="849"/>
      <c r="H64" s="837">
        <v>0</v>
      </c>
      <c r="I64" s="849">
        <v>6</v>
      </c>
      <c r="J64" s="849">
        <v>631.91999999999996</v>
      </c>
      <c r="K64" s="837">
        <v>1</v>
      </c>
      <c r="L64" s="849">
        <v>6</v>
      </c>
      <c r="M64" s="850">
        <v>631.91999999999996</v>
      </c>
    </row>
    <row r="65" spans="1:13" ht="14.4" customHeight="1" x14ac:dyDescent="0.3">
      <c r="A65" s="831" t="s">
        <v>2341</v>
      </c>
      <c r="B65" s="832" t="s">
        <v>1939</v>
      </c>
      <c r="C65" s="832" t="s">
        <v>2539</v>
      </c>
      <c r="D65" s="832" t="s">
        <v>1124</v>
      </c>
      <c r="E65" s="832" t="s">
        <v>2021</v>
      </c>
      <c r="F65" s="849"/>
      <c r="G65" s="849"/>
      <c r="H65" s="837">
        <v>0</v>
      </c>
      <c r="I65" s="849">
        <v>1</v>
      </c>
      <c r="J65" s="849">
        <v>210.66</v>
      </c>
      <c r="K65" s="837">
        <v>1</v>
      </c>
      <c r="L65" s="849">
        <v>1</v>
      </c>
      <c r="M65" s="850">
        <v>210.66</v>
      </c>
    </row>
    <row r="66" spans="1:13" ht="14.4" customHeight="1" x14ac:dyDescent="0.3">
      <c r="A66" s="831" t="s">
        <v>2341</v>
      </c>
      <c r="B66" s="832" t="s">
        <v>1939</v>
      </c>
      <c r="C66" s="832" t="s">
        <v>2369</v>
      </c>
      <c r="D66" s="832" t="s">
        <v>2370</v>
      </c>
      <c r="E66" s="832" t="s">
        <v>2371</v>
      </c>
      <c r="F66" s="849">
        <v>1</v>
      </c>
      <c r="G66" s="849">
        <v>16.38</v>
      </c>
      <c r="H66" s="837">
        <v>1</v>
      </c>
      <c r="I66" s="849"/>
      <c r="J66" s="849"/>
      <c r="K66" s="837">
        <v>0</v>
      </c>
      <c r="L66" s="849">
        <v>1</v>
      </c>
      <c r="M66" s="850">
        <v>16.38</v>
      </c>
    </row>
    <row r="67" spans="1:13" ht="14.4" customHeight="1" x14ac:dyDescent="0.3">
      <c r="A67" s="831" t="s">
        <v>2341</v>
      </c>
      <c r="B67" s="832" t="s">
        <v>1939</v>
      </c>
      <c r="C67" s="832" t="s">
        <v>1946</v>
      </c>
      <c r="D67" s="832" t="s">
        <v>1126</v>
      </c>
      <c r="E67" s="832" t="s">
        <v>1941</v>
      </c>
      <c r="F67" s="849"/>
      <c r="G67" s="849"/>
      <c r="H67" s="837">
        <v>0</v>
      </c>
      <c r="I67" s="849">
        <v>13</v>
      </c>
      <c r="J67" s="849">
        <v>456.43</v>
      </c>
      <c r="K67" s="837">
        <v>1</v>
      </c>
      <c r="L67" s="849">
        <v>13</v>
      </c>
      <c r="M67" s="850">
        <v>456.43</v>
      </c>
    </row>
    <row r="68" spans="1:13" ht="14.4" customHeight="1" x14ac:dyDescent="0.3">
      <c r="A68" s="831" t="s">
        <v>2341</v>
      </c>
      <c r="B68" s="832" t="s">
        <v>1939</v>
      </c>
      <c r="C68" s="832" t="s">
        <v>1947</v>
      </c>
      <c r="D68" s="832" t="s">
        <v>1124</v>
      </c>
      <c r="E68" s="832" t="s">
        <v>697</v>
      </c>
      <c r="F68" s="849"/>
      <c r="G68" s="849"/>
      <c r="H68" s="837">
        <v>0</v>
      </c>
      <c r="I68" s="849">
        <v>3</v>
      </c>
      <c r="J68" s="849">
        <v>210.69</v>
      </c>
      <c r="K68" s="837">
        <v>1</v>
      </c>
      <c r="L68" s="849">
        <v>3</v>
      </c>
      <c r="M68" s="850">
        <v>210.69</v>
      </c>
    </row>
    <row r="69" spans="1:13" ht="14.4" customHeight="1" x14ac:dyDescent="0.3">
      <c r="A69" s="831" t="s">
        <v>2341</v>
      </c>
      <c r="B69" s="832" t="s">
        <v>1939</v>
      </c>
      <c r="C69" s="832" t="s">
        <v>2461</v>
      </c>
      <c r="D69" s="832" t="s">
        <v>696</v>
      </c>
      <c r="E69" s="832" t="s">
        <v>2124</v>
      </c>
      <c r="F69" s="849"/>
      <c r="G69" s="849"/>
      <c r="H69" s="837">
        <v>0</v>
      </c>
      <c r="I69" s="849">
        <v>5</v>
      </c>
      <c r="J69" s="849">
        <v>87.799999999999983</v>
      </c>
      <c r="K69" s="837">
        <v>1</v>
      </c>
      <c r="L69" s="849">
        <v>5</v>
      </c>
      <c r="M69" s="850">
        <v>87.799999999999983</v>
      </c>
    </row>
    <row r="70" spans="1:13" ht="14.4" customHeight="1" x14ac:dyDescent="0.3">
      <c r="A70" s="831" t="s">
        <v>2341</v>
      </c>
      <c r="B70" s="832" t="s">
        <v>1939</v>
      </c>
      <c r="C70" s="832" t="s">
        <v>1942</v>
      </c>
      <c r="D70" s="832" t="s">
        <v>696</v>
      </c>
      <c r="E70" s="832" t="s">
        <v>643</v>
      </c>
      <c r="F70" s="849"/>
      <c r="G70" s="849"/>
      <c r="H70" s="837">
        <v>0</v>
      </c>
      <c r="I70" s="849">
        <v>7</v>
      </c>
      <c r="J70" s="849">
        <v>819.21</v>
      </c>
      <c r="K70" s="837">
        <v>1</v>
      </c>
      <c r="L70" s="849">
        <v>7</v>
      </c>
      <c r="M70" s="850">
        <v>819.21</v>
      </c>
    </row>
    <row r="71" spans="1:13" ht="14.4" customHeight="1" x14ac:dyDescent="0.3">
      <c r="A71" s="831" t="s">
        <v>2341</v>
      </c>
      <c r="B71" s="832" t="s">
        <v>1948</v>
      </c>
      <c r="C71" s="832" t="s">
        <v>1951</v>
      </c>
      <c r="D71" s="832" t="s">
        <v>718</v>
      </c>
      <c r="E71" s="832" t="s">
        <v>1952</v>
      </c>
      <c r="F71" s="849"/>
      <c r="G71" s="849"/>
      <c r="H71" s="837">
        <v>0</v>
      </c>
      <c r="I71" s="849">
        <v>2</v>
      </c>
      <c r="J71" s="849">
        <v>58.54</v>
      </c>
      <c r="K71" s="837">
        <v>1</v>
      </c>
      <c r="L71" s="849">
        <v>2</v>
      </c>
      <c r="M71" s="850">
        <v>58.54</v>
      </c>
    </row>
    <row r="72" spans="1:13" ht="14.4" customHeight="1" x14ac:dyDescent="0.3">
      <c r="A72" s="831" t="s">
        <v>2341</v>
      </c>
      <c r="B72" s="832" t="s">
        <v>1948</v>
      </c>
      <c r="C72" s="832" t="s">
        <v>3139</v>
      </c>
      <c r="D72" s="832" t="s">
        <v>3140</v>
      </c>
      <c r="E72" s="832" t="s">
        <v>2523</v>
      </c>
      <c r="F72" s="849"/>
      <c r="G72" s="849"/>
      <c r="H72" s="837">
        <v>0</v>
      </c>
      <c r="I72" s="849">
        <v>1</v>
      </c>
      <c r="J72" s="849">
        <v>117.03</v>
      </c>
      <c r="K72" s="837">
        <v>1</v>
      </c>
      <c r="L72" s="849">
        <v>1</v>
      </c>
      <c r="M72" s="850">
        <v>117.03</v>
      </c>
    </row>
    <row r="73" spans="1:13" ht="14.4" customHeight="1" x14ac:dyDescent="0.3">
      <c r="A73" s="831" t="s">
        <v>2341</v>
      </c>
      <c r="B73" s="832" t="s">
        <v>3909</v>
      </c>
      <c r="C73" s="832" t="s">
        <v>3102</v>
      </c>
      <c r="D73" s="832" t="s">
        <v>3103</v>
      </c>
      <c r="E73" s="832" t="s">
        <v>3104</v>
      </c>
      <c r="F73" s="849"/>
      <c r="G73" s="849"/>
      <c r="H73" s="837">
        <v>0</v>
      </c>
      <c r="I73" s="849">
        <v>3</v>
      </c>
      <c r="J73" s="849">
        <v>173.49</v>
      </c>
      <c r="K73" s="837">
        <v>1</v>
      </c>
      <c r="L73" s="849">
        <v>3</v>
      </c>
      <c r="M73" s="850">
        <v>173.49</v>
      </c>
    </row>
    <row r="74" spans="1:13" ht="14.4" customHeight="1" x14ac:dyDescent="0.3">
      <c r="A74" s="831" t="s">
        <v>2341</v>
      </c>
      <c r="B74" s="832" t="s">
        <v>1953</v>
      </c>
      <c r="C74" s="832" t="s">
        <v>2581</v>
      </c>
      <c r="D74" s="832" t="s">
        <v>622</v>
      </c>
      <c r="E74" s="832" t="s">
        <v>1978</v>
      </c>
      <c r="F74" s="849"/>
      <c r="G74" s="849"/>
      <c r="H74" s="837">
        <v>0</v>
      </c>
      <c r="I74" s="849">
        <v>1</v>
      </c>
      <c r="J74" s="849">
        <v>36.86</v>
      </c>
      <c r="K74" s="837">
        <v>1</v>
      </c>
      <c r="L74" s="849">
        <v>1</v>
      </c>
      <c r="M74" s="850">
        <v>36.86</v>
      </c>
    </row>
    <row r="75" spans="1:13" ht="14.4" customHeight="1" x14ac:dyDescent="0.3">
      <c r="A75" s="831" t="s">
        <v>2341</v>
      </c>
      <c r="B75" s="832" t="s">
        <v>1953</v>
      </c>
      <c r="C75" s="832" t="s">
        <v>1960</v>
      </c>
      <c r="D75" s="832" t="s">
        <v>619</v>
      </c>
      <c r="E75" s="832" t="s">
        <v>1955</v>
      </c>
      <c r="F75" s="849"/>
      <c r="G75" s="849"/>
      <c r="H75" s="837">
        <v>0</v>
      </c>
      <c r="I75" s="849">
        <v>2</v>
      </c>
      <c r="J75" s="849">
        <v>147.46</v>
      </c>
      <c r="K75" s="837">
        <v>1</v>
      </c>
      <c r="L75" s="849">
        <v>2</v>
      </c>
      <c r="M75" s="850">
        <v>147.46</v>
      </c>
    </row>
    <row r="76" spans="1:13" ht="14.4" customHeight="1" x14ac:dyDescent="0.3">
      <c r="A76" s="831" t="s">
        <v>2341</v>
      </c>
      <c r="B76" s="832" t="s">
        <v>1961</v>
      </c>
      <c r="C76" s="832" t="s">
        <v>3177</v>
      </c>
      <c r="D76" s="832" t="s">
        <v>1963</v>
      </c>
      <c r="E76" s="832" t="s">
        <v>2743</v>
      </c>
      <c r="F76" s="849"/>
      <c r="G76" s="849"/>
      <c r="H76" s="837">
        <v>0</v>
      </c>
      <c r="I76" s="849">
        <v>2</v>
      </c>
      <c r="J76" s="849">
        <v>122.88</v>
      </c>
      <c r="K76" s="837">
        <v>1</v>
      </c>
      <c r="L76" s="849">
        <v>2</v>
      </c>
      <c r="M76" s="850">
        <v>122.88</v>
      </c>
    </row>
    <row r="77" spans="1:13" ht="14.4" customHeight="1" x14ac:dyDescent="0.3">
      <c r="A77" s="831" t="s">
        <v>2341</v>
      </c>
      <c r="B77" s="832" t="s">
        <v>1961</v>
      </c>
      <c r="C77" s="832" t="s">
        <v>3178</v>
      </c>
      <c r="D77" s="832" t="s">
        <v>1963</v>
      </c>
      <c r="E77" s="832" t="s">
        <v>3138</v>
      </c>
      <c r="F77" s="849"/>
      <c r="G77" s="849"/>
      <c r="H77" s="837">
        <v>0</v>
      </c>
      <c r="I77" s="849">
        <v>6</v>
      </c>
      <c r="J77" s="849">
        <v>679.53</v>
      </c>
      <c r="K77" s="837">
        <v>1</v>
      </c>
      <c r="L77" s="849">
        <v>6</v>
      </c>
      <c r="M77" s="850">
        <v>679.53</v>
      </c>
    </row>
    <row r="78" spans="1:13" ht="14.4" customHeight="1" x14ac:dyDescent="0.3">
      <c r="A78" s="831" t="s">
        <v>2341</v>
      </c>
      <c r="B78" s="832" t="s">
        <v>3910</v>
      </c>
      <c r="C78" s="832" t="s">
        <v>3216</v>
      </c>
      <c r="D78" s="832" t="s">
        <v>3217</v>
      </c>
      <c r="E78" s="832" t="s">
        <v>3218</v>
      </c>
      <c r="F78" s="849"/>
      <c r="G78" s="849"/>
      <c r="H78" s="837">
        <v>0</v>
      </c>
      <c r="I78" s="849">
        <v>2</v>
      </c>
      <c r="J78" s="849">
        <v>1232.1100000000001</v>
      </c>
      <c r="K78" s="837">
        <v>1</v>
      </c>
      <c r="L78" s="849">
        <v>2</v>
      </c>
      <c r="M78" s="850">
        <v>1232.1100000000001</v>
      </c>
    </row>
    <row r="79" spans="1:13" ht="14.4" customHeight="1" x14ac:dyDescent="0.3">
      <c r="A79" s="831" t="s">
        <v>2341</v>
      </c>
      <c r="B79" s="832" t="s">
        <v>3910</v>
      </c>
      <c r="C79" s="832" t="s">
        <v>3219</v>
      </c>
      <c r="D79" s="832" t="s">
        <v>3220</v>
      </c>
      <c r="E79" s="832" t="s">
        <v>3221</v>
      </c>
      <c r="F79" s="849"/>
      <c r="G79" s="849"/>
      <c r="H79" s="837">
        <v>0</v>
      </c>
      <c r="I79" s="849">
        <v>1</v>
      </c>
      <c r="J79" s="849">
        <v>729.09</v>
      </c>
      <c r="K79" s="837">
        <v>1</v>
      </c>
      <c r="L79" s="849">
        <v>1</v>
      </c>
      <c r="M79" s="850">
        <v>729.09</v>
      </c>
    </row>
    <row r="80" spans="1:13" ht="14.4" customHeight="1" x14ac:dyDescent="0.3">
      <c r="A80" s="831" t="s">
        <v>2341</v>
      </c>
      <c r="B80" s="832" t="s">
        <v>1966</v>
      </c>
      <c r="C80" s="832" t="s">
        <v>1967</v>
      </c>
      <c r="D80" s="832" t="s">
        <v>1096</v>
      </c>
      <c r="E80" s="832" t="s">
        <v>1941</v>
      </c>
      <c r="F80" s="849"/>
      <c r="G80" s="849"/>
      <c r="H80" s="837">
        <v>0</v>
      </c>
      <c r="I80" s="849">
        <v>4</v>
      </c>
      <c r="J80" s="849">
        <v>191.94</v>
      </c>
      <c r="K80" s="837">
        <v>1</v>
      </c>
      <c r="L80" s="849">
        <v>4</v>
      </c>
      <c r="M80" s="850">
        <v>191.94</v>
      </c>
    </row>
    <row r="81" spans="1:13" ht="14.4" customHeight="1" x14ac:dyDescent="0.3">
      <c r="A81" s="831" t="s">
        <v>2341</v>
      </c>
      <c r="B81" s="832" t="s">
        <v>1966</v>
      </c>
      <c r="C81" s="832" t="s">
        <v>1968</v>
      </c>
      <c r="D81" s="832" t="s">
        <v>1096</v>
      </c>
      <c r="E81" s="832" t="s">
        <v>1969</v>
      </c>
      <c r="F81" s="849"/>
      <c r="G81" s="849"/>
      <c r="H81" s="837">
        <v>0</v>
      </c>
      <c r="I81" s="849">
        <v>5</v>
      </c>
      <c r="J81" s="849">
        <v>720.61</v>
      </c>
      <c r="K81" s="837">
        <v>1</v>
      </c>
      <c r="L81" s="849">
        <v>5</v>
      </c>
      <c r="M81" s="850">
        <v>720.61</v>
      </c>
    </row>
    <row r="82" spans="1:13" ht="14.4" customHeight="1" x14ac:dyDescent="0.3">
      <c r="A82" s="831" t="s">
        <v>2341</v>
      </c>
      <c r="B82" s="832" t="s">
        <v>1966</v>
      </c>
      <c r="C82" s="832" t="s">
        <v>2514</v>
      </c>
      <c r="D82" s="832" t="s">
        <v>2515</v>
      </c>
      <c r="E82" s="832" t="s">
        <v>697</v>
      </c>
      <c r="F82" s="849"/>
      <c r="G82" s="849"/>
      <c r="H82" s="837">
        <v>0</v>
      </c>
      <c r="I82" s="849">
        <v>1</v>
      </c>
      <c r="J82" s="849">
        <v>96.53</v>
      </c>
      <c r="K82" s="837">
        <v>1</v>
      </c>
      <c r="L82" s="849">
        <v>1</v>
      </c>
      <c r="M82" s="850">
        <v>96.53</v>
      </c>
    </row>
    <row r="83" spans="1:13" ht="14.4" customHeight="1" x14ac:dyDescent="0.3">
      <c r="A83" s="831" t="s">
        <v>2341</v>
      </c>
      <c r="B83" s="832" t="s">
        <v>1966</v>
      </c>
      <c r="C83" s="832" t="s">
        <v>2555</v>
      </c>
      <c r="D83" s="832" t="s">
        <v>2515</v>
      </c>
      <c r="E83" s="832" t="s">
        <v>2021</v>
      </c>
      <c r="F83" s="849"/>
      <c r="G83" s="849"/>
      <c r="H83" s="837">
        <v>0</v>
      </c>
      <c r="I83" s="849">
        <v>2</v>
      </c>
      <c r="J83" s="849">
        <v>575.79999999999995</v>
      </c>
      <c r="K83" s="837">
        <v>1</v>
      </c>
      <c r="L83" s="849">
        <v>2</v>
      </c>
      <c r="M83" s="850">
        <v>575.79999999999995</v>
      </c>
    </row>
    <row r="84" spans="1:13" ht="14.4" customHeight="1" x14ac:dyDescent="0.3">
      <c r="A84" s="831" t="s">
        <v>2341</v>
      </c>
      <c r="B84" s="832" t="s">
        <v>1966</v>
      </c>
      <c r="C84" s="832" t="s">
        <v>3186</v>
      </c>
      <c r="D84" s="832" t="s">
        <v>3187</v>
      </c>
      <c r="E84" s="832" t="s">
        <v>679</v>
      </c>
      <c r="F84" s="849"/>
      <c r="G84" s="849"/>
      <c r="H84" s="837">
        <v>0</v>
      </c>
      <c r="I84" s="849">
        <v>1</v>
      </c>
      <c r="J84" s="849">
        <v>321.79000000000002</v>
      </c>
      <c r="K84" s="837">
        <v>1</v>
      </c>
      <c r="L84" s="849">
        <v>1</v>
      </c>
      <c r="M84" s="850">
        <v>321.79000000000002</v>
      </c>
    </row>
    <row r="85" spans="1:13" ht="14.4" customHeight="1" x14ac:dyDescent="0.3">
      <c r="A85" s="831" t="s">
        <v>2341</v>
      </c>
      <c r="B85" s="832" t="s">
        <v>1970</v>
      </c>
      <c r="C85" s="832" t="s">
        <v>1971</v>
      </c>
      <c r="D85" s="832" t="s">
        <v>1972</v>
      </c>
      <c r="E85" s="832" t="s">
        <v>1955</v>
      </c>
      <c r="F85" s="849"/>
      <c r="G85" s="849"/>
      <c r="H85" s="837">
        <v>0</v>
      </c>
      <c r="I85" s="849">
        <v>24</v>
      </c>
      <c r="J85" s="849">
        <v>2305.3200000000002</v>
      </c>
      <c r="K85" s="837">
        <v>1</v>
      </c>
      <c r="L85" s="849">
        <v>24</v>
      </c>
      <c r="M85" s="850">
        <v>2305.3200000000002</v>
      </c>
    </row>
    <row r="86" spans="1:13" ht="14.4" customHeight="1" x14ac:dyDescent="0.3">
      <c r="A86" s="831" t="s">
        <v>2341</v>
      </c>
      <c r="B86" s="832" t="s">
        <v>1970</v>
      </c>
      <c r="C86" s="832" t="s">
        <v>1973</v>
      </c>
      <c r="D86" s="832" t="s">
        <v>1972</v>
      </c>
      <c r="E86" s="832" t="s">
        <v>1974</v>
      </c>
      <c r="F86" s="849"/>
      <c r="G86" s="849"/>
      <c r="H86" s="837">
        <v>0</v>
      </c>
      <c r="I86" s="849">
        <v>1</v>
      </c>
      <c r="J86" s="849">
        <v>10.41</v>
      </c>
      <c r="K86" s="837">
        <v>1</v>
      </c>
      <c r="L86" s="849">
        <v>1</v>
      </c>
      <c r="M86" s="850">
        <v>10.41</v>
      </c>
    </row>
    <row r="87" spans="1:13" ht="14.4" customHeight="1" x14ac:dyDescent="0.3">
      <c r="A87" s="831" t="s">
        <v>2341</v>
      </c>
      <c r="B87" s="832" t="s">
        <v>1970</v>
      </c>
      <c r="C87" s="832" t="s">
        <v>2411</v>
      </c>
      <c r="D87" s="832" t="s">
        <v>1972</v>
      </c>
      <c r="E87" s="832" t="s">
        <v>2412</v>
      </c>
      <c r="F87" s="849"/>
      <c r="G87" s="849"/>
      <c r="H87" s="837"/>
      <c r="I87" s="849">
        <v>4</v>
      </c>
      <c r="J87" s="849">
        <v>0</v>
      </c>
      <c r="K87" s="837"/>
      <c r="L87" s="849">
        <v>4</v>
      </c>
      <c r="M87" s="850">
        <v>0</v>
      </c>
    </row>
    <row r="88" spans="1:13" ht="14.4" customHeight="1" x14ac:dyDescent="0.3">
      <c r="A88" s="831" t="s">
        <v>2341</v>
      </c>
      <c r="B88" s="832" t="s">
        <v>1970</v>
      </c>
      <c r="C88" s="832" t="s">
        <v>1975</v>
      </c>
      <c r="D88" s="832" t="s">
        <v>1972</v>
      </c>
      <c r="E88" s="832" t="s">
        <v>1976</v>
      </c>
      <c r="F88" s="849"/>
      <c r="G88" s="849"/>
      <c r="H88" s="837">
        <v>0</v>
      </c>
      <c r="I88" s="849">
        <v>10</v>
      </c>
      <c r="J88" s="849">
        <v>159.57000000000002</v>
      </c>
      <c r="K88" s="837">
        <v>1</v>
      </c>
      <c r="L88" s="849">
        <v>10</v>
      </c>
      <c r="M88" s="850">
        <v>159.57000000000002</v>
      </c>
    </row>
    <row r="89" spans="1:13" ht="14.4" customHeight="1" x14ac:dyDescent="0.3">
      <c r="A89" s="831" t="s">
        <v>2341</v>
      </c>
      <c r="B89" s="832" t="s">
        <v>1970</v>
      </c>
      <c r="C89" s="832" t="s">
        <v>1977</v>
      </c>
      <c r="D89" s="832" t="s">
        <v>1972</v>
      </c>
      <c r="E89" s="832" t="s">
        <v>1978</v>
      </c>
      <c r="F89" s="849"/>
      <c r="G89" s="849"/>
      <c r="H89" s="837">
        <v>0</v>
      </c>
      <c r="I89" s="849">
        <v>4</v>
      </c>
      <c r="J89" s="849">
        <v>191.94</v>
      </c>
      <c r="K89" s="837">
        <v>1</v>
      </c>
      <c r="L89" s="849">
        <v>4</v>
      </c>
      <c r="M89" s="850">
        <v>191.94</v>
      </c>
    </row>
    <row r="90" spans="1:13" ht="14.4" customHeight="1" x14ac:dyDescent="0.3">
      <c r="A90" s="831" t="s">
        <v>2341</v>
      </c>
      <c r="B90" s="832" t="s">
        <v>1970</v>
      </c>
      <c r="C90" s="832" t="s">
        <v>3195</v>
      </c>
      <c r="D90" s="832" t="s">
        <v>1972</v>
      </c>
      <c r="E90" s="832" t="s">
        <v>1859</v>
      </c>
      <c r="F90" s="849"/>
      <c r="G90" s="849"/>
      <c r="H90" s="837">
        <v>0</v>
      </c>
      <c r="I90" s="849">
        <v>1</v>
      </c>
      <c r="J90" s="849">
        <v>158.99</v>
      </c>
      <c r="K90" s="837">
        <v>1</v>
      </c>
      <c r="L90" s="849">
        <v>1</v>
      </c>
      <c r="M90" s="850">
        <v>158.99</v>
      </c>
    </row>
    <row r="91" spans="1:13" ht="14.4" customHeight="1" x14ac:dyDescent="0.3">
      <c r="A91" s="831" t="s">
        <v>2341</v>
      </c>
      <c r="B91" s="832" t="s">
        <v>1979</v>
      </c>
      <c r="C91" s="832" t="s">
        <v>1980</v>
      </c>
      <c r="D91" s="832" t="s">
        <v>1981</v>
      </c>
      <c r="E91" s="832" t="s">
        <v>1982</v>
      </c>
      <c r="F91" s="849"/>
      <c r="G91" s="849"/>
      <c r="H91" s="837">
        <v>0</v>
      </c>
      <c r="I91" s="849">
        <v>1</v>
      </c>
      <c r="J91" s="849">
        <v>72.88</v>
      </c>
      <c r="K91" s="837">
        <v>1</v>
      </c>
      <c r="L91" s="849">
        <v>1</v>
      </c>
      <c r="M91" s="850">
        <v>72.88</v>
      </c>
    </row>
    <row r="92" spans="1:13" ht="14.4" customHeight="1" x14ac:dyDescent="0.3">
      <c r="A92" s="831" t="s">
        <v>2341</v>
      </c>
      <c r="B92" s="832" t="s">
        <v>1979</v>
      </c>
      <c r="C92" s="832" t="s">
        <v>1983</v>
      </c>
      <c r="D92" s="832" t="s">
        <v>1981</v>
      </c>
      <c r="E92" s="832" t="s">
        <v>1984</v>
      </c>
      <c r="F92" s="849"/>
      <c r="G92" s="849"/>
      <c r="H92" s="837">
        <v>0</v>
      </c>
      <c r="I92" s="849">
        <v>2</v>
      </c>
      <c r="J92" s="849">
        <v>437.24</v>
      </c>
      <c r="K92" s="837">
        <v>1</v>
      </c>
      <c r="L92" s="849">
        <v>2</v>
      </c>
      <c r="M92" s="850">
        <v>437.24</v>
      </c>
    </row>
    <row r="93" spans="1:13" ht="14.4" customHeight="1" x14ac:dyDescent="0.3">
      <c r="A93" s="831" t="s">
        <v>2341</v>
      </c>
      <c r="B93" s="832" t="s">
        <v>1979</v>
      </c>
      <c r="C93" s="832" t="s">
        <v>1985</v>
      </c>
      <c r="D93" s="832" t="s">
        <v>1981</v>
      </c>
      <c r="E93" s="832" t="s">
        <v>1986</v>
      </c>
      <c r="F93" s="849"/>
      <c r="G93" s="849"/>
      <c r="H93" s="837">
        <v>0</v>
      </c>
      <c r="I93" s="849">
        <v>5</v>
      </c>
      <c r="J93" s="849">
        <v>728.64999999999986</v>
      </c>
      <c r="K93" s="837">
        <v>1</v>
      </c>
      <c r="L93" s="849">
        <v>5</v>
      </c>
      <c r="M93" s="850">
        <v>728.64999999999986</v>
      </c>
    </row>
    <row r="94" spans="1:13" ht="14.4" customHeight="1" x14ac:dyDescent="0.3">
      <c r="A94" s="831" t="s">
        <v>2341</v>
      </c>
      <c r="B94" s="832" t="s">
        <v>1979</v>
      </c>
      <c r="C94" s="832" t="s">
        <v>3188</v>
      </c>
      <c r="D94" s="832" t="s">
        <v>1981</v>
      </c>
      <c r="E94" s="832" t="s">
        <v>3189</v>
      </c>
      <c r="F94" s="849"/>
      <c r="G94" s="849"/>
      <c r="H94" s="837">
        <v>0</v>
      </c>
      <c r="I94" s="849">
        <v>1</v>
      </c>
      <c r="J94" s="849">
        <v>437.23</v>
      </c>
      <c r="K94" s="837">
        <v>1</v>
      </c>
      <c r="L94" s="849">
        <v>1</v>
      </c>
      <c r="M94" s="850">
        <v>437.23</v>
      </c>
    </row>
    <row r="95" spans="1:13" ht="14.4" customHeight="1" x14ac:dyDescent="0.3">
      <c r="A95" s="831" t="s">
        <v>2341</v>
      </c>
      <c r="B95" s="832" t="s">
        <v>1993</v>
      </c>
      <c r="C95" s="832" t="s">
        <v>1994</v>
      </c>
      <c r="D95" s="832" t="s">
        <v>1003</v>
      </c>
      <c r="E95" s="832" t="s">
        <v>1995</v>
      </c>
      <c r="F95" s="849"/>
      <c r="G95" s="849"/>
      <c r="H95" s="837">
        <v>0</v>
      </c>
      <c r="I95" s="849">
        <v>1</v>
      </c>
      <c r="J95" s="849">
        <v>39.549999999999997</v>
      </c>
      <c r="K95" s="837">
        <v>1</v>
      </c>
      <c r="L95" s="849">
        <v>1</v>
      </c>
      <c r="M95" s="850">
        <v>39.549999999999997</v>
      </c>
    </row>
    <row r="96" spans="1:13" ht="14.4" customHeight="1" x14ac:dyDescent="0.3">
      <c r="A96" s="831" t="s">
        <v>2341</v>
      </c>
      <c r="B96" s="832" t="s">
        <v>1993</v>
      </c>
      <c r="C96" s="832" t="s">
        <v>3156</v>
      </c>
      <c r="D96" s="832" t="s">
        <v>1003</v>
      </c>
      <c r="E96" s="832" t="s">
        <v>3157</v>
      </c>
      <c r="F96" s="849"/>
      <c r="G96" s="849"/>
      <c r="H96" s="837">
        <v>0</v>
      </c>
      <c r="I96" s="849">
        <v>3</v>
      </c>
      <c r="J96" s="849">
        <v>399.01</v>
      </c>
      <c r="K96" s="837">
        <v>1</v>
      </c>
      <c r="L96" s="849">
        <v>3</v>
      </c>
      <c r="M96" s="850">
        <v>399.01</v>
      </c>
    </row>
    <row r="97" spans="1:13" ht="14.4" customHeight="1" x14ac:dyDescent="0.3">
      <c r="A97" s="831" t="s">
        <v>2341</v>
      </c>
      <c r="B97" s="832" t="s">
        <v>1993</v>
      </c>
      <c r="C97" s="832" t="s">
        <v>3158</v>
      </c>
      <c r="D97" s="832" t="s">
        <v>3159</v>
      </c>
      <c r="E97" s="832" t="s">
        <v>3160</v>
      </c>
      <c r="F97" s="849"/>
      <c r="G97" s="849"/>
      <c r="H97" s="837">
        <v>0</v>
      </c>
      <c r="I97" s="849">
        <v>2</v>
      </c>
      <c r="J97" s="849">
        <v>560.76</v>
      </c>
      <c r="K97" s="837">
        <v>1</v>
      </c>
      <c r="L97" s="849">
        <v>2</v>
      </c>
      <c r="M97" s="850">
        <v>560.76</v>
      </c>
    </row>
    <row r="98" spans="1:13" ht="14.4" customHeight="1" x14ac:dyDescent="0.3">
      <c r="A98" s="831" t="s">
        <v>2341</v>
      </c>
      <c r="B98" s="832" t="s">
        <v>1996</v>
      </c>
      <c r="C98" s="832" t="s">
        <v>1997</v>
      </c>
      <c r="D98" s="832" t="s">
        <v>1998</v>
      </c>
      <c r="E98" s="832" t="s">
        <v>1999</v>
      </c>
      <c r="F98" s="849"/>
      <c r="G98" s="849"/>
      <c r="H98" s="837">
        <v>0</v>
      </c>
      <c r="I98" s="849">
        <v>5</v>
      </c>
      <c r="J98" s="849">
        <v>452.95</v>
      </c>
      <c r="K98" s="837">
        <v>1</v>
      </c>
      <c r="L98" s="849">
        <v>5</v>
      </c>
      <c r="M98" s="850">
        <v>452.95</v>
      </c>
    </row>
    <row r="99" spans="1:13" ht="14.4" customHeight="1" x14ac:dyDescent="0.3">
      <c r="A99" s="831" t="s">
        <v>2341</v>
      </c>
      <c r="B99" s="832" t="s">
        <v>1996</v>
      </c>
      <c r="C99" s="832" t="s">
        <v>2000</v>
      </c>
      <c r="D99" s="832" t="s">
        <v>1998</v>
      </c>
      <c r="E99" s="832" t="s">
        <v>2001</v>
      </c>
      <c r="F99" s="849"/>
      <c r="G99" s="849"/>
      <c r="H99" s="837">
        <v>0</v>
      </c>
      <c r="I99" s="849">
        <v>4</v>
      </c>
      <c r="J99" s="849">
        <v>1301.1199999999999</v>
      </c>
      <c r="K99" s="837">
        <v>1</v>
      </c>
      <c r="L99" s="849">
        <v>4</v>
      </c>
      <c r="M99" s="850">
        <v>1301.1199999999999</v>
      </c>
    </row>
    <row r="100" spans="1:13" ht="14.4" customHeight="1" x14ac:dyDescent="0.3">
      <c r="A100" s="831" t="s">
        <v>2341</v>
      </c>
      <c r="B100" s="832" t="s">
        <v>2009</v>
      </c>
      <c r="C100" s="832" t="s">
        <v>2010</v>
      </c>
      <c r="D100" s="832" t="s">
        <v>1183</v>
      </c>
      <c r="E100" s="832" t="s">
        <v>2011</v>
      </c>
      <c r="F100" s="849"/>
      <c r="G100" s="849"/>
      <c r="H100" s="837">
        <v>0</v>
      </c>
      <c r="I100" s="849">
        <v>3</v>
      </c>
      <c r="J100" s="849">
        <v>354.18</v>
      </c>
      <c r="K100" s="837">
        <v>1</v>
      </c>
      <c r="L100" s="849">
        <v>3</v>
      </c>
      <c r="M100" s="850">
        <v>354.18</v>
      </c>
    </row>
    <row r="101" spans="1:13" ht="14.4" customHeight="1" x14ac:dyDescent="0.3">
      <c r="A101" s="831" t="s">
        <v>2341</v>
      </c>
      <c r="B101" s="832" t="s">
        <v>2009</v>
      </c>
      <c r="C101" s="832" t="s">
        <v>3213</v>
      </c>
      <c r="D101" s="832" t="s">
        <v>1183</v>
      </c>
      <c r="E101" s="832" t="s">
        <v>3214</v>
      </c>
      <c r="F101" s="849"/>
      <c r="G101" s="849"/>
      <c r="H101" s="837">
        <v>0</v>
      </c>
      <c r="I101" s="849">
        <v>1</v>
      </c>
      <c r="J101" s="849">
        <v>393.54</v>
      </c>
      <c r="K101" s="837">
        <v>1</v>
      </c>
      <c r="L101" s="849">
        <v>1</v>
      </c>
      <c r="M101" s="850">
        <v>393.54</v>
      </c>
    </row>
    <row r="102" spans="1:13" ht="14.4" customHeight="1" x14ac:dyDescent="0.3">
      <c r="A102" s="831" t="s">
        <v>2341</v>
      </c>
      <c r="B102" s="832" t="s">
        <v>2009</v>
      </c>
      <c r="C102" s="832" t="s">
        <v>2012</v>
      </c>
      <c r="D102" s="832" t="s">
        <v>1183</v>
      </c>
      <c r="E102" s="832" t="s">
        <v>1184</v>
      </c>
      <c r="F102" s="849"/>
      <c r="G102" s="849"/>
      <c r="H102" s="837">
        <v>0</v>
      </c>
      <c r="I102" s="849">
        <v>3</v>
      </c>
      <c r="J102" s="849">
        <v>260.19</v>
      </c>
      <c r="K102" s="837">
        <v>1</v>
      </c>
      <c r="L102" s="849">
        <v>3</v>
      </c>
      <c r="M102" s="850">
        <v>260.19</v>
      </c>
    </row>
    <row r="103" spans="1:13" ht="14.4" customHeight="1" x14ac:dyDescent="0.3">
      <c r="A103" s="831" t="s">
        <v>2341</v>
      </c>
      <c r="B103" s="832" t="s">
        <v>3911</v>
      </c>
      <c r="C103" s="832" t="s">
        <v>3205</v>
      </c>
      <c r="D103" s="832" t="s">
        <v>2984</v>
      </c>
      <c r="E103" s="832" t="s">
        <v>3206</v>
      </c>
      <c r="F103" s="849"/>
      <c r="G103" s="849"/>
      <c r="H103" s="837">
        <v>0</v>
      </c>
      <c r="I103" s="849">
        <v>3</v>
      </c>
      <c r="J103" s="849">
        <v>903.78</v>
      </c>
      <c r="K103" s="837">
        <v>1</v>
      </c>
      <c r="L103" s="849">
        <v>3</v>
      </c>
      <c r="M103" s="850">
        <v>903.78</v>
      </c>
    </row>
    <row r="104" spans="1:13" ht="14.4" customHeight="1" x14ac:dyDescent="0.3">
      <c r="A104" s="831" t="s">
        <v>2341</v>
      </c>
      <c r="B104" s="832" t="s">
        <v>3912</v>
      </c>
      <c r="C104" s="832" t="s">
        <v>3202</v>
      </c>
      <c r="D104" s="832" t="s">
        <v>3203</v>
      </c>
      <c r="E104" s="832" t="s">
        <v>1945</v>
      </c>
      <c r="F104" s="849"/>
      <c r="G104" s="849"/>
      <c r="H104" s="837">
        <v>0</v>
      </c>
      <c r="I104" s="849">
        <v>1</v>
      </c>
      <c r="J104" s="849">
        <v>98.11</v>
      </c>
      <c r="K104" s="837">
        <v>1</v>
      </c>
      <c r="L104" s="849">
        <v>1</v>
      </c>
      <c r="M104" s="850">
        <v>98.11</v>
      </c>
    </row>
    <row r="105" spans="1:13" ht="14.4" customHeight="1" x14ac:dyDescent="0.3">
      <c r="A105" s="831" t="s">
        <v>2341</v>
      </c>
      <c r="B105" s="832" t="s">
        <v>2013</v>
      </c>
      <c r="C105" s="832" t="s">
        <v>2014</v>
      </c>
      <c r="D105" s="832" t="s">
        <v>2015</v>
      </c>
      <c r="E105" s="832" t="s">
        <v>2016</v>
      </c>
      <c r="F105" s="849"/>
      <c r="G105" s="849"/>
      <c r="H105" s="837">
        <v>0</v>
      </c>
      <c r="I105" s="849">
        <v>28</v>
      </c>
      <c r="J105" s="849">
        <v>7685.62</v>
      </c>
      <c r="K105" s="837">
        <v>1</v>
      </c>
      <c r="L105" s="849">
        <v>28</v>
      </c>
      <c r="M105" s="850">
        <v>7685.62</v>
      </c>
    </row>
    <row r="106" spans="1:13" ht="14.4" customHeight="1" x14ac:dyDescent="0.3">
      <c r="A106" s="831" t="s">
        <v>2341</v>
      </c>
      <c r="B106" s="832" t="s">
        <v>2013</v>
      </c>
      <c r="C106" s="832" t="s">
        <v>2024</v>
      </c>
      <c r="D106" s="832" t="s">
        <v>2018</v>
      </c>
      <c r="E106" s="832" t="s">
        <v>2025</v>
      </c>
      <c r="F106" s="849"/>
      <c r="G106" s="849"/>
      <c r="H106" s="837">
        <v>0</v>
      </c>
      <c r="I106" s="849">
        <v>2</v>
      </c>
      <c r="J106" s="849">
        <v>559.05999999999995</v>
      </c>
      <c r="K106" s="837">
        <v>1</v>
      </c>
      <c r="L106" s="849">
        <v>2</v>
      </c>
      <c r="M106" s="850">
        <v>559.05999999999995</v>
      </c>
    </row>
    <row r="107" spans="1:13" ht="14.4" customHeight="1" x14ac:dyDescent="0.3">
      <c r="A107" s="831" t="s">
        <v>2341</v>
      </c>
      <c r="B107" s="832" t="s">
        <v>2013</v>
      </c>
      <c r="C107" s="832" t="s">
        <v>3096</v>
      </c>
      <c r="D107" s="832" t="s">
        <v>2015</v>
      </c>
      <c r="E107" s="832" t="s">
        <v>1945</v>
      </c>
      <c r="F107" s="849"/>
      <c r="G107" s="849"/>
      <c r="H107" s="837">
        <v>0</v>
      </c>
      <c r="I107" s="849">
        <v>1</v>
      </c>
      <c r="J107" s="849">
        <v>155.30000000000001</v>
      </c>
      <c r="K107" s="837">
        <v>1</v>
      </c>
      <c r="L107" s="849">
        <v>1</v>
      </c>
      <c r="M107" s="850">
        <v>155.30000000000001</v>
      </c>
    </row>
    <row r="108" spans="1:13" ht="14.4" customHeight="1" x14ac:dyDescent="0.3">
      <c r="A108" s="831" t="s">
        <v>2341</v>
      </c>
      <c r="B108" s="832" t="s">
        <v>2013</v>
      </c>
      <c r="C108" s="832" t="s">
        <v>2028</v>
      </c>
      <c r="D108" s="832" t="s">
        <v>2015</v>
      </c>
      <c r="E108" s="832" t="s">
        <v>2029</v>
      </c>
      <c r="F108" s="849"/>
      <c r="G108" s="849"/>
      <c r="H108" s="837">
        <v>0</v>
      </c>
      <c r="I108" s="849">
        <v>7</v>
      </c>
      <c r="J108" s="849">
        <v>2583.2800000000002</v>
      </c>
      <c r="K108" s="837">
        <v>1</v>
      </c>
      <c r="L108" s="849">
        <v>7</v>
      </c>
      <c r="M108" s="850">
        <v>2583.2800000000002</v>
      </c>
    </row>
    <row r="109" spans="1:13" ht="14.4" customHeight="1" x14ac:dyDescent="0.3">
      <c r="A109" s="831" t="s">
        <v>2341</v>
      </c>
      <c r="B109" s="832" t="s">
        <v>2013</v>
      </c>
      <c r="C109" s="832" t="s">
        <v>2030</v>
      </c>
      <c r="D109" s="832" t="s">
        <v>2015</v>
      </c>
      <c r="E109" s="832" t="s">
        <v>2031</v>
      </c>
      <c r="F109" s="849"/>
      <c r="G109" s="849"/>
      <c r="H109" s="837">
        <v>0</v>
      </c>
      <c r="I109" s="849">
        <v>1</v>
      </c>
      <c r="J109" s="849">
        <v>143.35</v>
      </c>
      <c r="K109" s="837">
        <v>1</v>
      </c>
      <c r="L109" s="849">
        <v>1</v>
      </c>
      <c r="M109" s="850">
        <v>143.35</v>
      </c>
    </row>
    <row r="110" spans="1:13" ht="14.4" customHeight="1" x14ac:dyDescent="0.3">
      <c r="A110" s="831" t="s">
        <v>2341</v>
      </c>
      <c r="B110" s="832" t="s">
        <v>2013</v>
      </c>
      <c r="C110" s="832" t="s">
        <v>2032</v>
      </c>
      <c r="D110" s="832" t="s">
        <v>2015</v>
      </c>
      <c r="E110" s="832" t="s">
        <v>2033</v>
      </c>
      <c r="F110" s="849"/>
      <c r="G110" s="849"/>
      <c r="H110" s="837">
        <v>0</v>
      </c>
      <c r="I110" s="849">
        <v>1</v>
      </c>
      <c r="J110" s="849">
        <v>603.73</v>
      </c>
      <c r="K110" s="837">
        <v>1</v>
      </c>
      <c r="L110" s="849">
        <v>1</v>
      </c>
      <c r="M110" s="850">
        <v>603.73</v>
      </c>
    </row>
    <row r="111" spans="1:13" ht="14.4" customHeight="1" x14ac:dyDescent="0.3">
      <c r="A111" s="831" t="s">
        <v>2341</v>
      </c>
      <c r="B111" s="832" t="s">
        <v>2013</v>
      </c>
      <c r="C111" s="832" t="s">
        <v>3060</v>
      </c>
      <c r="D111" s="832" t="s">
        <v>2018</v>
      </c>
      <c r="E111" s="832" t="s">
        <v>2031</v>
      </c>
      <c r="F111" s="849"/>
      <c r="G111" s="849"/>
      <c r="H111" s="837">
        <v>0</v>
      </c>
      <c r="I111" s="849">
        <v>1</v>
      </c>
      <c r="J111" s="849">
        <v>143.35</v>
      </c>
      <c r="K111" s="837">
        <v>1</v>
      </c>
      <c r="L111" s="849">
        <v>1</v>
      </c>
      <c r="M111" s="850">
        <v>143.35</v>
      </c>
    </row>
    <row r="112" spans="1:13" ht="14.4" customHeight="1" x14ac:dyDescent="0.3">
      <c r="A112" s="831" t="s">
        <v>2341</v>
      </c>
      <c r="B112" s="832" t="s">
        <v>3913</v>
      </c>
      <c r="C112" s="832" t="s">
        <v>3098</v>
      </c>
      <c r="D112" s="832" t="s">
        <v>3099</v>
      </c>
      <c r="E112" s="832" t="s">
        <v>3100</v>
      </c>
      <c r="F112" s="849"/>
      <c r="G112" s="849"/>
      <c r="H112" s="837"/>
      <c r="I112" s="849">
        <v>1</v>
      </c>
      <c r="J112" s="849">
        <v>0</v>
      </c>
      <c r="K112" s="837"/>
      <c r="L112" s="849">
        <v>1</v>
      </c>
      <c r="M112" s="850">
        <v>0</v>
      </c>
    </row>
    <row r="113" spans="1:13" ht="14.4" customHeight="1" x14ac:dyDescent="0.3">
      <c r="A113" s="831" t="s">
        <v>2341</v>
      </c>
      <c r="B113" s="832" t="s">
        <v>2041</v>
      </c>
      <c r="C113" s="832" t="s">
        <v>2042</v>
      </c>
      <c r="D113" s="832" t="s">
        <v>859</v>
      </c>
      <c r="E113" s="832" t="s">
        <v>2043</v>
      </c>
      <c r="F113" s="849"/>
      <c r="G113" s="849"/>
      <c r="H113" s="837">
        <v>0</v>
      </c>
      <c r="I113" s="849">
        <v>1</v>
      </c>
      <c r="J113" s="849">
        <v>131.54</v>
      </c>
      <c r="K113" s="837">
        <v>1</v>
      </c>
      <c r="L113" s="849">
        <v>1</v>
      </c>
      <c r="M113" s="850">
        <v>131.54</v>
      </c>
    </row>
    <row r="114" spans="1:13" ht="14.4" customHeight="1" x14ac:dyDescent="0.3">
      <c r="A114" s="831" t="s">
        <v>2341</v>
      </c>
      <c r="B114" s="832" t="s">
        <v>2054</v>
      </c>
      <c r="C114" s="832" t="s">
        <v>2262</v>
      </c>
      <c r="D114" s="832" t="s">
        <v>2260</v>
      </c>
      <c r="E114" s="832" t="s">
        <v>2263</v>
      </c>
      <c r="F114" s="849"/>
      <c r="G114" s="849"/>
      <c r="H114" s="837">
        <v>0</v>
      </c>
      <c r="I114" s="849">
        <v>1</v>
      </c>
      <c r="J114" s="849">
        <v>79.03</v>
      </c>
      <c r="K114" s="837">
        <v>1</v>
      </c>
      <c r="L114" s="849">
        <v>1</v>
      </c>
      <c r="M114" s="850">
        <v>79.03</v>
      </c>
    </row>
    <row r="115" spans="1:13" ht="14.4" customHeight="1" x14ac:dyDescent="0.3">
      <c r="A115" s="831" t="s">
        <v>2341</v>
      </c>
      <c r="B115" s="832" t="s">
        <v>2054</v>
      </c>
      <c r="C115" s="832" t="s">
        <v>2058</v>
      </c>
      <c r="D115" s="832" t="s">
        <v>2056</v>
      </c>
      <c r="E115" s="832" t="s">
        <v>2059</v>
      </c>
      <c r="F115" s="849"/>
      <c r="G115" s="849"/>
      <c r="H115" s="837">
        <v>0</v>
      </c>
      <c r="I115" s="849">
        <v>1</v>
      </c>
      <c r="J115" s="849">
        <v>49.08</v>
      </c>
      <c r="K115" s="837">
        <v>1</v>
      </c>
      <c r="L115" s="849">
        <v>1</v>
      </c>
      <c r="M115" s="850">
        <v>49.08</v>
      </c>
    </row>
    <row r="116" spans="1:13" ht="14.4" customHeight="1" x14ac:dyDescent="0.3">
      <c r="A116" s="831" t="s">
        <v>2341</v>
      </c>
      <c r="B116" s="832" t="s">
        <v>2054</v>
      </c>
      <c r="C116" s="832" t="s">
        <v>3155</v>
      </c>
      <c r="D116" s="832" t="s">
        <v>2056</v>
      </c>
      <c r="E116" s="832" t="s">
        <v>2902</v>
      </c>
      <c r="F116" s="849"/>
      <c r="G116" s="849"/>
      <c r="H116" s="837">
        <v>0</v>
      </c>
      <c r="I116" s="849">
        <v>2</v>
      </c>
      <c r="J116" s="849">
        <v>252.54</v>
      </c>
      <c r="K116" s="837">
        <v>1</v>
      </c>
      <c r="L116" s="849">
        <v>2</v>
      </c>
      <c r="M116" s="850">
        <v>252.54</v>
      </c>
    </row>
    <row r="117" spans="1:13" ht="14.4" customHeight="1" x14ac:dyDescent="0.3">
      <c r="A117" s="831" t="s">
        <v>2341</v>
      </c>
      <c r="B117" s="832" t="s">
        <v>2060</v>
      </c>
      <c r="C117" s="832" t="s">
        <v>2063</v>
      </c>
      <c r="D117" s="832" t="s">
        <v>1310</v>
      </c>
      <c r="E117" s="832" t="s">
        <v>2064</v>
      </c>
      <c r="F117" s="849"/>
      <c r="G117" s="849"/>
      <c r="H117" s="837">
        <v>0</v>
      </c>
      <c r="I117" s="849">
        <v>6</v>
      </c>
      <c r="J117" s="849">
        <v>926.16000000000008</v>
      </c>
      <c r="K117" s="837">
        <v>1</v>
      </c>
      <c r="L117" s="849">
        <v>6</v>
      </c>
      <c r="M117" s="850">
        <v>926.16000000000008</v>
      </c>
    </row>
    <row r="118" spans="1:13" ht="14.4" customHeight="1" x14ac:dyDescent="0.3">
      <c r="A118" s="831" t="s">
        <v>2341</v>
      </c>
      <c r="B118" s="832" t="s">
        <v>2060</v>
      </c>
      <c r="C118" s="832" t="s">
        <v>2816</v>
      </c>
      <c r="D118" s="832" t="s">
        <v>2534</v>
      </c>
      <c r="E118" s="832" t="s">
        <v>2064</v>
      </c>
      <c r="F118" s="849">
        <v>1</v>
      </c>
      <c r="G118" s="849">
        <v>154.36000000000001</v>
      </c>
      <c r="H118" s="837">
        <v>1</v>
      </c>
      <c r="I118" s="849"/>
      <c r="J118" s="849"/>
      <c r="K118" s="837">
        <v>0</v>
      </c>
      <c r="L118" s="849">
        <v>1</v>
      </c>
      <c r="M118" s="850">
        <v>154.36000000000001</v>
      </c>
    </row>
    <row r="119" spans="1:13" ht="14.4" customHeight="1" x14ac:dyDescent="0.3">
      <c r="A119" s="831" t="s">
        <v>2341</v>
      </c>
      <c r="B119" s="832" t="s">
        <v>2132</v>
      </c>
      <c r="C119" s="832" t="s">
        <v>2136</v>
      </c>
      <c r="D119" s="832" t="s">
        <v>1033</v>
      </c>
      <c r="E119" s="832" t="s">
        <v>2137</v>
      </c>
      <c r="F119" s="849">
        <v>2</v>
      </c>
      <c r="G119" s="849">
        <v>72.540000000000006</v>
      </c>
      <c r="H119" s="837">
        <v>1</v>
      </c>
      <c r="I119" s="849"/>
      <c r="J119" s="849"/>
      <c r="K119" s="837">
        <v>0</v>
      </c>
      <c r="L119" s="849">
        <v>2</v>
      </c>
      <c r="M119" s="850">
        <v>72.540000000000006</v>
      </c>
    </row>
    <row r="120" spans="1:13" ht="14.4" customHeight="1" x14ac:dyDescent="0.3">
      <c r="A120" s="831" t="s">
        <v>2341</v>
      </c>
      <c r="B120" s="832" t="s">
        <v>2132</v>
      </c>
      <c r="C120" s="832" t="s">
        <v>2133</v>
      </c>
      <c r="D120" s="832" t="s">
        <v>628</v>
      </c>
      <c r="E120" s="832" t="s">
        <v>629</v>
      </c>
      <c r="F120" s="849"/>
      <c r="G120" s="849"/>
      <c r="H120" s="837">
        <v>0</v>
      </c>
      <c r="I120" s="849">
        <v>1</v>
      </c>
      <c r="J120" s="849">
        <v>85.7</v>
      </c>
      <c r="K120" s="837">
        <v>1</v>
      </c>
      <c r="L120" s="849">
        <v>1</v>
      </c>
      <c r="M120" s="850">
        <v>85.7</v>
      </c>
    </row>
    <row r="121" spans="1:13" ht="14.4" customHeight="1" x14ac:dyDescent="0.3">
      <c r="A121" s="831" t="s">
        <v>2341</v>
      </c>
      <c r="B121" s="832" t="s">
        <v>2152</v>
      </c>
      <c r="C121" s="832" t="s">
        <v>2153</v>
      </c>
      <c r="D121" s="832" t="s">
        <v>2154</v>
      </c>
      <c r="E121" s="832" t="s">
        <v>2155</v>
      </c>
      <c r="F121" s="849"/>
      <c r="G121" s="849"/>
      <c r="H121" s="837"/>
      <c r="I121" s="849">
        <v>3</v>
      </c>
      <c r="J121" s="849">
        <v>0</v>
      </c>
      <c r="K121" s="837"/>
      <c r="L121" s="849">
        <v>3</v>
      </c>
      <c r="M121" s="850">
        <v>0</v>
      </c>
    </row>
    <row r="122" spans="1:13" ht="14.4" customHeight="1" x14ac:dyDescent="0.3">
      <c r="A122" s="831" t="s">
        <v>2341</v>
      </c>
      <c r="B122" s="832" t="s">
        <v>2177</v>
      </c>
      <c r="C122" s="832" t="s">
        <v>3094</v>
      </c>
      <c r="D122" s="832" t="s">
        <v>3095</v>
      </c>
      <c r="E122" s="832" t="s">
        <v>2180</v>
      </c>
      <c r="F122" s="849">
        <v>3</v>
      </c>
      <c r="G122" s="849">
        <v>14.100000000000001</v>
      </c>
      <c r="H122" s="837">
        <v>0.5</v>
      </c>
      <c r="I122" s="849">
        <v>3</v>
      </c>
      <c r="J122" s="849">
        <v>14.100000000000001</v>
      </c>
      <c r="K122" s="837">
        <v>0.5</v>
      </c>
      <c r="L122" s="849">
        <v>6</v>
      </c>
      <c r="M122" s="850">
        <v>28.200000000000003</v>
      </c>
    </row>
    <row r="123" spans="1:13" ht="14.4" customHeight="1" x14ac:dyDescent="0.3">
      <c r="A123" s="831" t="s">
        <v>2341</v>
      </c>
      <c r="B123" s="832" t="s">
        <v>2177</v>
      </c>
      <c r="C123" s="832" t="s">
        <v>2178</v>
      </c>
      <c r="D123" s="832" t="s">
        <v>2179</v>
      </c>
      <c r="E123" s="832" t="s">
        <v>2180</v>
      </c>
      <c r="F123" s="849"/>
      <c r="G123" s="849"/>
      <c r="H123" s="837">
        <v>0</v>
      </c>
      <c r="I123" s="849">
        <v>18</v>
      </c>
      <c r="J123" s="849">
        <v>84.6</v>
      </c>
      <c r="K123" s="837">
        <v>1</v>
      </c>
      <c r="L123" s="849">
        <v>18</v>
      </c>
      <c r="M123" s="850">
        <v>84.6</v>
      </c>
    </row>
    <row r="124" spans="1:13" ht="14.4" customHeight="1" x14ac:dyDescent="0.3">
      <c r="A124" s="831" t="s">
        <v>2341</v>
      </c>
      <c r="B124" s="832" t="s">
        <v>2187</v>
      </c>
      <c r="C124" s="832" t="s">
        <v>2188</v>
      </c>
      <c r="D124" s="832" t="s">
        <v>1265</v>
      </c>
      <c r="E124" s="832" t="s">
        <v>2189</v>
      </c>
      <c r="F124" s="849"/>
      <c r="G124" s="849"/>
      <c r="H124" s="837"/>
      <c r="I124" s="849">
        <v>1</v>
      </c>
      <c r="J124" s="849">
        <v>0</v>
      </c>
      <c r="K124" s="837"/>
      <c r="L124" s="849">
        <v>1</v>
      </c>
      <c r="M124" s="850">
        <v>0</v>
      </c>
    </row>
    <row r="125" spans="1:13" ht="14.4" customHeight="1" x14ac:dyDescent="0.3">
      <c r="A125" s="831" t="s">
        <v>2341</v>
      </c>
      <c r="B125" s="832" t="s">
        <v>2187</v>
      </c>
      <c r="C125" s="832" t="s">
        <v>2190</v>
      </c>
      <c r="D125" s="832" t="s">
        <v>1265</v>
      </c>
      <c r="E125" s="832" t="s">
        <v>2191</v>
      </c>
      <c r="F125" s="849"/>
      <c r="G125" s="849"/>
      <c r="H125" s="837"/>
      <c r="I125" s="849">
        <v>1</v>
      </c>
      <c r="J125" s="849">
        <v>0</v>
      </c>
      <c r="K125" s="837"/>
      <c r="L125" s="849">
        <v>1</v>
      </c>
      <c r="M125" s="850">
        <v>0</v>
      </c>
    </row>
    <row r="126" spans="1:13" ht="14.4" customHeight="1" x14ac:dyDescent="0.3">
      <c r="A126" s="831" t="s">
        <v>2341</v>
      </c>
      <c r="B126" s="832" t="s">
        <v>2201</v>
      </c>
      <c r="C126" s="832" t="s">
        <v>2202</v>
      </c>
      <c r="D126" s="832" t="s">
        <v>1242</v>
      </c>
      <c r="E126" s="832" t="s">
        <v>2203</v>
      </c>
      <c r="F126" s="849"/>
      <c r="G126" s="849"/>
      <c r="H126" s="837">
        <v>0</v>
      </c>
      <c r="I126" s="849">
        <v>2</v>
      </c>
      <c r="J126" s="849">
        <v>127.5</v>
      </c>
      <c r="K126" s="837">
        <v>1</v>
      </c>
      <c r="L126" s="849">
        <v>2</v>
      </c>
      <c r="M126" s="850">
        <v>127.5</v>
      </c>
    </row>
    <row r="127" spans="1:13" ht="14.4" customHeight="1" x14ac:dyDescent="0.3">
      <c r="A127" s="831" t="s">
        <v>2341</v>
      </c>
      <c r="B127" s="832" t="s">
        <v>2216</v>
      </c>
      <c r="C127" s="832" t="s">
        <v>2220</v>
      </c>
      <c r="D127" s="832" t="s">
        <v>2218</v>
      </c>
      <c r="E127" s="832" t="s">
        <v>2221</v>
      </c>
      <c r="F127" s="849"/>
      <c r="G127" s="849"/>
      <c r="H127" s="837">
        <v>0</v>
      </c>
      <c r="I127" s="849">
        <v>2</v>
      </c>
      <c r="J127" s="849">
        <v>414.9</v>
      </c>
      <c r="K127" s="837">
        <v>1</v>
      </c>
      <c r="L127" s="849">
        <v>2</v>
      </c>
      <c r="M127" s="850">
        <v>414.9</v>
      </c>
    </row>
    <row r="128" spans="1:13" ht="14.4" customHeight="1" x14ac:dyDescent="0.3">
      <c r="A128" s="831" t="s">
        <v>2341</v>
      </c>
      <c r="B128" s="832" t="s">
        <v>1885</v>
      </c>
      <c r="C128" s="832" t="s">
        <v>1891</v>
      </c>
      <c r="D128" s="832" t="s">
        <v>1887</v>
      </c>
      <c r="E128" s="832" t="s">
        <v>1892</v>
      </c>
      <c r="F128" s="849"/>
      <c r="G128" s="849"/>
      <c r="H128" s="837">
        <v>0</v>
      </c>
      <c r="I128" s="849">
        <v>3</v>
      </c>
      <c r="J128" s="849">
        <v>5663.7000000000007</v>
      </c>
      <c r="K128" s="837">
        <v>1</v>
      </c>
      <c r="L128" s="849">
        <v>3</v>
      </c>
      <c r="M128" s="850">
        <v>5663.7000000000007</v>
      </c>
    </row>
    <row r="129" spans="1:13" ht="14.4" customHeight="1" x14ac:dyDescent="0.3">
      <c r="A129" s="831" t="s">
        <v>2341</v>
      </c>
      <c r="B129" s="832" t="s">
        <v>1822</v>
      </c>
      <c r="C129" s="832" t="s">
        <v>1823</v>
      </c>
      <c r="D129" s="832" t="s">
        <v>1824</v>
      </c>
      <c r="E129" s="832" t="s">
        <v>1825</v>
      </c>
      <c r="F129" s="849"/>
      <c r="G129" s="849"/>
      <c r="H129" s="837">
        <v>0</v>
      </c>
      <c r="I129" s="849">
        <v>1</v>
      </c>
      <c r="J129" s="849">
        <v>133.94</v>
      </c>
      <c r="K129" s="837">
        <v>1</v>
      </c>
      <c r="L129" s="849">
        <v>1</v>
      </c>
      <c r="M129" s="850">
        <v>133.94</v>
      </c>
    </row>
    <row r="130" spans="1:13" ht="14.4" customHeight="1" x14ac:dyDescent="0.3">
      <c r="A130" s="831" t="s">
        <v>2342</v>
      </c>
      <c r="B130" s="832" t="s">
        <v>1810</v>
      </c>
      <c r="C130" s="832" t="s">
        <v>2728</v>
      </c>
      <c r="D130" s="832" t="s">
        <v>1814</v>
      </c>
      <c r="E130" s="832" t="s">
        <v>1815</v>
      </c>
      <c r="F130" s="849"/>
      <c r="G130" s="849"/>
      <c r="H130" s="837">
        <v>0</v>
      </c>
      <c r="I130" s="849">
        <v>1</v>
      </c>
      <c r="J130" s="849">
        <v>16.12</v>
      </c>
      <c r="K130" s="837">
        <v>1</v>
      </c>
      <c r="L130" s="849">
        <v>1</v>
      </c>
      <c r="M130" s="850">
        <v>16.12</v>
      </c>
    </row>
    <row r="131" spans="1:13" ht="14.4" customHeight="1" x14ac:dyDescent="0.3">
      <c r="A131" s="831" t="s">
        <v>2342</v>
      </c>
      <c r="B131" s="832" t="s">
        <v>1853</v>
      </c>
      <c r="C131" s="832" t="s">
        <v>1857</v>
      </c>
      <c r="D131" s="832" t="s">
        <v>1858</v>
      </c>
      <c r="E131" s="832" t="s">
        <v>1859</v>
      </c>
      <c r="F131" s="849"/>
      <c r="G131" s="849"/>
      <c r="H131" s="837">
        <v>0</v>
      </c>
      <c r="I131" s="849">
        <v>1</v>
      </c>
      <c r="J131" s="849">
        <v>184.74</v>
      </c>
      <c r="K131" s="837">
        <v>1</v>
      </c>
      <c r="L131" s="849">
        <v>1</v>
      </c>
      <c r="M131" s="850">
        <v>184.74</v>
      </c>
    </row>
    <row r="132" spans="1:13" ht="14.4" customHeight="1" x14ac:dyDescent="0.3">
      <c r="A132" s="831" t="s">
        <v>2342</v>
      </c>
      <c r="B132" s="832" t="s">
        <v>1879</v>
      </c>
      <c r="C132" s="832" t="s">
        <v>1883</v>
      </c>
      <c r="D132" s="832" t="s">
        <v>1881</v>
      </c>
      <c r="E132" s="832" t="s">
        <v>1884</v>
      </c>
      <c r="F132" s="849"/>
      <c r="G132" s="849"/>
      <c r="H132" s="837">
        <v>0</v>
      </c>
      <c r="I132" s="849">
        <v>1</v>
      </c>
      <c r="J132" s="849">
        <v>186.87</v>
      </c>
      <c r="K132" s="837">
        <v>1</v>
      </c>
      <c r="L132" s="849">
        <v>1</v>
      </c>
      <c r="M132" s="850">
        <v>186.87</v>
      </c>
    </row>
    <row r="133" spans="1:13" ht="14.4" customHeight="1" x14ac:dyDescent="0.3">
      <c r="A133" s="831" t="s">
        <v>2342</v>
      </c>
      <c r="B133" s="832" t="s">
        <v>1893</v>
      </c>
      <c r="C133" s="832" t="s">
        <v>1898</v>
      </c>
      <c r="D133" s="832" t="s">
        <v>746</v>
      </c>
      <c r="E133" s="832" t="s">
        <v>1899</v>
      </c>
      <c r="F133" s="849"/>
      <c r="G133" s="849"/>
      <c r="H133" s="837">
        <v>0</v>
      </c>
      <c r="I133" s="849">
        <v>1</v>
      </c>
      <c r="J133" s="849">
        <v>144.01</v>
      </c>
      <c r="K133" s="837">
        <v>1</v>
      </c>
      <c r="L133" s="849">
        <v>1</v>
      </c>
      <c r="M133" s="850">
        <v>144.01</v>
      </c>
    </row>
    <row r="134" spans="1:13" ht="14.4" customHeight="1" x14ac:dyDescent="0.3">
      <c r="A134" s="831" t="s">
        <v>2342</v>
      </c>
      <c r="B134" s="832" t="s">
        <v>1910</v>
      </c>
      <c r="C134" s="832" t="s">
        <v>2382</v>
      </c>
      <c r="D134" s="832" t="s">
        <v>871</v>
      </c>
      <c r="E134" s="832" t="s">
        <v>1912</v>
      </c>
      <c r="F134" s="849">
        <v>1</v>
      </c>
      <c r="G134" s="849">
        <v>42.51</v>
      </c>
      <c r="H134" s="837">
        <v>1</v>
      </c>
      <c r="I134" s="849"/>
      <c r="J134" s="849"/>
      <c r="K134" s="837">
        <v>0</v>
      </c>
      <c r="L134" s="849">
        <v>1</v>
      </c>
      <c r="M134" s="850">
        <v>42.51</v>
      </c>
    </row>
    <row r="135" spans="1:13" ht="14.4" customHeight="1" x14ac:dyDescent="0.3">
      <c r="A135" s="831" t="s">
        <v>2342</v>
      </c>
      <c r="B135" s="832" t="s">
        <v>1922</v>
      </c>
      <c r="C135" s="832" t="s">
        <v>2548</v>
      </c>
      <c r="D135" s="832" t="s">
        <v>1924</v>
      </c>
      <c r="E135" s="832" t="s">
        <v>2549</v>
      </c>
      <c r="F135" s="849"/>
      <c r="G135" s="849"/>
      <c r="H135" s="837">
        <v>0</v>
      </c>
      <c r="I135" s="849">
        <v>1</v>
      </c>
      <c r="J135" s="849">
        <v>117.03</v>
      </c>
      <c r="K135" s="837">
        <v>1</v>
      </c>
      <c r="L135" s="849">
        <v>1</v>
      </c>
      <c r="M135" s="850">
        <v>117.03</v>
      </c>
    </row>
    <row r="136" spans="1:13" ht="14.4" customHeight="1" x14ac:dyDescent="0.3">
      <c r="A136" s="831" t="s">
        <v>2342</v>
      </c>
      <c r="B136" s="832" t="s">
        <v>1939</v>
      </c>
      <c r="C136" s="832" t="s">
        <v>1940</v>
      </c>
      <c r="D136" s="832" t="s">
        <v>696</v>
      </c>
      <c r="E136" s="832" t="s">
        <v>1941</v>
      </c>
      <c r="F136" s="849"/>
      <c r="G136" s="849"/>
      <c r="H136" s="837">
        <v>0</v>
      </c>
      <c r="I136" s="849">
        <v>1</v>
      </c>
      <c r="J136" s="849">
        <v>35.11</v>
      </c>
      <c r="K136" s="837">
        <v>1</v>
      </c>
      <c r="L136" s="849">
        <v>1</v>
      </c>
      <c r="M136" s="850">
        <v>35.11</v>
      </c>
    </row>
    <row r="137" spans="1:13" ht="14.4" customHeight="1" x14ac:dyDescent="0.3">
      <c r="A137" s="831" t="s">
        <v>2342</v>
      </c>
      <c r="B137" s="832" t="s">
        <v>1939</v>
      </c>
      <c r="C137" s="832" t="s">
        <v>1946</v>
      </c>
      <c r="D137" s="832" t="s">
        <v>1126</v>
      </c>
      <c r="E137" s="832" t="s">
        <v>1941</v>
      </c>
      <c r="F137" s="849">
        <v>1</v>
      </c>
      <c r="G137" s="849">
        <v>35.11</v>
      </c>
      <c r="H137" s="837">
        <v>1</v>
      </c>
      <c r="I137" s="849"/>
      <c r="J137" s="849"/>
      <c r="K137" s="837">
        <v>0</v>
      </c>
      <c r="L137" s="849">
        <v>1</v>
      </c>
      <c r="M137" s="850">
        <v>35.11</v>
      </c>
    </row>
    <row r="138" spans="1:13" ht="14.4" customHeight="1" x14ac:dyDescent="0.3">
      <c r="A138" s="831" t="s">
        <v>2342</v>
      </c>
      <c r="B138" s="832" t="s">
        <v>1970</v>
      </c>
      <c r="C138" s="832" t="s">
        <v>1971</v>
      </c>
      <c r="D138" s="832" t="s">
        <v>1972</v>
      </c>
      <c r="E138" s="832" t="s">
        <v>1955</v>
      </c>
      <c r="F138" s="849"/>
      <c r="G138" s="849"/>
      <c r="H138" s="837">
        <v>0</v>
      </c>
      <c r="I138" s="849">
        <v>1</v>
      </c>
      <c r="J138" s="849">
        <v>95.39</v>
      </c>
      <c r="K138" s="837">
        <v>1</v>
      </c>
      <c r="L138" s="849">
        <v>1</v>
      </c>
      <c r="M138" s="850">
        <v>95.39</v>
      </c>
    </row>
    <row r="139" spans="1:13" ht="14.4" customHeight="1" x14ac:dyDescent="0.3">
      <c r="A139" s="831" t="s">
        <v>2342</v>
      </c>
      <c r="B139" s="832" t="s">
        <v>2013</v>
      </c>
      <c r="C139" s="832" t="s">
        <v>2014</v>
      </c>
      <c r="D139" s="832" t="s">
        <v>2015</v>
      </c>
      <c r="E139" s="832" t="s">
        <v>2016</v>
      </c>
      <c r="F139" s="849"/>
      <c r="G139" s="849"/>
      <c r="H139" s="837">
        <v>0</v>
      </c>
      <c r="I139" s="849">
        <v>1</v>
      </c>
      <c r="J139" s="849">
        <v>220.53</v>
      </c>
      <c r="K139" s="837">
        <v>1</v>
      </c>
      <c r="L139" s="849">
        <v>1</v>
      </c>
      <c r="M139" s="850">
        <v>220.53</v>
      </c>
    </row>
    <row r="140" spans="1:13" ht="14.4" customHeight="1" x14ac:dyDescent="0.3">
      <c r="A140" s="831" t="s">
        <v>2342</v>
      </c>
      <c r="B140" s="832" t="s">
        <v>2013</v>
      </c>
      <c r="C140" s="832" t="s">
        <v>2017</v>
      </c>
      <c r="D140" s="832" t="s">
        <v>2018</v>
      </c>
      <c r="E140" s="832" t="s">
        <v>2019</v>
      </c>
      <c r="F140" s="849"/>
      <c r="G140" s="849"/>
      <c r="H140" s="837">
        <v>0</v>
      </c>
      <c r="I140" s="849">
        <v>1</v>
      </c>
      <c r="J140" s="849">
        <v>430.05</v>
      </c>
      <c r="K140" s="837">
        <v>1</v>
      </c>
      <c r="L140" s="849">
        <v>1</v>
      </c>
      <c r="M140" s="850">
        <v>430.05</v>
      </c>
    </row>
    <row r="141" spans="1:13" ht="14.4" customHeight="1" x14ac:dyDescent="0.3">
      <c r="A141" s="831" t="s">
        <v>2342</v>
      </c>
      <c r="B141" s="832" t="s">
        <v>2013</v>
      </c>
      <c r="C141" s="832" t="s">
        <v>2030</v>
      </c>
      <c r="D141" s="832" t="s">
        <v>2015</v>
      </c>
      <c r="E141" s="832" t="s">
        <v>2031</v>
      </c>
      <c r="F141" s="849">
        <v>1</v>
      </c>
      <c r="G141" s="849">
        <v>143.35</v>
      </c>
      <c r="H141" s="837">
        <v>1</v>
      </c>
      <c r="I141" s="849"/>
      <c r="J141" s="849"/>
      <c r="K141" s="837">
        <v>0</v>
      </c>
      <c r="L141" s="849">
        <v>1</v>
      </c>
      <c r="M141" s="850">
        <v>143.35</v>
      </c>
    </row>
    <row r="142" spans="1:13" ht="14.4" customHeight="1" x14ac:dyDescent="0.3">
      <c r="A142" s="831" t="s">
        <v>2344</v>
      </c>
      <c r="B142" s="832" t="s">
        <v>1853</v>
      </c>
      <c r="C142" s="832" t="s">
        <v>2445</v>
      </c>
      <c r="D142" s="832" t="s">
        <v>1858</v>
      </c>
      <c r="E142" s="832" t="s">
        <v>2446</v>
      </c>
      <c r="F142" s="849"/>
      <c r="G142" s="849"/>
      <c r="H142" s="837">
        <v>0</v>
      </c>
      <c r="I142" s="849">
        <v>2</v>
      </c>
      <c r="J142" s="849">
        <v>241.22</v>
      </c>
      <c r="K142" s="837">
        <v>1</v>
      </c>
      <c r="L142" s="849">
        <v>2</v>
      </c>
      <c r="M142" s="850">
        <v>241.22</v>
      </c>
    </row>
    <row r="143" spans="1:13" ht="14.4" customHeight="1" x14ac:dyDescent="0.3">
      <c r="A143" s="831" t="s">
        <v>2344</v>
      </c>
      <c r="B143" s="832" t="s">
        <v>1853</v>
      </c>
      <c r="C143" s="832" t="s">
        <v>1857</v>
      </c>
      <c r="D143" s="832" t="s">
        <v>1858</v>
      </c>
      <c r="E143" s="832" t="s">
        <v>1859</v>
      </c>
      <c r="F143" s="849"/>
      <c r="G143" s="849"/>
      <c r="H143" s="837">
        <v>0</v>
      </c>
      <c r="I143" s="849">
        <v>4</v>
      </c>
      <c r="J143" s="849">
        <v>738.96</v>
      </c>
      <c r="K143" s="837">
        <v>1</v>
      </c>
      <c r="L143" s="849">
        <v>4</v>
      </c>
      <c r="M143" s="850">
        <v>738.96</v>
      </c>
    </row>
    <row r="144" spans="1:13" ht="14.4" customHeight="1" x14ac:dyDescent="0.3">
      <c r="A144" s="831" t="s">
        <v>2344</v>
      </c>
      <c r="B144" s="832" t="s">
        <v>1860</v>
      </c>
      <c r="C144" s="832" t="s">
        <v>1877</v>
      </c>
      <c r="D144" s="832" t="s">
        <v>863</v>
      </c>
      <c r="E144" s="832" t="s">
        <v>1868</v>
      </c>
      <c r="F144" s="849"/>
      <c r="G144" s="849"/>
      <c r="H144" s="837">
        <v>0</v>
      </c>
      <c r="I144" s="849">
        <v>1</v>
      </c>
      <c r="J144" s="849">
        <v>923.74</v>
      </c>
      <c r="K144" s="837">
        <v>1</v>
      </c>
      <c r="L144" s="849">
        <v>1</v>
      </c>
      <c r="M144" s="850">
        <v>923.74</v>
      </c>
    </row>
    <row r="145" spans="1:13" ht="14.4" customHeight="1" x14ac:dyDescent="0.3">
      <c r="A145" s="831" t="s">
        <v>2344</v>
      </c>
      <c r="B145" s="832" t="s">
        <v>1860</v>
      </c>
      <c r="C145" s="832" t="s">
        <v>1871</v>
      </c>
      <c r="D145" s="832" t="s">
        <v>863</v>
      </c>
      <c r="E145" s="832" t="s">
        <v>1872</v>
      </c>
      <c r="F145" s="849"/>
      <c r="G145" s="849"/>
      <c r="H145" s="837">
        <v>0</v>
      </c>
      <c r="I145" s="849">
        <v>1</v>
      </c>
      <c r="J145" s="849">
        <v>736.33</v>
      </c>
      <c r="K145" s="837">
        <v>1</v>
      </c>
      <c r="L145" s="849">
        <v>1</v>
      </c>
      <c r="M145" s="850">
        <v>736.33</v>
      </c>
    </row>
    <row r="146" spans="1:13" ht="14.4" customHeight="1" x14ac:dyDescent="0.3">
      <c r="A146" s="831" t="s">
        <v>2344</v>
      </c>
      <c r="B146" s="832" t="s">
        <v>1879</v>
      </c>
      <c r="C146" s="832" t="s">
        <v>1883</v>
      </c>
      <c r="D146" s="832" t="s">
        <v>1881</v>
      </c>
      <c r="E146" s="832" t="s">
        <v>1884</v>
      </c>
      <c r="F146" s="849"/>
      <c r="G146" s="849"/>
      <c r="H146" s="837">
        <v>0</v>
      </c>
      <c r="I146" s="849">
        <v>11</v>
      </c>
      <c r="J146" s="849">
        <v>2055.5700000000002</v>
      </c>
      <c r="K146" s="837">
        <v>1</v>
      </c>
      <c r="L146" s="849">
        <v>11</v>
      </c>
      <c r="M146" s="850">
        <v>2055.5700000000002</v>
      </c>
    </row>
    <row r="147" spans="1:13" ht="14.4" customHeight="1" x14ac:dyDescent="0.3">
      <c r="A147" s="831" t="s">
        <v>2344</v>
      </c>
      <c r="B147" s="832" t="s">
        <v>1879</v>
      </c>
      <c r="C147" s="832" t="s">
        <v>2387</v>
      </c>
      <c r="D147" s="832" t="s">
        <v>2388</v>
      </c>
      <c r="E147" s="832" t="s">
        <v>2389</v>
      </c>
      <c r="F147" s="849">
        <v>1</v>
      </c>
      <c r="G147" s="849">
        <v>100.11</v>
      </c>
      <c r="H147" s="837">
        <v>1</v>
      </c>
      <c r="I147" s="849"/>
      <c r="J147" s="849"/>
      <c r="K147" s="837">
        <v>0</v>
      </c>
      <c r="L147" s="849">
        <v>1</v>
      </c>
      <c r="M147" s="850">
        <v>100.11</v>
      </c>
    </row>
    <row r="148" spans="1:13" ht="14.4" customHeight="1" x14ac:dyDescent="0.3">
      <c r="A148" s="831" t="s">
        <v>2344</v>
      </c>
      <c r="B148" s="832" t="s">
        <v>1893</v>
      </c>
      <c r="C148" s="832" t="s">
        <v>1896</v>
      </c>
      <c r="D148" s="832" t="s">
        <v>746</v>
      </c>
      <c r="E148" s="832" t="s">
        <v>1897</v>
      </c>
      <c r="F148" s="849"/>
      <c r="G148" s="849"/>
      <c r="H148" s="837">
        <v>0</v>
      </c>
      <c r="I148" s="849">
        <v>13</v>
      </c>
      <c r="J148" s="849">
        <v>936</v>
      </c>
      <c r="K148" s="837">
        <v>1</v>
      </c>
      <c r="L148" s="849">
        <v>13</v>
      </c>
      <c r="M148" s="850">
        <v>936</v>
      </c>
    </row>
    <row r="149" spans="1:13" ht="14.4" customHeight="1" x14ac:dyDescent="0.3">
      <c r="A149" s="831" t="s">
        <v>2344</v>
      </c>
      <c r="B149" s="832" t="s">
        <v>1910</v>
      </c>
      <c r="C149" s="832" t="s">
        <v>2382</v>
      </c>
      <c r="D149" s="832" t="s">
        <v>871</v>
      </c>
      <c r="E149" s="832" t="s">
        <v>1912</v>
      </c>
      <c r="F149" s="849">
        <v>3</v>
      </c>
      <c r="G149" s="849">
        <v>127.53</v>
      </c>
      <c r="H149" s="837">
        <v>1</v>
      </c>
      <c r="I149" s="849"/>
      <c r="J149" s="849"/>
      <c r="K149" s="837">
        <v>0</v>
      </c>
      <c r="L149" s="849">
        <v>3</v>
      </c>
      <c r="M149" s="850">
        <v>127.53</v>
      </c>
    </row>
    <row r="150" spans="1:13" ht="14.4" customHeight="1" x14ac:dyDescent="0.3">
      <c r="A150" s="831" t="s">
        <v>2344</v>
      </c>
      <c r="B150" s="832" t="s">
        <v>1922</v>
      </c>
      <c r="C150" s="832" t="s">
        <v>1926</v>
      </c>
      <c r="D150" s="832" t="s">
        <v>1924</v>
      </c>
      <c r="E150" s="832" t="s">
        <v>1927</v>
      </c>
      <c r="F150" s="849"/>
      <c r="G150" s="849"/>
      <c r="H150" s="837">
        <v>0</v>
      </c>
      <c r="I150" s="849">
        <v>2</v>
      </c>
      <c r="J150" s="849">
        <v>70.22</v>
      </c>
      <c r="K150" s="837">
        <v>1</v>
      </c>
      <c r="L150" s="849">
        <v>2</v>
      </c>
      <c r="M150" s="850">
        <v>70.22</v>
      </c>
    </row>
    <row r="151" spans="1:13" ht="14.4" customHeight="1" x14ac:dyDescent="0.3">
      <c r="A151" s="831" t="s">
        <v>2344</v>
      </c>
      <c r="B151" s="832" t="s">
        <v>1939</v>
      </c>
      <c r="C151" s="832" t="s">
        <v>2538</v>
      </c>
      <c r="D151" s="832" t="s">
        <v>1126</v>
      </c>
      <c r="E151" s="832" t="s">
        <v>1969</v>
      </c>
      <c r="F151" s="849">
        <v>2</v>
      </c>
      <c r="G151" s="849">
        <v>210.64</v>
      </c>
      <c r="H151" s="837">
        <v>0.4</v>
      </c>
      <c r="I151" s="849">
        <v>3</v>
      </c>
      <c r="J151" s="849">
        <v>315.95999999999998</v>
      </c>
      <c r="K151" s="837">
        <v>0.60000000000000009</v>
      </c>
      <c r="L151" s="849">
        <v>5</v>
      </c>
      <c r="M151" s="850">
        <v>526.59999999999991</v>
      </c>
    </row>
    <row r="152" spans="1:13" ht="14.4" customHeight="1" x14ac:dyDescent="0.3">
      <c r="A152" s="831" t="s">
        <v>2344</v>
      </c>
      <c r="B152" s="832" t="s">
        <v>1939</v>
      </c>
      <c r="C152" s="832" t="s">
        <v>2539</v>
      </c>
      <c r="D152" s="832" t="s">
        <v>1124</v>
      </c>
      <c r="E152" s="832" t="s">
        <v>2021</v>
      </c>
      <c r="F152" s="849">
        <v>2</v>
      </c>
      <c r="G152" s="849">
        <v>421.32</v>
      </c>
      <c r="H152" s="837">
        <v>0.66666666666666663</v>
      </c>
      <c r="I152" s="849">
        <v>1</v>
      </c>
      <c r="J152" s="849">
        <v>210.66</v>
      </c>
      <c r="K152" s="837">
        <v>0.33333333333333331</v>
      </c>
      <c r="L152" s="849">
        <v>3</v>
      </c>
      <c r="M152" s="850">
        <v>631.98</v>
      </c>
    </row>
    <row r="153" spans="1:13" ht="14.4" customHeight="1" x14ac:dyDescent="0.3">
      <c r="A153" s="831" t="s">
        <v>2344</v>
      </c>
      <c r="B153" s="832" t="s">
        <v>1939</v>
      </c>
      <c r="C153" s="832" t="s">
        <v>2369</v>
      </c>
      <c r="D153" s="832" t="s">
        <v>2370</v>
      </c>
      <c r="E153" s="832" t="s">
        <v>2371</v>
      </c>
      <c r="F153" s="849">
        <v>1</v>
      </c>
      <c r="G153" s="849">
        <v>16.38</v>
      </c>
      <c r="H153" s="837">
        <v>1</v>
      </c>
      <c r="I153" s="849"/>
      <c r="J153" s="849"/>
      <c r="K153" s="837">
        <v>0</v>
      </c>
      <c r="L153" s="849">
        <v>1</v>
      </c>
      <c r="M153" s="850">
        <v>16.38</v>
      </c>
    </row>
    <row r="154" spans="1:13" ht="14.4" customHeight="1" x14ac:dyDescent="0.3">
      <c r="A154" s="831" t="s">
        <v>2344</v>
      </c>
      <c r="B154" s="832" t="s">
        <v>1939</v>
      </c>
      <c r="C154" s="832" t="s">
        <v>1946</v>
      </c>
      <c r="D154" s="832" t="s">
        <v>1126</v>
      </c>
      <c r="E154" s="832" t="s">
        <v>1941</v>
      </c>
      <c r="F154" s="849">
        <v>3</v>
      </c>
      <c r="G154" s="849">
        <v>105.33</v>
      </c>
      <c r="H154" s="837">
        <v>0.5</v>
      </c>
      <c r="I154" s="849">
        <v>3</v>
      </c>
      <c r="J154" s="849">
        <v>105.33</v>
      </c>
      <c r="K154" s="837">
        <v>0.5</v>
      </c>
      <c r="L154" s="849">
        <v>6</v>
      </c>
      <c r="M154" s="850">
        <v>210.66</v>
      </c>
    </row>
    <row r="155" spans="1:13" ht="14.4" customHeight="1" x14ac:dyDescent="0.3">
      <c r="A155" s="831" t="s">
        <v>2344</v>
      </c>
      <c r="B155" s="832" t="s">
        <v>1939</v>
      </c>
      <c r="C155" s="832" t="s">
        <v>1947</v>
      </c>
      <c r="D155" s="832" t="s">
        <v>1124</v>
      </c>
      <c r="E155" s="832" t="s">
        <v>697</v>
      </c>
      <c r="F155" s="849"/>
      <c r="G155" s="849"/>
      <c r="H155" s="837">
        <v>0</v>
      </c>
      <c r="I155" s="849">
        <v>1</v>
      </c>
      <c r="J155" s="849">
        <v>70.23</v>
      </c>
      <c r="K155" s="837">
        <v>1</v>
      </c>
      <c r="L155" s="849">
        <v>1</v>
      </c>
      <c r="M155" s="850">
        <v>70.23</v>
      </c>
    </row>
    <row r="156" spans="1:13" ht="14.4" customHeight="1" x14ac:dyDescent="0.3">
      <c r="A156" s="831" t="s">
        <v>2344</v>
      </c>
      <c r="B156" s="832" t="s">
        <v>1948</v>
      </c>
      <c r="C156" s="832" t="s">
        <v>1949</v>
      </c>
      <c r="D156" s="832" t="s">
        <v>718</v>
      </c>
      <c r="E156" s="832" t="s">
        <v>1950</v>
      </c>
      <c r="F156" s="849"/>
      <c r="G156" s="849"/>
      <c r="H156" s="837">
        <v>0</v>
      </c>
      <c r="I156" s="849">
        <v>1</v>
      </c>
      <c r="J156" s="849">
        <v>8.7899999999999991</v>
      </c>
      <c r="K156" s="837">
        <v>1</v>
      </c>
      <c r="L156" s="849">
        <v>1</v>
      </c>
      <c r="M156" s="850">
        <v>8.7899999999999991</v>
      </c>
    </row>
    <row r="157" spans="1:13" ht="14.4" customHeight="1" x14ac:dyDescent="0.3">
      <c r="A157" s="831" t="s">
        <v>2344</v>
      </c>
      <c r="B157" s="832" t="s">
        <v>1953</v>
      </c>
      <c r="C157" s="832" t="s">
        <v>2365</v>
      </c>
      <c r="D157" s="832" t="s">
        <v>656</v>
      </c>
      <c r="E157" s="832" t="s">
        <v>1978</v>
      </c>
      <c r="F157" s="849">
        <v>1</v>
      </c>
      <c r="G157" s="849">
        <v>36.86</v>
      </c>
      <c r="H157" s="837">
        <v>1</v>
      </c>
      <c r="I157" s="849"/>
      <c r="J157" s="849"/>
      <c r="K157" s="837">
        <v>0</v>
      </c>
      <c r="L157" s="849">
        <v>1</v>
      </c>
      <c r="M157" s="850">
        <v>36.86</v>
      </c>
    </row>
    <row r="158" spans="1:13" ht="14.4" customHeight="1" x14ac:dyDescent="0.3">
      <c r="A158" s="831" t="s">
        <v>2344</v>
      </c>
      <c r="B158" s="832" t="s">
        <v>1966</v>
      </c>
      <c r="C158" s="832" t="s">
        <v>1967</v>
      </c>
      <c r="D158" s="832" t="s">
        <v>1096</v>
      </c>
      <c r="E158" s="832" t="s">
        <v>1941</v>
      </c>
      <c r="F158" s="849"/>
      <c r="G158" s="849"/>
      <c r="H158" s="837">
        <v>0</v>
      </c>
      <c r="I158" s="849">
        <v>7</v>
      </c>
      <c r="J158" s="849">
        <v>335.61</v>
      </c>
      <c r="K158" s="837">
        <v>1</v>
      </c>
      <c r="L158" s="849">
        <v>7</v>
      </c>
      <c r="M158" s="850">
        <v>335.61</v>
      </c>
    </row>
    <row r="159" spans="1:13" ht="14.4" customHeight="1" x14ac:dyDescent="0.3">
      <c r="A159" s="831" t="s">
        <v>2344</v>
      </c>
      <c r="B159" s="832" t="s">
        <v>1966</v>
      </c>
      <c r="C159" s="832" t="s">
        <v>1968</v>
      </c>
      <c r="D159" s="832" t="s">
        <v>1096</v>
      </c>
      <c r="E159" s="832" t="s">
        <v>1969</v>
      </c>
      <c r="F159" s="849"/>
      <c r="G159" s="849"/>
      <c r="H159" s="837">
        <v>0</v>
      </c>
      <c r="I159" s="849">
        <v>1</v>
      </c>
      <c r="J159" s="849">
        <v>143.09</v>
      </c>
      <c r="K159" s="837">
        <v>1</v>
      </c>
      <c r="L159" s="849">
        <v>1</v>
      </c>
      <c r="M159" s="850">
        <v>143.09</v>
      </c>
    </row>
    <row r="160" spans="1:13" ht="14.4" customHeight="1" x14ac:dyDescent="0.3">
      <c r="A160" s="831" t="s">
        <v>2344</v>
      </c>
      <c r="B160" s="832" t="s">
        <v>1966</v>
      </c>
      <c r="C160" s="832" t="s">
        <v>2555</v>
      </c>
      <c r="D160" s="832" t="s">
        <v>2515</v>
      </c>
      <c r="E160" s="832" t="s">
        <v>2021</v>
      </c>
      <c r="F160" s="849"/>
      <c r="G160" s="849"/>
      <c r="H160" s="837">
        <v>0</v>
      </c>
      <c r="I160" s="849">
        <v>1</v>
      </c>
      <c r="J160" s="849">
        <v>286.18</v>
      </c>
      <c r="K160" s="837">
        <v>1</v>
      </c>
      <c r="L160" s="849">
        <v>1</v>
      </c>
      <c r="M160" s="850">
        <v>286.18</v>
      </c>
    </row>
    <row r="161" spans="1:13" ht="14.4" customHeight="1" x14ac:dyDescent="0.3">
      <c r="A161" s="831" t="s">
        <v>2344</v>
      </c>
      <c r="B161" s="832" t="s">
        <v>1970</v>
      </c>
      <c r="C161" s="832" t="s">
        <v>1973</v>
      </c>
      <c r="D161" s="832" t="s">
        <v>1972</v>
      </c>
      <c r="E161" s="832" t="s">
        <v>1974</v>
      </c>
      <c r="F161" s="849"/>
      <c r="G161" s="849"/>
      <c r="H161" s="837">
        <v>0</v>
      </c>
      <c r="I161" s="849">
        <v>1</v>
      </c>
      <c r="J161" s="849">
        <v>10.41</v>
      </c>
      <c r="K161" s="837">
        <v>1</v>
      </c>
      <c r="L161" s="849">
        <v>1</v>
      </c>
      <c r="M161" s="850">
        <v>10.41</v>
      </c>
    </row>
    <row r="162" spans="1:13" ht="14.4" customHeight="1" x14ac:dyDescent="0.3">
      <c r="A162" s="831" t="s">
        <v>2344</v>
      </c>
      <c r="B162" s="832" t="s">
        <v>1970</v>
      </c>
      <c r="C162" s="832" t="s">
        <v>1975</v>
      </c>
      <c r="D162" s="832" t="s">
        <v>1972</v>
      </c>
      <c r="E162" s="832" t="s">
        <v>1976</v>
      </c>
      <c r="F162" s="849"/>
      <c r="G162" s="849"/>
      <c r="H162" s="837">
        <v>0</v>
      </c>
      <c r="I162" s="849">
        <v>5</v>
      </c>
      <c r="J162" s="849">
        <v>80.069999999999993</v>
      </c>
      <c r="K162" s="837">
        <v>1</v>
      </c>
      <c r="L162" s="849">
        <v>5</v>
      </c>
      <c r="M162" s="850">
        <v>80.069999999999993</v>
      </c>
    </row>
    <row r="163" spans="1:13" ht="14.4" customHeight="1" x14ac:dyDescent="0.3">
      <c r="A163" s="831" t="s">
        <v>2344</v>
      </c>
      <c r="B163" s="832" t="s">
        <v>1970</v>
      </c>
      <c r="C163" s="832" t="s">
        <v>2560</v>
      </c>
      <c r="D163" s="832" t="s">
        <v>1972</v>
      </c>
      <c r="E163" s="832" t="s">
        <v>2561</v>
      </c>
      <c r="F163" s="849"/>
      <c r="G163" s="849"/>
      <c r="H163" s="837"/>
      <c r="I163" s="849">
        <v>1</v>
      </c>
      <c r="J163" s="849">
        <v>0</v>
      </c>
      <c r="K163" s="837"/>
      <c r="L163" s="849">
        <v>1</v>
      </c>
      <c r="M163" s="850">
        <v>0</v>
      </c>
    </row>
    <row r="164" spans="1:13" ht="14.4" customHeight="1" x14ac:dyDescent="0.3">
      <c r="A164" s="831" t="s">
        <v>2344</v>
      </c>
      <c r="B164" s="832" t="s">
        <v>1970</v>
      </c>
      <c r="C164" s="832" t="s">
        <v>1977</v>
      </c>
      <c r="D164" s="832" t="s">
        <v>1972</v>
      </c>
      <c r="E164" s="832" t="s">
        <v>1978</v>
      </c>
      <c r="F164" s="849"/>
      <c r="G164" s="849"/>
      <c r="H164" s="837">
        <v>0</v>
      </c>
      <c r="I164" s="849">
        <v>2</v>
      </c>
      <c r="J164" s="849">
        <v>95.97</v>
      </c>
      <c r="K164" s="837">
        <v>1</v>
      </c>
      <c r="L164" s="849">
        <v>2</v>
      </c>
      <c r="M164" s="850">
        <v>95.97</v>
      </c>
    </row>
    <row r="165" spans="1:13" ht="14.4" customHeight="1" x14ac:dyDescent="0.3">
      <c r="A165" s="831" t="s">
        <v>2344</v>
      </c>
      <c r="B165" s="832" t="s">
        <v>1970</v>
      </c>
      <c r="C165" s="832" t="s">
        <v>2562</v>
      </c>
      <c r="D165" s="832" t="s">
        <v>1972</v>
      </c>
      <c r="E165" s="832" t="s">
        <v>2563</v>
      </c>
      <c r="F165" s="849"/>
      <c r="G165" s="849"/>
      <c r="H165" s="837"/>
      <c r="I165" s="849">
        <v>1</v>
      </c>
      <c r="J165" s="849">
        <v>0</v>
      </c>
      <c r="K165" s="837"/>
      <c r="L165" s="849">
        <v>1</v>
      </c>
      <c r="M165" s="850">
        <v>0</v>
      </c>
    </row>
    <row r="166" spans="1:13" ht="14.4" customHeight="1" x14ac:dyDescent="0.3">
      <c r="A166" s="831" t="s">
        <v>2344</v>
      </c>
      <c r="B166" s="832" t="s">
        <v>1979</v>
      </c>
      <c r="C166" s="832" t="s">
        <v>1980</v>
      </c>
      <c r="D166" s="832" t="s">
        <v>1981</v>
      </c>
      <c r="E166" s="832" t="s">
        <v>1982</v>
      </c>
      <c r="F166" s="849"/>
      <c r="G166" s="849"/>
      <c r="H166" s="837">
        <v>0</v>
      </c>
      <c r="I166" s="849">
        <v>1</v>
      </c>
      <c r="J166" s="849">
        <v>72.88</v>
      </c>
      <c r="K166" s="837">
        <v>1</v>
      </c>
      <c r="L166" s="849">
        <v>1</v>
      </c>
      <c r="M166" s="850">
        <v>72.88</v>
      </c>
    </row>
    <row r="167" spans="1:13" ht="14.4" customHeight="1" x14ac:dyDescent="0.3">
      <c r="A167" s="831" t="s">
        <v>2344</v>
      </c>
      <c r="B167" s="832" t="s">
        <v>1979</v>
      </c>
      <c r="C167" s="832" t="s">
        <v>1985</v>
      </c>
      <c r="D167" s="832" t="s">
        <v>1981</v>
      </c>
      <c r="E167" s="832" t="s">
        <v>1986</v>
      </c>
      <c r="F167" s="849"/>
      <c r="G167" s="849"/>
      <c r="H167" s="837">
        <v>0</v>
      </c>
      <c r="I167" s="849">
        <v>1</v>
      </c>
      <c r="J167" s="849">
        <v>145.72999999999999</v>
      </c>
      <c r="K167" s="837">
        <v>1</v>
      </c>
      <c r="L167" s="849">
        <v>1</v>
      </c>
      <c r="M167" s="850">
        <v>145.72999999999999</v>
      </c>
    </row>
    <row r="168" spans="1:13" ht="14.4" customHeight="1" x14ac:dyDescent="0.3">
      <c r="A168" s="831" t="s">
        <v>2344</v>
      </c>
      <c r="B168" s="832" t="s">
        <v>1996</v>
      </c>
      <c r="C168" s="832" t="s">
        <v>1997</v>
      </c>
      <c r="D168" s="832" t="s">
        <v>1998</v>
      </c>
      <c r="E168" s="832" t="s">
        <v>1999</v>
      </c>
      <c r="F168" s="849"/>
      <c r="G168" s="849"/>
      <c r="H168" s="837">
        <v>0</v>
      </c>
      <c r="I168" s="849">
        <v>1</v>
      </c>
      <c r="J168" s="849">
        <v>93.46</v>
      </c>
      <c r="K168" s="837">
        <v>1</v>
      </c>
      <c r="L168" s="849">
        <v>1</v>
      </c>
      <c r="M168" s="850">
        <v>93.46</v>
      </c>
    </row>
    <row r="169" spans="1:13" ht="14.4" customHeight="1" x14ac:dyDescent="0.3">
      <c r="A169" s="831" t="s">
        <v>2344</v>
      </c>
      <c r="B169" s="832" t="s">
        <v>1996</v>
      </c>
      <c r="C169" s="832" t="s">
        <v>2566</v>
      </c>
      <c r="D169" s="832" t="s">
        <v>2567</v>
      </c>
      <c r="E169" s="832" t="s">
        <v>2568</v>
      </c>
      <c r="F169" s="849">
        <v>1</v>
      </c>
      <c r="G169" s="849">
        <v>359.21</v>
      </c>
      <c r="H169" s="837">
        <v>1</v>
      </c>
      <c r="I169" s="849"/>
      <c r="J169" s="849"/>
      <c r="K169" s="837">
        <v>0</v>
      </c>
      <c r="L169" s="849">
        <v>1</v>
      </c>
      <c r="M169" s="850">
        <v>359.21</v>
      </c>
    </row>
    <row r="170" spans="1:13" ht="14.4" customHeight="1" x14ac:dyDescent="0.3">
      <c r="A170" s="831" t="s">
        <v>2344</v>
      </c>
      <c r="B170" s="832" t="s">
        <v>2013</v>
      </c>
      <c r="C170" s="832" t="s">
        <v>2014</v>
      </c>
      <c r="D170" s="832" t="s">
        <v>2015</v>
      </c>
      <c r="E170" s="832" t="s">
        <v>2016</v>
      </c>
      <c r="F170" s="849"/>
      <c r="G170" s="849"/>
      <c r="H170" s="837">
        <v>0</v>
      </c>
      <c r="I170" s="849">
        <v>3</v>
      </c>
      <c r="J170" s="849">
        <v>719.68999999999994</v>
      </c>
      <c r="K170" s="837">
        <v>1</v>
      </c>
      <c r="L170" s="849">
        <v>3</v>
      </c>
      <c r="M170" s="850">
        <v>719.68999999999994</v>
      </c>
    </row>
    <row r="171" spans="1:13" ht="14.4" customHeight="1" x14ac:dyDescent="0.3">
      <c r="A171" s="831" t="s">
        <v>2344</v>
      </c>
      <c r="B171" s="832" t="s">
        <v>2013</v>
      </c>
      <c r="C171" s="832" t="s">
        <v>2027</v>
      </c>
      <c r="D171" s="832" t="s">
        <v>2015</v>
      </c>
      <c r="E171" s="832" t="s">
        <v>2023</v>
      </c>
      <c r="F171" s="849">
        <v>1</v>
      </c>
      <c r="G171" s="849">
        <v>117.71</v>
      </c>
      <c r="H171" s="837">
        <v>1</v>
      </c>
      <c r="I171" s="849"/>
      <c r="J171" s="849"/>
      <c r="K171" s="837">
        <v>0</v>
      </c>
      <c r="L171" s="849">
        <v>1</v>
      </c>
      <c r="M171" s="850">
        <v>117.71</v>
      </c>
    </row>
    <row r="172" spans="1:13" ht="14.4" customHeight="1" x14ac:dyDescent="0.3">
      <c r="A172" s="831" t="s">
        <v>2344</v>
      </c>
      <c r="B172" s="832" t="s">
        <v>2013</v>
      </c>
      <c r="C172" s="832" t="s">
        <v>2030</v>
      </c>
      <c r="D172" s="832" t="s">
        <v>2015</v>
      </c>
      <c r="E172" s="832" t="s">
        <v>2031</v>
      </c>
      <c r="F172" s="849"/>
      <c r="G172" s="849"/>
      <c r="H172" s="837">
        <v>0</v>
      </c>
      <c r="I172" s="849">
        <v>1</v>
      </c>
      <c r="J172" s="849">
        <v>143.35</v>
      </c>
      <c r="K172" s="837">
        <v>1</v>
      </c>
      <c r="L172" s="849">
        <v>1</v>
      </c>
      <c r="M172" s="850">
        <v>143.35</v>
      </c>
    </row>
    <row r="173" spans="1:13" ht="14.4" customHeight="1" x14ac:dyDescent="0.3">
      <c r="A173" s="831" t="s">
        <v>2344</v>
      </c>
      <c r="B173" s="832" t="s">
        <v>2013</v>
      </c>
      <c r="C173" s="832" t="s">
        <v>2032</v>
      </c>
      <c r="D173" s="832" t="s">
        <v>2015</v>
      </c>
      <c r="E173" s="832" t="s">
        <v>2033</v>
      </c>
      <c r="F173" s="849">
        <v>2</v>
      </c>
      <c r="G173" s="849">
        <v>1207.44</v>
      </c>
      <c r="H173" s="837">
        <v>0.52749441898462657</v>
      </c>
      <c r="I173" s="849">
        <v>2</v>
      </c>
      <c r="J173" s="849">
        <v>1081.57</v>
      </c>
      <c r="K173" s="837">
        <v>0.47250558101537338</v>
      </c>
      <c r="L173" s="849">
        <v>4</v>
      </c>
      <c r="M173" s="850">
        <v>2289.0100000000002</v>
      </c>
    </row>
    <row r="174" spans="1:13" ht="14.4" customHeight="1" x14ac:dyDescent="0.3">
      <c r="A174" s="831" t="s">
        <v>2344</v>
      </c>
      <c r="B174" s="832" t="s">
        <v>2013</v>
      </c>
      <c r="C174" s="832" t="s">
        <v>2536</v>
      </c>
      <c r="D174" s="832" t="s">
        <v>2015</v>
      </c>
      <c r="E174" s="832" t="s">
        <v>2537</v>
      </c>
      <c r="F174" s="849">
        <v>1</v>
      </c>
      <c r="G174" s="849">
        <v>0</v>
      </c>
      <c r="H174" s="837"/>
      <c r="I174" s="849"/>
      <c r="J174" s="849"/>
      <c r="K174" s="837"/>
      <c r="L174" s="849">
        <v>1</v>
      </c>
      <c r="M174" s="850">
        <v>0</v>
      </c>
    </row>
    <row r="175" spans="1:13" ht="14.4" customHeight="1" x14ac:dyDescent="0.3">
      <c r="A175" s="831" t="s">
        <v>2344</v>
      </c>
      <c r="B175" s="832" t="s">
        <v>2060</v>
      </c>
      <c r="C175" s="832" t="s">
        <v>2533</v>
      </c>
      <c r="D175" s="832" t="s">
        <v>2534</v>
      </c>
      <c r="E175" s="832" t="s">
        <v>2535</v>
      </c>
      <c r="F175" s="849">
        <v>2</v>
      </c>
      <c r="G175" s="849">
        <v>308.72000000000003</v>
      </c>
      <c r="H175" s="837">
        <v>1</v>
      </c>
      <c r="I175" s="849"/>
      <c r="J175" s="849"/>
      <c r="K175" s="837">
        <v>0</v>
      </c>
      <c r="L175" s="849">
        <v>2</v>
      </c>
      <c r="M175" s="850">
        <v>308.72000000000003</v>
      </c>
    </row>
    <row r="176" spans="1:13" ht="14.4" customHeight="1" x14ac:dyDescent="0.3">
      <c r="A176" s="831" t="s">
        <v>2345</v>
      </c>
      <c r="B176" s="832" t="s">
        <v>1810</v>
      </c>
      <c r="C176" s="832" t="s">
        <v>2728</v>
      </c>
      <c r="D176" s="832" t="s">
        <v>1814</v>
      </c>
      <c r="E176" s="832" t="s">
        <v>1815</v>
      </c>
      <c r="F176" s="849"/>
      <c r="G176" s="849"/>
      <c r="H176" s="837">
        <v>0</v>
      </c>
      <c r="I176" s="849">
        <v>2</v>
      </c>
      <c r="J176" s="849">
        <v>44.93</v>
      </c>
      <c r="K176" s="837">
        <v>1</v>
      </c>
      <c r="L176" s="849">
        <v>2</v>
      </c>
      <c r="M176" s="850">
        <v>44.93</v>
      </c>
    </row>
    <row r="177" spans="1:13" ht="14.4" customHeight="1" x14ac:dyDescent="0.3">
      <c r="A177" s="831" t="s">
        <v>2345</v>
      </c>
      <c r="B177" s="832" t="s">
        <v>1810</v>
      </c>
      <c r="C177" s="832" t="s">
        <v>2729</v>
      </c>
      <c r="D177" s="832" t="s">
        <v>1814</v>
      </c>
      <c r="E177" s="832" t="s">
        <v>1819</v>
      </c>
      <c r="F177" s="849"/>
      <c r="G177" s="849"/>
      <c r="H177" s="837">
        <v>0</v>
      </c>
      <c r="I177" s="849">
        <v>6</v>
      </c>
      <c r="J177" s="849">
        <v>244.28</v>
      </c>
      <c r="K177" s="837">
        <v>1</v>
      </c>
      <c r="L177" s="849">
        <v>6</v>
      </c>
      <c r="M177" s="850">
        <v>244.28</v>
      </c>
    </row>
    <row r="178" spans="1:13" ht="14.4" customHeight="1" x14ac:dyDescent="0.3">
      <c r="A178" s="831" t="s">
        <v>2345</v>
      </c>
      <c r="B178" s="832" t="s">
        <v>1810</v>
      </c>
      <c r="C178" s="832" t="s">
        <v>1818</v>
      </c>
      <c r="D178" s="832" t="s">
        <v>1814</v>
      </c>
      <c r="E178" s="832" t="s">
        <v>1819</v>
      </c>
      <c r="F178" s="849"/>
      <c r="G178" s="849"/>
      <c r="H178" s="837">
        <v>0</v>
      </c>
      <c r="I178" s="849">
        <v>1</v>
      </c>
      <c r="J178" s="849">
        <v>57.64</v>
      </c>
      <c r="K178" s="837">
        <v>1</v>
      </c>
      <c r="L178" s="849">
        <v>1</v>
      </c>
      <c r="M178" s="850">
        <v>57.64</v>
      </c>
    </row>
    <row r="179" spans="1:13" ht="14.4" customHeight="1" x14ac:dyDescent="0.3">
      <c r="A179" s="831" t="s">
        <v>2345</v>
      </c>
      <c r="B179" s="832" t="s">
        <v>3914</v>
      </c>
      <c r="C179" s="832" t="s">
        <v>2674</v>
      </c>
      <c r="D179" s="832" t="s">
        <v>2675</v>
      </c>
      <c r="E179" s="832" t="s">
        <v>2676</v>
      </c>
      <c r="F179" s="849"/>
      <c r="G179" s="849"/>
      <c r="H179" s="837">
        <v>0</v>
      </c>
      <c r="I179" s="849">
        <v>1</v>
      </c>
      <c r="J179" s="849">
        <v>32.25</v>
      </c>
      <c r="K179" s="837">
        <v>1</v>
      </c>
      <c r="L179" s="849">
        <v>1</v>
      </c>
      <c r="M179" s="850">
        <v>32.25</v>
      </c>
    </row>
    <row r="180" spans="1:13" ht="14.4" customHeight="1" x14ac:dyDescent="0.3">
      <c r="A180" s="831" t="s">
        <v>2345</v>
      </c>
      <c r="B180" s="832" t="s">
        <v>3915</v>
      </c>
      <c r="C180" s="832" t="s">
        <v>2618</v>
      </c>
      <c r="D180" s="832" t="s">
        <v>2619</v>
      </c>
      <c r="E180" s="832" t="s">
        <v>2620</v>
      </c>
      <c r="F180" s="849">
        <v>1</v>
      </c>
      <c r="G180" s="849">
        <v>34.56</v>
      </c>
      <c r="H180" s="837">
        <v>1</v>
      </c>
      <c r="I180" s="849"/>
      <c r="J180" s="849"/>
      <c r="K180" s="837">
        <v>0</v>
      </c>
      <c r="L180" s="849">
        <v>1</v>
      </c>
      <c r="M180" s="850">
        <v>34.56</v>
      </c>
    </row>
    <row r="181" spans="1:13" ht="14.4" customHeight="1" x14ac:dyDescent="0.3">
      <c r="A181" s="831" t="s">
        <v>2345</v>
      </c>
      <c r="B181" s="832" t="s">
        <v>1842</v>
      </c>
      <c r="C181" s="832" t="s">
        <v>2690</v>
      </c>
      <c r="D181" s="832" t="s">
        <v>2691</v>
      </c>
      <c r="E181" s="832" t="s">
        <v>2692</v>
      </c>
      <c r="F181" s="849">
        <v>1</v>
      </c>
      <c r="G181" s="849">
        <v>43.21</v>
      </c>
      <c r="H181" s="837">
        <v>1</v>
      </c>
      <c r="I181" s="849"/>
      <c r="J181" s="849"/>
      <c r="K181" s="837">
        <v>0</v>
      </c>
      <c r="L181" s="849">
        <v>1</v>
      </c>
      <c r="M181" s="850">
        <v>43.21</v>
      </c>
    </row>
    <row r="182" spans="1:13" ht="14.4" customHeight="1" x14ac:dyDescent="0.3">
      <c r="A182" s="831" t="s">
        <v>2345</v>
      </c>
      <c r="B182" s="832" t="s">
        <v>1842</v>
      </c>
      <c r="C182" s="832" t="s">
        <v>1845</v>
      </c>
      <c r="D182" s="832" t="s">
        <v>1142</v>
      </c>
      <c r="E182" s="832" t="s">
        <v>1846</v>
      </c>
      <c r="F182" s="849"/>
      <c r="G182" s="849"/>
      <c r="H182" s="837">
        <v>0</v>
      </c>
      <c r="I182" s="849">
        <v>2</v>
      </c>
      <c r="J182" s="849">
        <v>86.42</v>
      </c>
      <c r="K182" s="837">
        <v>1</v>
      </c>
      <c r="L182" s="849">
        <v>2</v>
      </c>
      <c r="M182" s="850">
        <v>86.42</v>
      </c>
    </row>
    <row r="183" spans="1:13" ht="14.4" customHeight="1" x14ac:dyDescent="0.3">
      <c r="A183" s="831" t="s">
        <v>2345</v>
      </c>
      <c r="B183" s="832" t="s">
        <v>1842</v>
      </c>
      <c r="C183" s="832" t="s">
        <v>2693</v>
      </c>
      <c r="D183" s="832" t="s">
        <v>2694</v>
      </c>
      <c r="E183" s="832" t="s">
        <v>2695</v>
      </c>
      <c r="F183" s="849"/>
      <c r="G183" s="849"/>
      <c r="H183" s="837">
        <v>0</v>
      </c>
      <c r="I183" s="849">
        <v>2</v>
      </c>
      <c r="J183" s="849">
        <v>146.9</v>
      </c>
      <c r="K183" s="837">
        <v>1</v>
      </c>
      <c r="L183" s="849">
        <v>2</v>
      </c>
      <c r="M183" s="850">
        <v>146.9</v>
      </c>
    </row>
    <row r="184" spans="1:13" ht="14.4" customHeight="1" x14ac:dyDescent="0.3">
      <c r="A184" s="831" t="s">
        <v>2345</v>
      </c>
      <c r="B184" s="832" t="s">
        <v>1842</v>
      </c>
      <c r="C184" s="832" t="s">
        <v>2698</v>
      </c>
      <c r="D184" s="832" t="s">
        <v>2699</v>
      </c>
      <c r="E184" s="832" t="s">
        <v>2700</v>
      </c>
      <c r="F184" s="849">
        <v>1</v>
      </c>
      <c r="G184" s="849">
        <v>86.41</v>
      </c>
      <c r="H184" s="837">
        <v>1</v>
      </c>
      <c r="I184" s="849"/>
      <c r="J184" s="849"/>
      <c r="K184" s="837">
        <v>0</v>
      </c>
      <c r="L184" s="849">
        <v>1</v>
      </c>
      <c r="M184" s="850">
        <v>86.41</v>
      </c>
    </row>
    <row r="185" spans="1:13" ht="14.4" customHeight="1" x14ac:dyDescent="0.3">
      <c r="A185" s="831" t="s">
        <v>2345</v>
      </c>
      <c r="B185" s="832" t="s">
        <v>1842</v>
      </c>
      <c r="C185" s="832" t="s">
        <v>2696</v>
      </c>
      <c r="D185" s="832" t="s">
        <v>2697</v>
      </c>
      <c r="E185" s="832" t="s">
        <v>2692</v>
      </c>
      <c r="F185" s="849">
        <v>1</v>
      </c>
      <c r="G185" s="849">
        <v>43.21</v>
      </c>
      <c r="H185" s="837">
        <v>1</v>
      </c>
      <c r="I185" s="849"/>
      <c r="J185" s="849"/>
      <c r="K185" s="837">
        <v>0</v>
      </c>
      <c r="L185" s="849">
        <v>1</v>
      </c>
      <c r="M185" s="850">
        <v>43.21</v>
      </c>
    </row>
    <row r="186" spans="1:13" ht="14.4" customHeight="1" x14ac:dyDescent="0.3">
      <c r="A186" s="831" t="s">
        <v>2345</v>
      </c>
      <c r="B186" s="832" t="s">
        <v>1847</v>
      </c>
      <c r="C186" s="832" t="s">
        <v>2643</v>
      </c>
      <c r="D186" s="832" t="s">
        <v>2644</v>
      </c>
      <c r="E186" s="832" t="s">
        <v>1852</v>
      </c>
      <c r="F186" s="849">
        <v>1</v>
      </c>
      <c r="G186" s="849">
        <v>46.25</v>
      </c>
      <c r="H186" s="837">
        <v>1</v>
      </c>
      <c r="I186" s="849"/>
      <c r="J186" s="849"/>
      <c r="K186" s="837">
        <v>0</v>
      </c>
      <c r="L186" s="849">
        <v>1</v>
      </c>
      <c r="M186" s="850">
        <v>46.25</v>
      </c>
    </row>
    <row r="187" spans="1:13" ht="14.4" customHeight="1" x14ac:dyDescent="0.3">
      <c r="A187" s="831" t="s">
        <v>2345</v>
      </c>
      <c r="B187" s="832" t="s">
        <v>1847</v>
      </c>
      <c r="C187" s="832" t="s">
        <v>2651</v>
      </c>
      <c r="D187" s="832" t="s">
        <v>2649</v>
      </c>
      <c r="E187" s="832" t="s">
        <v>2652</v>
      </c>
      <c r="F187" s="849">
        <v>1</v>
      </c>
      <c r="G187" s="849">
        <v>92.5</v>
      </c>
      <c r="H187" s="837">
        <v>1</v>
      </c>
      <c r="I187" s="849"/>
      <c r="J187" s="849"/>
      <c r="K187" s="837">
        <v>0</v>
      </c>
      <c r="L187" s="849">
        <v>1</v>
      </c>
      <c r="M187" s="850">
        <v>92.5</v>
      </c>
    </row>
    <row r="188" spans="1:13" ht="14.4" customHeight="1" x14ac:dyDescent="0.3">
      <c r="A188" s="831" t="s">
        <v>2345</v>
      </c>
      <c r="B188" s="832" t="s">
        <v>1847</v>
      </c>
      <c r="C188" s="832" t="s">
        <v>2645</v>
      </c>
      <c r="D188" s="832" t="s">
        <v>2646</v>
      </c>
      <c r="E188" s="832" t="s">
        <v>2647</v>
      </c>
      <c r="F188" s="849">
        <v>1</v>
      </c>
      <c r="G188" s="849">
        <v>0</v>
      </c>
      <c r="H188" s="837"/>
      <c r="I188" s="849"/>
      <c r="J188" s="849"/>
      <c r="K188" s="837"/>
      <c r="L188" s="849">
        <v>1</v>
      </c>
      <c r="M188" s="850">
        <v>0</v>
      </c>
    </row>
    <row r="189" spans="1:13" ht="14.4" customHeight="1" x14ac:dyDescent="0.3">
      <c r="A189" s="831" t="s">
        <v>2345</v>
      </c>
      <c r="B189" s="832" t="s">
        <v>1847</v>
      </c>
      <c r="C189" s="832" t="s">
        <v>2648</v>
      </c>
      <c r="D189" s="832" t="s">
        <v>2649</v>
      </c>
      <c r="E189" s="832" t="s">
        <v>2650</v>
      </c>
      <c r="F189" s="849">
        <v>1</v>
      </c>
      <c r="G189" s="849">
        <v>61.67</v>
      </c>
      <c r="H189" s="837">
        <v>1</v>
      </c>
      <c r="I189" s="849"/>
      <c r="J189" s="849"/>
      <c r="K189" s="837">
        <v>0</v>
      </c>
      <c r="L189" s="849">
        <v>1</v>
      </c>
      <c r="M189" s="850">
        <v>61.67</v>
      </c>
    </row>
    <row r="190" spans="1:13" ht="14.4" customHeight="1" x14ac:dyDescent="0.3">
      <c r="A190" s="831" t="s">
        <v>2345</v>
      </c>
      <c r="B190" s="832" t="s">
        <v>1853</v>
      </c>
      <c r="C190" s="832" t="s">
        <v>2793</v>
      </c>
      <c r="D190" s="832" t="s">
        <v>1855</v>
      </c>
      <c r="E190" s="832" t="s">
        <v>2794</v>
      </c>
      <c r="F190" s="849"/>
      <c r="G190" s="849"/>
      <c r="H190" s="837"/>
      <c r="I190" s="849">
        <v>1</v>
      </c>
      <c r="J190" s="849">
        <v>0</v>
      </c>
      <c r="K190" s="837"/>
      <c r="L190" s="849">
        <v>1</v>
      </c>
      <c r="M190" s="850">
        <v>0</v>
      </c>
    </row>
    <row r="191" spans="1:13" ht="14.4" customHeight="1" x14ac:dyDescent="0.3">
      <c r="A191" s="831" t="s">
        <v>2345</v>
      </c>
      <c r="B191" s="832" t="s">
        <v>1853</v>
      </c>
      <c r="C191" s="832" t="s">
        <v>2445</v>
      </c>
      <c r="D191" s="832" t="s">
        <v>1858</v>
      </c>
      <c r="E191" s="832" t="s">
        <v>2446</v>
      </c>
      <c r="F191" s="849"/>
      <c r="G191" s="849"/>
      <c r="H191" s="837">
        <v>0</v>
      </c>
      <c r="I191" s="849">
        <v>5</v>
      </c>
      <c r="J191" s="849">
        <v>603.04999999999995</v>
      </c>
      <c r="K191" s="837">
        <v>1</v>
      </c>
      <c r="L191" s="849">
        <v>5</v>
      </c>
      <c r="M191" s="850">
        <v>603.04999999999995</v>
      </c>
    </row>
    <row r="192" spans="1:13" ht="14.4" customHeight="1" x14ac:dyDescent="0.3">
      <c r="A192" s="831" t="s">
        <v>2345</v>
      </c>
      <c r="B192" s="832" t="s">
        <v>1853</v>
      </c>
      <c r="C192" s="832" t="s">
        <v>1857</v>
      </c>
      <c r="D192" s="832" t="s">
        <v>1858</v>
      </c>
      <c r="E192" s="832" t="s">
        <v>1859</v>
      </c>
      <c r="F192" s="849"/>
      <c r="G192" s="849"/>
      <c r="H192" s="837">
        <v>0</v>
      </c>
      <c r="I192" s="849">
        <v>10</v>
      </c>
      <c r="J192" s="849">
        <v>1847.4</v>
      </c>
      <c r="K192" s="837">
        <v>1</v>
      </c>
      <c r="L192" s="849">
        <v>10</v>
      </c>
      <c r="M192" s="850">
        <v>1847.4</v>
      </c>
    </row>
    <row r="193" spans="1:13" ht="14.4" customHeight="1" x14ac:dyDescent="0.3">
      <c r="A193" s="831" t="s">
        <v>2345</v>
      </c>
      <c r="B193" s="832" t="s">
        <v>1860</v>
      </c>
      <c r="C193" s="832" t="s">
        <v>2509</v>
      </c>
      <c r="D193" s="832" t="s">
        <v>863</v>
      </c>
      <c r="E193" s="832" t="s">
        <v>1876</v>
      </c>
      <c r="F193" s="849"/>
      <c r="G193" s="849"/>
      <c r="H193" s="837">
        <v>0</v>
      </c>
      <c r="I193" s="849">
        <v>2</v>
      </c>
      <c r="J193" s="849">
        <v>981.78</v>
      </c>
      <c r="K193" s="837">
        <v>1</v>
      </c>
      <c r="L193" s="849">
        <v>2</v>
      </c>
      <c r="M193" s="850">
        <v>981.78</v>
      </c>
    </row>
    <row r="194" spans="1:13" ht="14.4" customHeight="1" x14ac:dyDescent="0.3">
      <c r="A194" s="831" t="s">
        <v>2345</v>
      </c>
      <c r="B194" s="832" t="s">
        <v>1879</v>
      </c>
      <c r="C194" s="832" t="s">
        <v>1880</v>
      </c>
      <c r="D194" s="832" t="s">
        <v>1881</v>
      </c>
      <c r="E194" s="832" t="s">
        <v>1882</v>
      </c>
      <c r="F194" s="849"/>
      <c r="G194" s="849"/>
      <c r="H194" s="837">
        <v>0</v>
      </c>
      <c r="I194" s="849">
        <v>10</v>
      </c>
      <c r="J194" s="849">
        <v>934.3</v>
      </c>
      <c r="K194" s="837">
        <v>1</v>
      </c>
      <c r="L194" s="849">
        <v>10</v>
      </c>
      <c r="M194" s="850">
        <v>934.3</v>
      </c>
    </row>
    <row r="195" spans="1:13" ht="14.4" customHeight="1" x14ac:dyDescent="0.3">
      <c r="A195" s="831" t="s">
        <v>2345</v>
      </c>
      <c r="B195" s="832" t="s">
        <v>1879</v>
      </c>
      <c r="C195" s="832" t="s">
        <v>2384</v>
      </c>
      <c r="D195" s="832" t="s">
        <v>2385</v>
      </c>
      <c r="E195" s="832" t="s">
        <v>2386</v>
      </c>
      <c r="F195" s="849">
        <v>1</v>
      </c>
      <c r="G195" s="849">
        <v>300.33</v>
      </c>
      <c r="H195" s="837">
        <v>1</v>
      </c>
      <c r="I195" s="849"/>
      <c r="J195" s="849"/>
      <c r="K195" s="837">
        <v>0</v>
      </c>
      <c r="L195" s="849">
        <v>1</v>
      </c>
      <c r="M195" s="850">
        <v>300.33</v>
      </c>
    </row>
    <row r="196" spans="1:13" ht="14.4" customHeight="1" x14ac:dyDescent="0.3">
      <c r="A196" s="831" t="s">
        <v>2345</v>
      </c>
      <c r="B196" s="832" t="s">
        <v>1879</v>
      </c>
      <c r="C196" s="832" t="s">
        <v>2658</v>
      </c>
      <c r="D196" s="832" t="s">
        <v>2388</v>
      </c>
      <c r="E196" s="832" t="s">
        <v>2386</v>
      </c>
      <c r="F196" s="849">
        <v>1</v>
      </c>
      <c r="G196" s="849">
        <v>300.33</v>
      </c>
      <c r="H196" s="837">
        <v>1</v>
      </c>
      <c r="I196" s="849"/>
      <c r="J196" s="849"/>
      <c r="K196" s="837">
        <v>0</v>
      </c>
      <c r="L196" s="849">
        <v>1</v>
      </c>
      <c r="M196" s="850">
        <v>300.33</v>
      </c>
    </row>
    <row r="197" spans="1:13" ht="14.4" customHeight="1" x14ac:dyDescent="0.3">
      <c r="A197" s="831" t="s">
        <v>2345</v>
      </c>
      <c r="B197" s="832" t="s">
        <v>1879</v>
      </c>
      <c r="C197" s="832" t="s">
        <v>1883</v>
      </c>
      <c r="D197" s="832" t="s">
        <v>1881</v>
      </c>
      <c r="E197" s="832" t="s">
        <v>1884</v>
      </c>
      <c r="F197" s="849"/>
      <c r="G197" s="849"/>
      <c r="H197" s="837">
        <v>0</v>
      </c>
      <c r="I197" s="849">
        <v>5</v>
      </c>
      <c r="J197" s="849">
        <v>934.35</v>
      </c>
      <c r="K197" s="837">
        <v>1</v>
      </c>
      <c r="L197" s="849">
        <v>5</v>
      </c>
      <c r="M197" s="850">
        <v>934.35</v>
      </c>
    </row>
    <row r="198" spans="1:13" ht="14.4" customHeight="1" x14ac:dyDescent="0.3">
      <c r="A198" s="831" t="s">
        <v>2345</v>
      </c>
      <c r="B198" s="832" t="s">
        <v>1879</v>
      </c>
      <c r="C198" s="832" t="s">
        <v>2387</v>
      </c>
      <c r="D198" s="832" t="s">
        <v>2388</v>
      </c>
      <c r="E198" s="832" t="s">
        <v>2389</v>
      </c>
      <c r="F198" s="849">
        <v>1</v>
      </c>
      <c r="G198" s="849">
        <v>100.11</v>
      </c>
      <c r="H198" s="837">
        <v>1</v>
      </c>
      <c r="I198" s="849"/>
      <c r="J198" s="849"/>
      <c r="K198" s="837">
        <v>0</v>
      </c>
      <c r="L198" s="849">
        <v>1</v>
      </c>
      <c r="M198" s="850">
        <v>100.11</v>
      </c>
    </row>
    <row r="199" spans="1:13" ht="14.4" customHeight="1" x14ac:dyDescent="0.3">
      <c r="A199" s="831" t="s">
        <v>2345</v>
      </c>
      <c r="B199" s="832" t="s">
        <v>1893</v>
      </c>
      <c r="C199" s="832" t="s">
        <v>1896</v>
      </c>
      <c r="D199" s="832" t="s">
        <v>746</v>
      </c>
      <c r="E199" s="832" t="s">
        <v>1897</v>
      </c>
      <c r="F199" s="849"/>
      <c r="G199" s="849"/>
      <c r="H199" s="837">
        <v>0</v>
      </c>
      <c r="I199" s="849">
        <v>11</v>
      </c>
      <c r="J199" s="849">
        <v>792</v>
      </c>
      <c r="K199" s="837">
        <v>1</v>
      </c>
      <c r="L199" s="849">
        <v>11</v>
      </c>
      <c r="M199" s="850">
        <v>792</v>
      </c>
    </row>
    <row r="200" spans="1:13" ht="14.4" customHeight="1" x14ac:dyDescent="0.3">
      <c r="A200" s="831" t="s">
        <v>2345</v>
      </c>
      <c r="B200" s="832" t="s">
        <v>1893</v>
      </c>
      <c r="C200" s="832" t="s">
        <v>1898</v>
      </c>
      <c r="D200" s="832" t="s">
        <v>746</v>
      </c>
      <c r="E200" s="832" t="s">
        <v>1899</v>
      </c>
      <c r="F200" s="849"/>
      <c r="G200" s="849"/>
      <c r="H200" s="837">
        <v>0</v>
      </c>
      <c r="I200" s="849">
        <v>2</v>
      </c>
      <c r="J200" s="849">
        <v>288.02</v>
      </c>
      <c r="K200" s="837">
        <v>1</v>
      </c>
      <c r="L200" s="849">
        <v>2</v>
      </c>
      <c r="M200" s="850">
        <v>288.02</v>
      </c>
    </row>
    <row r="201" spans="1:13" ht="14.4" customHeight="1" x14ac:dyDescent="0.3">
      <c r="A201" s="831" t="s">
        <v>2345</v>
      </c>
      <c r="B201" s="832" t="s">
        <v>1910</v>
      </c>
      <c r="C201" s="832" t="s">
        <v>2382</v>
      </c>
      <c r="D201" s="832" t="s">
        <v>871</v>
      </c>
      <c r="E201" s="832" t="s">
        <v>1912</v>
      </c>
      <c r="F201" s="849">
        <v>1</v>
      </c>
      <c r="G201" s="849">
        <v>42.51</v>
      </c>
      <c r="H201" s="837">
        <v>1</v>
      </c>
      <c r="I201" s="849"/>
      <c r="J201" s="849"/>
      <c r="K201" s="837">
        <v>0</v>
      </c>
      <c r="L201" s="849">
        <v>1</v>
      </c>
      <c r="M201" s="850">
        <v>42.51</v>
      </c>
    </row>
    <row r="202" spans="1:13" ht="14.4" customHeight="1" x14ac:dyDescent="0.3">
      <c r="A202" s="831" t="s">
        <v>2345</v>
      </c>
      <c r="B202" s="832" t="s">
        <v>1933</v>
      </c>
      <c r="C202" s="832" t="s">
        <v>1934</v>
      </c>
      <c r="D202" s="832" t="s">
        <v>1935</v>
      </c>
      <c r="E202" s="832" t="s">
        <v>1936</v>
      </c>
      <c r="F202" s="849"/>
      <c r="G202" s="849"/>
      <c r="H202" s="837">
        <v>0</v>
      </c>
      <c r="I202" s="849">
        <v>1</v>
      </c>
      <c r="J202" s="849">
        <v>65.540000000000006</v>
      </c>
      <c r="K202" s="837">
        <v>1</v>
      </c>
      <c r="L202" s="849">
        <v>1</v>
      </c>
      <c r="M202" s="850">
        <v>65.540000000000006</v>
      </c>
    </row>
    <row r="203" spans="1:13" ht="14.4" customHeight="1" x14ac:dyDescent="0.3">
      <c r="A203" s="831" t="s">
        <v>2345</v>
      </c>
      <c r="B203" s="832" t="s">
        <v>1939</v>
      </c>
      <c r="C203" s="832" t="s">
        <v>2538</v>
      </c>
      <c r="D203" s="832" t="s">
        <v>1126</v>
      </c>
      <c r="E203" s="832" t="s">
        <v>1969</v>
      </c>
      <c r="F203" s="849">
        <v>1</v>
      </c>
      <c r="G203" s="849">
        <v>105.32</v>
      </c>
      <c r="H203" s="837">
        <v>0.2</v>
      </c>
      <c r="I203" s="849">
        <v>4</v>
      </c>
      <c r="J203" s="849">
        <v>421.28</v>
      </c>
      <c r="K203" s="837">
        <v>0.8</v>
      </c>
      <c r="L203" s="849">
        <v>5</v>
      </c>
      <c r="M203" s="850">
        <v>526.59999999999991</v>
      </c>
    </row>
    <row r="204" spans="1:13" ht="14.4" customHeight="1" x14ac:dyDescent="0.3">
      <c r="A204" s="831" t="s">
        <v>2345</v>
      </c>
      <c r="B204" s="832" t="s">
        <v>1939</v>
      </c>
      <c r="C204" s="832" t="s">
        <v>2369</v>
      </c>
      <c r="D204" s="832" t="s">
        <v>2370</v>
      </c>
      <c r="E204" s="832" t="s">
        <v>2371</v>
      </c>
      <c r="F204" s="849">
        <v>4</v>
      </c>
      <c r="G204" s="849">
        <v>65.52</v>
      </c>
      <c r="H204" s="837">
        <v>1</v>
      </c>
      <c r="I204" s="849"/>
      <c r="J204" s="849"/>
      <c r="K204" s="837">
        <v>0</v>
      </c>
      <c r="L204" s="849">
        <v>4</v>
      </c>
      <c r="M204" s="850">
        <v>65.52</v>
      </c>
    </row>
    <row r="205" spans="1:13" ht="14.4" customHeight="1" x14ac:dyDescent="0.3">
      <c r="A205" s="831" t="s">
        <v>2345</v>
      </c>
      <c r="B205" s="832" t="s">
        <v>1939</v>
      </c>
      <c r="C205" s="832" t="s">
        <v>2591</v>
      </c>
      <c r="D205" s="832" t="s">
        <v>2370</v>
      </c>
      <c r="E205" s="832" t="s">
        <v>2592</v>
      </c>
      <c r="F205" s="849">
        <v>1</v>
      </c>
      <c r="G205" s="849">
        <v>0</v>
      </c>
      <c r="H205" s="837"/>
      <c r="I205" s="849"/>
      <c r="J205" s="849"/>
      <c r="K205" s="837"/>
      <c r="L205" s="849">
        <v>1</v>
      </c>
      <c r="M205" s="850">
        <v>0</v>
      </c>
    </row>
    <row r="206" spans="1:13" ht="14.4" customHeight="1" x14ac:dyDescent="0.3">
      <c r="A206" s="831" t="s">
        <v>2345</v>
      </c>
      <c r="B206" s="832" t="s">
        <v>1939</v>
      </c>
      <c r="C206" s="832" t="s">
        <v>2593</v>
      </c>
      <c r="D206" s="832" t="s">
        <v>2370</v>
      </c>
      <c r="E206" s="832" t="s">
        <v>2200</v>
      </c>
      <c r="F206" s="849">
        <v>1</v>
      </c>
      <c r="G206" s="849">
        <v>32.76</v>
      </c>
      <c r="H206" s="837">
        <v>1</v>
      </c>
      <c r="I206" s="849"/>
      <c r="J206" s="849"/>
      <c r="K206" s="837">
        <v>0</v>
      </c>
      <c r="L206" s="849">
        <v>1</v>
      </c>
      <c r="M206" s="850">
        <v>32.76</v>
      </c>
    </row>
    <row r="207" spans="1:13" ht="14.4" customHeight="1" x14ac:dyDescent="0.3">
      <c r="A207" s="831" t="s">
        <v>2345</v>
      </c>
      <c r="B207" s="832" t="s">
        <v>1939</v>
      </c>
      <c r="C207" s="832" t="s">
        <v>1946</v>
      </c>
      <c r="D207" s="832" t="s">
        <v>1126</v>
      </c>
      <c r="E207" s="832" t="s">
        <v>1941</v>
      </c>
      <c r="F207" s="849">
        <v>4</v>
      </c>
      <c r="G207" s="849">
        <v>140.44</v>
      </c>
      <c r="H207" s="837">
        <v>0.30769230769230771</v>
      </c>
      <c r="I207" s="849">
        <v>9</v>
      </c>
      <c r="J207" s="849">
        <v>315.99</v>
      </c>
      <c r="K207" s="837">
        <v>0.69230769230769229</v>
      </c>
      <c r="L207" s="849">
        <v>13</v>
      </c>
      <c r="M207" s="850">
        <v>456.43</v>
      </c>
    </row>
    <row r="208" spans="1:13" ht="14.4" customHeight="1" x14ac:dyDescent="0.3">
      <c r="A208" s="831" t="s">
        <v>2345</v>
      </c>
      <c r="B208" s="832" t="s">
        <v>1939</v>
      </c>
      <c r="C208" s="832" t="s">
        <v>1947</v>
      </c>
      <c r="D208" s="832" t="s">
        <v>1124</v>
      </c>
      <c r="E208" s="832" t="s">
        <v>697</v>
      </c>
      <c r="F208" s="849"/>
      <c r="G208" s="849"/>
      <c r="H208" s="837">
        <v>0</v>
      </c>
      <c r="I208" s="849">
        <v>2</v>
      </c>
      <c r="J208" s="849">
        <v>140.46</v>
      </c>
      <c r="K208" s="837">
        <v>1</v>
      </c>
      <c r="L208" s="849">
        <v>2</v>
      </c>
      <c r="M208" s="850">
        <v>140.46</v>
      </c>
    </row>
    <row r="209" spans="1:13" ht="14.4" customHeight="1" x14ac:dyDescent="0.3">
      <c r="A209" s="831" t="s">
        <v>2345</v>
      </c>
      <c r="B209" s="832" t="s">
        <v>1939</v>
      </c>
      <c r="C209" s="832" t="s">
        <v>2372</v>
      </c>
      <c r="D209" s="832" t="s">
        <v>2373</v>
      </c>
      <c r="E209" s="832" t="s">
        <v>1941</v>
      </c>
      <c r="F209" s="849">
        <v>3</v>
      </c>
      <c r="G209" s="849">
        <v>105.33</v>
      </c>
      <c r="H209" s="837">
        <v>1</v>
      </c>
      <c r="I209" s="849"/>
      <c r="J209" s="849"/>
      <c r="K209" s="837">
        <v>0</v>
      </c>
      <c r="L209" s="849">
        <v>3</v>
      </c>
      <c r="M209" s="850">
        <v>105.33</v>
      </c>
    </row>
    <row r="210" spans="1:13" ht="14.4" customHeight="1" x14ac:dyDescent="0.3">
      <c r="A210" s="831" t="s">
        <v>2345</v>
      </c>
      <c r="B210" s="832" t="s">
        <v>1939</v>
      </c>
      <c r="C210" s="832" t="s">
        <v>2594</v>
      </c>
      <c r="D210" s="832" t="s">
        <v>2595</v>
      </c>
      <c r="E210" s="832" t="s">
        <v>2124</v>
      </c>
      <c r="F210" s="849">
        <v>2</v>
      </c>
      <c r="G210" s="849">
        <v>35.119999999999997</v>
      </c>
      <c r="H210" s="837">
        <v>1</v>
      </c>
      <c r="I210" s="849"/>
      <c r="J210" s="849"/>
      <c r="K210" s="837">
        <v>0</v>
      </c>
      <c r="L210" s="849">
        <v>2</v>
      </c>
      <c r="M210" s="850">
        <v>35.119999999999997</v>
      </c>
    </row>
    <row r="211" spans="1:13" ht="14.4" customHeight="1" x14ac:dyDescent="0.3">
      <c r="A211" s="831" t="s">
        <v>2345</v>
      </c>
      <c r="B211" s="832" t="s">
        <v>1939</v>
      </c>
      <c r="C211" s="832" t="s">
        <v>2461</v>
      </c>
      <c r="D211" s="832" t="s">
        <v>696</v>
      </c>
      <c r="E211" s="832" t="s">
        <v>2124</v>
      </c>
      <c r="F211" s="849">
        <v>2</v>
      </c>
      <c r="G211" s="849">
        <v>35.119999999999997</v>
      </c>
      <c r="H211" s="837">
        <v>1</v>
      </c>
      <c r="I211" s="849"/>
      <c r="J211" s="849"/>
      <c r="K211" s="837">
        <v>0</v>
      </c>
      <c r="L211" s="849">
        <v>2</v>
      </c>
      <c r="M211" s="850">
        <v>35.119999999999997</v>
      </c>
    </row>
    <row r="212" spans="1:13" ht="14.4" customHeight="1" x14ac:dyDescent="0.3">
      <c r="A212" s="831" t="s">
        <v>2345</v>
      </c>
      <c r="B212" s="832" t="s">
        <v>1953</v>
      </c>
      <c r="C212" s="832" t="s">
        <v>2365</v>
      </c>
      <c r="D212" s="832" t="s">
        <v>656</v>
      </c>
      <c r="E212" s="832" t="s">
        <v>1978</v>
      </c>
      <c r="F212" s="849">
        <v>1</v>
      </c>
      <c r="G212" s="849">
        <v>36.86</v>
      </c>
      <c r="H212" s="837">
        <v>1</v>
      </c>
      <c r="I212" s="849"/>
      <c r="J212" s="849"/>
      <c r="K212" s="837">
        <v>0</v>
      </c>
      <c r="L212" s="849">
        <v>1</v>
      </c>
      <c r="M212" s="850">
        <v>36.86</v>
      </c>
    </row>
    <row r="213" spans="1:13" ht="14.4" customHeight="1" x14ac:dyDescent="0.3">
      <c r="A213" s="831" t="s">
        <v>2345</v>
      </c>
      <c r="B213" s="832" t="s">
        <v>1966</v>
      </c>
      <c r="C213" s="832" t="s">
        <v>1967</v>
      </c>
      <c r="D213" s="832" t="s">
        <v>1096</v>
      </c>
      <c r="E213" s="832" t="s">
        <v>1941</v>
      </c>
      <c r="F213" s="849"/>
      <c r="G213" s="849"/>
      <c r="H213" s="837">
        <v>0</v>
      </c>
      <c r="I213" s="849">
        <v>9</v>
      </c>
      <c r="J213" s="849">
        <v>433.29000000000008</v>
      </c>
      <c r="K213" s="837">
        <v>1</v>
      </c>
      <c r="L213" s="849">
        <v>9</v>
      </c>
      <c r="M213" s="850">
        <v>433.29000000000008</v>
      </c>
    </row>
    <row r="214" spans="1:13" ht="14.4" customHeight="1" x14ac:dyDescent="0.3">
      <c r="A214" s="831" t="s">
        <v>2345</v>
      </c>
      <c r="B214" s="832" t="s">
        <v>1966</v>
      </c>
      <c r="C214" s="832" t="s">
        <v>1968</v>
      </c>
      <c r="D214" s="832" t="s">
        <v>1096</v>
      </c>
      <c r="E214" s="832" t="s">
        <v>1969</v>
      </c>
      <c r="F214" s="849"/>
      <c r="G214" s="849"/>
      <c r="H214" s="837">
        <v>0</v>
      </c>
      <c r="I214" s="849">
        <v>1</v>
      </c>
      <c r="J214" s="849">
        <v>144.81</v>
      </c>
      <c r="K214" s="837">
        <v>1</v>
      </c>
      <c r="L214" s="849">
        <v>1</v>
      </c>
      <c r="M214" s="850">
        <v>144.81</v>
      </c>
    </row>
    <row r="215" spans="1:13" ht="14.4" customHeight="1" x14ac:dyDescent="0.3">
      <c r="A215" s="831" t="s">
        <v>2345</v>
      </c>
      <c r="B215" s="832" t="s">
        <v>1966</v>
      </c>
      <c r="C215" s="832" t="s">
        <v>2514</v>
      </c>
      <c r="D215" s="832" t="s">
        <v>2515</v>
      </c>
      <c r="E215" s="832" t="s">
        <v>697</v>
      </c>
      <c r="F215" s="849"/>
      <c r="G215" s="849"/>
      <c r="H215" s="837">
        <v>0</v>
      </c>
      <c r="I215" s="849">
        <v>2</v>
      </c>
      <c r="J215" s="849">
        <v>191.92000000000002</v>
      </c>
      <c r="K215" s="837">
        <v>1</v>
      </c>
      <c r="L215" s="849">
        <v>2</v>
      </c>
      <c r="M215" s="850">
        <v>191.92000000000002</v>
      </c>
    </row>
    <row r="216" spans="1:13" ht="14.4" customHeight="1" x14ac:dyDescent="0.3">
      <c r="A216" s="831" t="s">
        <v>2345</v>
      </c>
      <c r="B216" s="832" t="s">
        <v>1970</v>
      </c>
      <c r="C216" s="832" t="s">
        <v>1971</v>
      </c>
      <c r="D216" s="832" t="s">
        <v>1972</v>
      </c>
      <c r="E216" s="832" t="s">
        <v>1955</v>
      </c>
      <c r="F216" s="849"/>
      <c r="G216" s="849"/>
      <c r="H216" s="837">
        <v>0</v>
      </c>
      <c r="I216" s="849">
        <v>1</v>
      </c>
      <c r="J216" s="849">
        <v>95.39</v>
      </c>
      <c r="K216" s="837">
        <v>1</v>
      </c>
      <c r="L216" s="849">
        <v>1</v>
      </c>
      <c r="M216" s="850">
        <v>95.39</v>
      </c>
    </row>
    <row r="217" spans="1:13" ht="14.4" customHeight="1" x14ac:dyDescent="0.3">
      <c r="A217" s="831" t="s">
        <v>2345</v>
      </c>
      <c r="B217" s="832" t="s">
        <v>1970</v>
      </c>
      <c r="C217" s="832" t="s">
        <v>2742</v>
      </c>
      <c r="D217" s="832" t="s">
        <v>1972</v>
      </c>
      <c r="E217" s="832" t="s">
        <v>2743</v>
      </c>
      <c r="F217" s="849">
        <v>1</v>
      </c>
      <c r="G217" s="849">
        <v>321.79000000000002</v>
      </c>
      <c r="H217" s="837">
        <v>1</v>
      </c>
      <c r="I217" s="849"/>
      <c r="J217" s="849"/>
      <c r="K217" s="837">
        <v>0</v>
      </c>
      <c r="L217" s="849">
        <v>1</v>
      </c>
      <c r="M217" s="850">
        <v>321.79000000000002</v>
      </c>
    </row>
    <row r="218" spans="1:13" ht="14.4" customHeight="1" x14ac:dyDescent="0.3">
      <c r="A218" s="831" t="s">
        <v>2345</v>
      </c>
      <c r="B218" s="832" t="s">
        <v>1970</v>
      </c>
      <c r="C218" s="832" t="s">
        <v>1973</v>
      </c>
      <c r="D218" s="832" t="s">
        <v>1972</v>
      </c>
      <c r="E218" s="832" t="s">
        <v>1974</v>
      </c>
      <c r="F218" s="849"/>
      <c r="G218" s="849"/>
      <c r="H218" s="837">
        <v>0</v>
      </c>
      <c r="I218" s="849">
        <v>2</v>
      </c>
      <c r="J218" s="849">
        <v>20.82</v>
      </c>
      <c r="K218" s="837">
        <v>1</v>
      </c>
      <c r="L218" s="849">
        <v>2</v>
      </c>
      <c r="M218" s="850">
        <v>20.82</v>
      </c>
    </row>
    <row r="219" spans="1:13" ht="14.4" customHeight="1" x14ac:dyDescent="0.3">
      <c r="A219" s="831" t="s">
        <v>2345</v>
      </c>
      <c r="B219" s="832" t="s">
        <v>1970</v>
      </c>
      <c r="C219" s="832" t="s">
        <v>2411</v>
      </c>
      <c r="D219" s="832" t="s">
        <v>1972</v>
      </c>
      <c r="E219" s="832" t="s">
        <v>2412</v>
      </c>
      <c r="F219" s="849"/>
      <c r="G219" s="849"/>
      <c r="H219" s="837"/>
      <c r="I219" s="849">
        <v>1</v>
      </c>
      <c r="J219" s="849">
        <v>0</v>
      </c>
      <c r="K219" s="837"/>
      <c r="L219" s="849">
        <v>1</v>
      </c>
      <c r="M219" s="850">
        <v>0</v>
      </c>
    </row>
    <row r="220" spans="1:13" ht="14.4" customHeight="1" x14ac:dyDescent="0.3">
      <c r="A220" s="831" t="s">
        <v>2345</v>
      </c>
      <c r="B220" s="832" t="s">
        <v>1970</v>
      </c>
      <c r="C220" s="832" t="s">
        <v>1975</v>
      </c>
      <c r="D220" s="832" t="s">
        <v>1972</v>
      </c>
      <c r="E220" s="832" t="s">
        <v>1976</v>
      </c>
      <c r="F220" s="849"/>
      <c r="G220" s="849"/>
      <c r="H220" s="837">
        <v>0</v>
      </c>
      <c r="I220" s="849">
        <v>1</v>
      </c>
      <c r="J220" s="849">
        <v>16.09</v>
      </c>
      <c r="K220" s="837">
        <v>1</v>
      </c>
      <c r="L220" s="849">
        <v>1</v>
      </c>
      <c r="M220" s="850">
        <v>16.09</v>
      </c>
    </row>
    <row r="221" spans="1:13" ht="14.4" customHeight="1" x14ac:dyDescent="0.3">
      <c r="A221" s="831" t="s">
        <v>2345</v>
      </c>
      <c r="B221" s="832" t="s">
        <v>1970</v>
      </c>
      <c r="C221" s="832" t="s">
        <v>1977</v>
      </c>
      <c r="D221" s="832" t="s">
        <v>1972</v>
      </c>
      <c r="E221" s="832" t="s">
        <v>1978</v>
      </c>
      <c r="F221" s="849"/>
      <c r="G221" s="849"/>
      <c r="H221" s="837">
        <v>0</v>
      </c>
      <c r="I221" s="849">
        <v>7</v>
      </c>
      <c r="J221" s="849">
        <v>336.75</v>
      </c>
      <c r="K221" s="837">
        <v>1</v>
      </c>
      <c r="L221" s="849">
        <v>7</v>
      </c>
      <c r="M221" s="850">
        <v>336.75</v>
      </c>
    </row>
    <row r="222" spans="1:13" ht="14.4" customHeight="1" x14ac:dyDescent="0.3">
      <c r="A222" s="831" t="s">
        <v>2345</v>
      </c>
      <c r="B222" s="832" t="s">
        <v>1970</v>
      </c>
      <c r="C222" s="832" t="s">
        <v>2744</v>
      </c>
      <c r="D222" s="832" t="s">
        <v>2745</v>
      </c>
      <c r="E222" s="832" t="s">
        <v>2746</v>
      </c>
      <c r="F222" s="849">
        <v>1</v>
      </c>
      <c r="G222" s="849">
        <v>48.27</v>
      </c>
      <c r="H222" s="837">
        <v>1</v>
      </c>
      <c r="I222" s="849"/>
      <c r="J222" s="849"/>
      <c r="K222" s="837">
        <v>0</v>
      </c>
      <c r="L222" s="849">
        <v>1</v>
      </c>
      <c r="M222" s="850">
        <v>48.27</v>
      </c>
    </row>
    <row r="223" spans="1:13" ht="14.4" customHeight="1" x14ac:dyDescent="0.3">
      <c r="A223" s="831" t="s">
        <v>2345</v>
      </c>
      <c r="B223" s="832" t="s">
        <v>1979</v>
      </c>
      <c r="C223" s="832" t="s">
        <v>1980</v>
      </c>
      <c r="D223" s="832" t="s">
        <v>1981</v>
      </c>
      <c r="E223" s="832" t="s">
        <v>1982</v>
      </c>
      <c r="F223" s="849"/>
      <c r="G223" s="849"/>
      <c r="H223" s="837">
        <v>0</v>
      </c>
      <c r="I223" s="849">
        <v>1</v>
      </c>
      <c r="J223" s="849">
        <v>72.88</v>
      </c>
      <c r="K223" s="837">
        <v>1</v>
      </c>
      <c r="L223" s="849">
        <v>1</v>
      </c>
      <c r="M223" s="850">
        <v>72.88</v>
      </c>
    </row>
    <row r="224" spans="1:13" ht="14.4" customHeight="1" x14ac:dyDescent="0.3">
      <c r="A224" s="831" t="s">
        <v>2345</v>
      </c>
      <c r="B224" s="832" t="s">
        <v>1979</v>
      </c>
      <c r="C224" s="832" t="s">
        <v>1983</v>
      </c>
      <c r="D224" s="832" t="s">
        <v>1981</v>
      </c>
      <c r="E224" s="832" t="s">
        <v>1984</v>
      </c>
      <c r="F224" s="849"/>
      <c r="G224" s="849"/>
      <c r="H224" s="837">
        <v>0</v>
      </c>
      <c r="I224" s="849">
        <v>1</v>
      </c>
      <c r="J224" s="849">
        <v>218.62</v>
      </c>
      <c r="K224" s="837">
        <v>1</v>
      </c>
      <c r="L224" s="849">
        <v>1</v>
      </c>
      <c r="M224" s="850">
        <v>218.62</v>
      </c>
    </row>
    <row r="225" spans="1:13" ht="14.4" customHeight="1" x14ac:dyDescent="0.3">
      <c r="A225" s="831" t="s">
        <v>2345</v>
      </c>
      <c r="B225" s="832" t="s">
        <v>1979</v>
      </c>
      <c r="C225" s="832" t="s">
        <v>2733</v>
      </c>
      <c r="D225" s="832" t="s">
        <v>2734</v>
      </c>
      <c r="E225" s="832" t="s">
        <v>2735</v>
      </c>
      <c r="F225" s="849"/>
      <c r="G225" s="849"/>
      <c r="H225" s="837">
        <v>0</v>
      </c>
      <c r="I225" s="849">
        <v>1</v>
      </c>
      <c r="J225" s="849">
        <v>87.41</v>
      </c>
      <c r="K225" s="837">
        <v>1</v>
      </c>
      <c r="L225" s="849">
        <v>1</v>
      </c>
      <c r="M225" s="850">
        <v>87.41</v>
      </c>
    </row>
    <row r="226" spans="1:13" ht="14.4" customHeight="1" x14ac:dyDescent="0.3">
      <c r="A226" s="831" t="s">
        <v>2345</v>
      </c>
      <c r="B226" s="832" t="s">
        <v>1979</v>
      </c>
      <c r="C226" s="832" t="s">
        <v>1985</v>
      </c>
      <c r="D226" s="832" t="s">
        <v>1981</v>
      </c>
      <c r="E226" s="832" t="s">
        <v>1986</v>
      </c>
      <c r="F226" s="849"/>
      <c r="G226" s="849"/>
      <c r="H226" s="837">
        <v>0</v>
      </c>
      <c r="I226" s="849">
        <v>1</v>
      </c>
      <c r="J226" s="849">
        <v>145.72999999999999</v>
      </c>
      <c r="K226" s="837">
        <v>1</v>
      </c>
      <c r="L226" s="849">
        <v>1</v>
      </c>
      <c r="M226" s="850">
        <v>145.72999999999999</v>
      </c>
    </row>
    <row r="227" spans="1:13" ht="14.4" customHeight="1" x14ac:dyDescent="0.3">
      <c r="A227" s="831" t="s">
        <v>2345</v>
      </c>
      <c r="B227" s="832" t="s">
        <v>1979</v>
      </c>
      <c r="C227" s="832" t="s">
        <v>3188</v>
      </c>
      <c r="D227" s="832" t="s">
        <v>1981</v>
      </c>
      <c r="E227" s="832" t="s">
        <v>3189</v>
      </c>
      <c r="F227" s="849"/>
      <c r="G227" s="849"/>
      <c r="H227" s="837">
        <v>0</v>
      </c>
      <c r="I227" s="849">
        <v>3</v>
      </c>
      <c r="J227" s="849">
        <v>1311.69</v>
      </c>
      <c r="K227" s="837">
        <v>1</v>
      </c>
      <c r="L227" s="849">
        <v>3</v>
      </c>
      <c r="M227" s="850">
        <v>1311.69</v>
      </c>
    </row>
    <row r="228" spans="1:13" ht="14.4" customHeight="1" x14ac:dyDescent="0.3">
      <c r="A228" s="831" t="s">
        <v>2345</v>
      </c>
      <c r="B228" s="832" t="s">
        <v>1987</v>
      </c>
      <c r="C228" s="832" t="s">
        <v>1988</v>
      </c>
      <c r="D228" s="832" t="s">
        <v>1989</v>
      </c>
      <c r="E228" s="832" t="s">
        <v>1990</v>
      </c>
      <c r="F228" s="849"/>
      <c r="G228" s="849"/>
      <c r="H228" s="837">
        <v>0</v>
      </c>
      <c r="I228" s="849">
        <v>2</v>
      </c>
      <c r="J228" s="849">
        <v>234.92</v>
      </c>
      <c r="K228" s="837">
        <v>1</v>
      </c>
      <c r="L228" s="849">
        <v>2</v>
      </c>
      <c r="M228" s="850">
        <v>234.92</v>
      </c>
    </row>
    <row r="229" spans="1:13" ht="14.4" customHeight="1" x14ac:dyDescent="0.3">
      <c r="A229" s="831" t="s">
        <v>2345</v>
      </c>
      <c r="B229" s="832" t="s">
        <v>1987</v>
      </c>
      <c r="C229" s="832" t="s">
        <v>2731</v>
      </c>
      <c r="D229" s="832" t="s">
        <v>1989</v>
      </c>
      <c r="E229" s="832" t="s">
        <v>2732</v>
      </c>
      <c r="F229" s="849"/>
      <c r="G229" s="849"/>
      <c r="H229" s="837">
        <v>0</v>
      </c>
      <c r="I229" s="849">
        <v>1</v>
      </c>
      <c r="J229" s="849">
        <v>181.94</v>
      </c>
      <c r="K229" s="837">
        <v>1</v>
      </c>
      <c r="L229" s="849">
        <v>1</v>
      </c>
      <c r="M229" s="850">
        <v>181.94</v>
      </c>
    </row>
    <row r="230" spans="1:13" ht="14.4" customHeight="1" x14ac:dyDescent="0.3">
      <c r="A230" s="831" t="s">
        <v>2345</v>
      </c>
      <c r="B230" s="832" t="s">
        <v>1993</v>
      </c>
      <c r="C230" s="832" t="s">
        <v>2685</v>
      </c>
      <c r="D230" s="832" t="s">
        <v>1003</v>
      </c>
      <c r="E230" s="832" t="s">
        <v>2686</v>
      </c>
      <c r="F230" s="849"/>
      <c r="G230" s="849"/>
      <c r="H230" s="837">
        <v>0</v>
      </c>
      <c r="I230" s="849">
        <v>1</v>
      </c>
      <c r="J230" s="849">
        <v>46.73</v>
      </c>
      <c r="K230" s="837">
        <v>1</v>
      </c>
      <c r="L230" s="849">
        <v>1</v>
      </c>
      <c r="M230" s="850">
        <v>46.73</v>
      </c>
    </row>
    <row r="231" spans="1:13" ht="14.4" customHeight="1" x14ac:dyDescent="0.3">
      <c r="A231" s="831" t="s">
        <v>2345</v>
      </c>
      <c r="B231" s="832" t="s">
        <v>1996</v>
      </c>
      <c r="C231" s="832" t="s">
        <v>2772</v>
      </c>
      <c r="D231" s="832" t="s">
        <v>2436</v>
      </c>
      <c r="E231" s="832" t="s">
        <v>2773</v>
      </c>
      <c r="F231" s="849">
        <v>1</v>
      </c>
      <c r="G231" s="849">
        <v>87.23</v>
      </c>
      <c r="H231" s="837">
        <v>1</v>
      </c>
      <c r="I231" s="849"/>
      <c r="J231" s="849"/>
      <c r="K231" s="837">
        <v>0</v>
      </c>
      <c r="L231" s="849">
        <v>1</v>
      </c>
      <c r="M231" s="850">
        <v>87.23</v>
      </c>
    </row>
    <row r="232" spans="1:13" ht="14.4" customHeight="1" x14ac:dyDescent="0.3">
      <c r="A232" s="831" t="s">
        <v>2345</v>
      </c>
      <c r="B232" s="832" t="s">
        <v>1996</v>
      </c>
      <c r="C232" s="832" t="s">
        <v>2774</v>
      </c>
      <c r="D232" s="832" t="s">
        <v>2775</v>
      </c>
      <c r="E232" s="832" t="s">
        <v>2773</v>
      </c>
      <c r="F232" s="849">
        <v>2</v>
      </c>
      <c r="G232" s="849">
        <v>174.46</v>
      </c>
      <c r="H232" s="837">
        <v>1</v>
      </c>
      <c r="I232" s="849"/>
      <c r="J232" s="849"/>
      <c r="K232" s="837">
        <v>0</v>
      </c>
      <c r="L232" s="849">
        <v>2</v>
      </c>
      <c r="M232" s="850">
        <v>174.46</v>
      </c>
    </row>
    <row r="233" spans="1:13" ht="14.4" customHeight="1" x14ac:dyDescent="0.3">
      <c r="A233" s="831" t="s">
        <v>2345</v>
      </c>
      <c r="B233" s="832" t="s">
        <v>2002</v>
      </c>
      <c r="C233" s="832" t="s">
        <v>2688</v>
      </c>
      <c r="D233" s="832" t="s">
        <v>2689</v>
      </c>
      <c r="E233" s="832" t="s">
        <v>2004</v>
      </c>
      <c r="F233" s="849">
        <v>1</v>
      </c>
      <c r="G233" s="849">
        <v>0</v>
      </c>
      <c r="H233" s="837"/>
      <c r="I233" s="849"/>
      <c r="J233" s="849"/>
      <c r="K233" s="837"/>
      <c r="L233" s="849">
        <v>1</v>
      </c>
      <c r="M233" s="850">
        <v>0</v>
      </c>
    </row>
    <row r="234" spans="1:13" ht="14.4" customHeight="1" x14ac:dyDescent="0.3">
      <c r="A234" s="831" t="s">
        <v>2345</v>
      </c>
      <c r="B234" s="832" t="s">
        <v>2013</v>
      </c>
      <c r="C234" s="832" t="s">
        <v>2014</v>
      </c>
      <c r="D234" s="832" t="s">
        <v>2015</v>
      </c>
      <c r="E234" s="832" t="s">
        <v>2016</v>
      </c>
      <c r="F234" s="849"/>
      <c r="G234" s="849"/>
      <c r="H234" s="837">
        <v>0</v>
      </c>
      <c r="I234" s="849">
        <v>14</v>
      </c>
      <c r="J234" s="849">
        <v>3668.4999999999995</v>
      </c>
      <c r="K234" s="837">
        <v>1</v>
      </c>
      <c r="L234" s="849">
        <v>14</v>
      </c>
      <c r="M234" s="850">
        <v>3668.4999999999995</v>
      </c>
    </row>
    <row r="235" spans="1:13" ht="14.4" customHeight="1" x14ac:dyDescent="0.3">
      <c r="A235" s="831" t="s">
        <v>2345</v>
      </c>
      <c r="B235" s="832" t="s">
        <v>2013</v>
      </c>
      <c r="C235" s="832" t="s">
        <v>2582</v>
      </c>
      <c r="D235" s="832" t="s">
        <v>2583</v>
      </c>
      <c r="E235" s="832" t="s">
        <v>2023</v>
      </c>
      <c r="F235" s="849"/>
      <c r="G235" s="849"/>
      <c r="H235" s="837">
        <v>0</v>
      </c>
      <c r="I235" s="849">
        <v>1</v>
      </c>
      <c r="J235" s="849">
        <v>117.73</v>
      </c>
      <c r="K235" s="837">
        <v>1</v>
      </c>
      <c r="L235" s="849">
        <v>1</v>
      </c>
      <c r="M235" s="850">
        <v>117.73</v>
      </c>
    </row>
    <row r="236" spans="1:13" ht="14.4" customHeight="1" x14ac:dyDescent="0.3">
      <c r="A236" s="831" t="s">
        <v>2345</v>
      </c>
      <c r="B236" s="832" t="s">
        <v>2013</v>
      </c>
      <c r="C236" s="832" t="s">
        <v>2584</v>
      </c>
      <c r="D236" s="832" t="s">
        <v>2585</v>
      </c>
      <c r="E236" s="832" t="s">
        <v>2023</v>
      </c>
      <c r="F236" s="849">
        <v>1</v>
      </c>
      <c r="G236" s="849">
        <v>117.73</v>
      </c>
      <c r="H236" s="837">
        <v>1</v>
      </c>
      <c r="I236" s="849"/>
      <c r="J236" s="849"/>
      <c r="K236" s="837">
        <v>0</v>
      </c>
      <c r="L236" s="849">
        <v>1</v>
      </c>
      <c r="M236" s="850">
        <v>117.73</v>
      </c>
    </row>
    <row r="237" spans="1:13" ht="14.4" customHeight="1" x14ac:dyDescent="0.3">
      <c r="A237" s="831" t="s">
        <v>2345</v>
      </c>
      <c r="B237" s="832" t="s">
        <v>2013</v>
      </c>
      <c r="C237" s="832" t="s">
        <v>2026</v>
      </c>
      <c r="D237" s="832" t="s">
        <v>2015</v>
      </c>
      <c r="E237" s="832" t="s">
        <v>697</v>
      </c>
      <c r="F237" s="849"/>
      <c r="G237" s="849"/>
      <c r="H237" s="837">
        <v>0</v>
      </c>
      <c r="I237" s="849">
        <v>1</v>
      </c>
      <c r="J237" s="849">
        <v>58.86</v>
      </c>
      <c r="K237" s="837">
        <v>1</v>
      </c>
      <c r="L237" s="849">
        <v>1</v>
      </c>
      <c r="M237" s="850">
        <v>58.86</v>
      </c>
    </row>
    <row r="238" spans="1:13" ht="14.4" customHeight="1" x14ac:dyDescent="0.3">
      <c r="A238" s="831" t="s">
        <v>2345</v>
      </c>
      <c r="B238" s="832" t="s">
        <v>2013</v>
      </c>
      <c r="C238" s="832" t="s">
        <v>2027</v>
      </c>
      <c r="D238" s="832" t="s">
        <v>2015</v>
      </c>
      <c r="E238" s="832" t="s">
        <v>2023</v>
      </c>
      <c r="F238" s="849">
        <v>1</v>
      </c>
      <c r="G238" s="849">
        <v>117.71</v>
      </c>
      <c r="H238" s="837">
        <v>0.49995752633367307</v>
      </c>
      <c r="I238" s="849">
        <v>1</v>
      </c>
      <c r="J238" s="849">
        <v>117.73</v>
      </c>
      <c r="K238" s="837">
        <v>0.50004247366632693</v>
      </c>
      <c r="L238" s="849">
        <v>2</v>
      </c>
      <c r="M238" s="850">
        <v>235.44</v>
      </c>
    </row>
    <row r="239" spans="1:13" ht="14.4" customHeight="1" x14ac:dyDescent="0.3">
      <c r="A239" s="831" t="s">
        <v>2345</v>
      </c>
      <c r="B239" s="832" t="s">
        <v>2013</v>
      </c>
      <c r="C239" s="832" t="s">
        <v>2030</v>
      </c>
      <c r="D239" s="832" t="s">
        <v>2015</v>
      </c>
      <c r="E239" s="832" t="s">
        <v>2031</v>
      </c>
      <c r="F239" s="849">
        <v>2</v>
      </c>
      <c r="G239" s="849">
        <v>362.22</v>
      </c>
      <c r="H239" s="837">
        <v>0.10434286636093379</v>
      </c>
      <c r="I239" s="849">
        <v>18</v>
      </c>
      <c r="J239" s="849">
        <v>3109.2200000000003</v>
      </c>
      <c r="K239" s="837">
        <v>0.89565713363906618</v>
      </c>
      <c r="L239" s="849">
        <v>20</v>
      </c>
      <c r="M239" s="850">
        <v>3471.4400000000005</v>
      </c>
    </row>
    <row r="240" spans="1:13" ht="14.4" customHeight="1" x14ac:dyDescent="0.3">
      <c r="A240" s="831" t="s">
        <v>2345</v>
      </c>
      <c r="B240" s="832" t="s">
        <v>2013</v>
      </c>
      <c r="C240" s="832" t="s">
        <v>2586</v>
      </c>
      <c r="D240" s="832" t="s">
        <v>2587</v>
      </c>
      <c r="E240" s="832" t="s">
        <v>2016</v>
      </c>
      <c r="F240" s="849"/>
      <c r="G240" s="849"/>
      <c r="H240" s="837">
        <v>0</v>
      </c>
      <c r="I240" s="849">
        <v>2</v>
      </c>
      <c r="J240" s="849">
        <v>519.49</v>
      </c>
      <c r="K240" s="837">
        <v>1</v>
      </c>
      <c r="L240" s="849">
        <v>2</v>
      </c>
      <c r="M240" s="850">
        <v>519.49</v>
      </c>
    </row>
    <row r="241" spans="1:13" ht="14.4" customHeight="1" x14ac:dyDescent="0.3">
      <c r="A241" s="831" t="s">
        <v>2345</v>
      </c>
      <c r="B241" s="832" t="s">
        <v>2013</v>
      </c>
      <c r="C241" s="832" t="s">
        <v>2588</v>
      </c>
      <c r="D241" s="832" t="s">
        <v>2589</v>
      </c>
      <c r="E241" s="832" t="s">
        <v>2016</v>
      </c>
      <c r="F241" s="849">
        <v>2</v>
      </c>
      <c r="G241" s="849">
        <v>441.06</v>
      </c>
      <c r="H241" s="837">
        <v>1</v>
      </c>
      <c r="I241" s="849"/>
      <c r="J241" s="849"/>
      <c r="K241" s="837">
        <v>0</v>
      </c>
      <c r="L241" s="849">
        <v>2</v>
      </c>
      <c r="M241" s="850">
        <v>441.06</v>
      </c>
    </row>
    <row r="242" spans="1:13" ht="14.4" customHeight="1" x14ac:dyDescent="0.3">
      <c r="A242" s="831" t="s">
        <v>2345</v>
      </c>
      <c r="B242" s="832" t="s">
        <v>2034</v>
      </c>
      <c r="C242" s="832" t="s">
        <v>2748</v>
      </c>
      <c r="D242" s="832" t="s">
        <v>2749</v>
      </c>
      <c r="E242" s="832" t="s">
        <v>697</v>
      </c>
      <c r="F242" s="849"/>
      <c r="G242" s="849"/>
      <c r="H242" s="837">
        <v>0</v>
      </c>
      <c r="I242" s="849">
        <v>1</v>
      </c>
      <c r="J242" s="849">
        <v>93.18</v>
      </c>
      <c r="K242" s="837">
        <v>1</v>
      </c>
      <c r="L242" s="849">
        <v>1</v>
      </c>
      <c r="M242" s="850">
        <v>93.18</v>
      </c>
    </row>
    <row r="243" spans="1:13" ht="14.4" customHeight="1" x14ac:dyDescent="0.3">
      <c r="A243" s="831" t="s">
        <v>2345</v>
      </c>
      <c r="B243" s="832" t="s">
        <v>2034</v>
      </c>
      <c r="C243" s="832" t="s">
        <v>2750</v>
      </c>
      <c r="D243" s="832" t="s">
        <v>2749</v>
      </c>
      <c r="E243" s="832" t="s">
        <v>2025</v>
      </c>
      <c r="F243" s="849"/>
      <c r="G243" s="849"/>
      <c r="H243" s="837">
        <v>0</v>
      </c>
      <c r="I243" s="849">
        <v>1</v>
      </c>
      <c r="J243" s="849">
        <v>543.36</v>
      </c>
      <c r="K243" s="837">
        <v>1</v>
      </c>
      <c r="L243" s="849">
        <v>1</v>
      </c>
      <c r="M243" s="850">
        <v>543.36</v>
      </c>
    </row>
    <row r="244" spans="1:13" ht="14.4" customHeight="1" x14ac:dyDescent="0.3">
      <c r="A244" s="831" t="s">
        <v>2345</v>
      </c>
      <c r="B244" s="832" t="s">
        <v>2034</v>
      </c>
      <c r="C244" s="832" t="s">
        <v>2751</v>
      </c>
      <c r="D244" s="832" t="s">
        <v>2752</v>
      </c>
      <c r="E244" s="832" t="s">
        <v>697</v>
      </c>
      <c r="F244" s="849">
        <v>1</v>
      </c>
      <c r="G244" s="849">
        <v>117.73</v>
      </c>
      <c r="H244" s="837">
        <v>1</v>
      </c>
      <c r="I244" s="849"/>
      <c r="J244" s="849"/>
      <c r="K244" s="837">
        <v>0</v>
      </c>
      <c r="L244" s="849">
        <v>1</v>
      </c>
      <c r="M244" s="850">
        <v>117.73</v>
      </c>
    </row>
    <row r="245" spans="1:13" ht="14.4" customHeight="1" x14ac:dyDescent="0.3">
      <c r="A245" s="831" t="s">
        <v>2345</v>
      </c>
      <c r="B245" s="832" t="s">
        <v>2034</v>
      </c>
      <c r="C245" s="832" t="s">
        <v>2753</v>
      </c>
      <c r="D245" s="832" t="s">
        <v>2754</v>
      </c>
      <c r="E245" s="832" t="s">
        <v>2019</v>
      </c>
      <c r="F245" s="849">
        <v>1</v>
      </c>
      <c r="G245" s="849">
        <v>661.62</v>
      </c>
      <c r="H245" s="837">
        <v>1</v>
      </c>
      <c r="I245" s="849"/>
      <c r="J245" s="849"/>
      <c r="K245" s="837">
        <v>0</v>
      </c>
      <c r="L245" s="849">
        <v>1</v>
      </c>
      <c r="M245" s="850">
        <v>661.62</v>
      </c>
    </row>
    <row r="246" spans="1:13" ht="14.4" customHeight="1" x14ac:dyDescent="0.3">
      <c r="A246" s="831" t="s">
        <v>2345</v>
      </c>
      <c r="B246" s="832" t="s">
        <v>2041</v>
      </c>
      <c r="C246" s="832" t="s">
        <v>2762</v>
      </c>
      <c r="D246" s="832" t="s">
        <v>2763</v>
      </c>
      <c r="E246" s="832" t="s">
        <v>2764</v>
      </c>
      <c r="F246" s="849">
        <v>1</v>
      </c>
      <c r="G246" s="849">
        <v>131.54</v>
      </c>
      <c r="H246" s="837">
        <v>1</v>
      </c>
      <c r="I246" s="849"/>
      <c r="J246" s="849"/>
      <c r="K246" s="837">
        <v>0</v>
      </c>
      <c r="L246" s="849">
        <v>1</v>
      </c>
      <c r="M246" s="850">
        <v>131.54</v>
      </c>
    </row>
    <row r="247" spans="1:13" ht="14.4" customHeight="1" x14ac:dyDescent="0.3">
      <c r="A247" s="831" t="s">
        <v>2345</v>
      </c>
      <c r="B247" s="832" t="s">
        <v>2041</v>
      </c>
      <c r="C247" s="832" t="s">
        <v>2765</v>
      </c>
      <c r="D247" s="832" t="s">
        <v>2766</v>
      </c>
      <c r="E247" s="832" t="s">
        <v>2767</v>
      </c>
      <c r="F247" s="849">
        <v>1</v>
      </c>
      <c r="G247" s="849">
        <v>438.49</v>
      </c>
      <c r="H247" s="837">
        <v>1</v>
      </c>
      <c r="I247" s="849"/>
      <c r="J247" s="849"/>
      <c r="K247" s="837">
        <v>0</v>
      </c>
      <c r="L247" s="849">
        <v>1</v>
      </c>
      <c r="M247" s="850">
        <v>438.49</v>
      </c>
    </row>
    <row r="248" spans="1:13" ht="14.4" customHeight="1" x14ac:dyDescent="0.3">
      <c r="A248" s="831" t="s">
        <v>2345</v>
      </c>
      <c r="B248" s="832" t="s">
        <v>2054</v>
      </c>
      <c r="C248" s="832" t="s">
        <v>3293</v>
      </c>
      <c r="D248" s="832" t="s">
        <v>2260</v>
      </c>
      <c r="E248" s="832" t="s">
        <v>3294</v>
      </c>
      <c r="F248" s="849"/>
      <c r="G248" s="849"/>
      <c r="H248" s="837">
        <v>0</v>
      </c>
      <c r="I248" s="849">
        <v>1</v>
      </c>
      <c r="J248" s="849">
        <v>105.23</v>
      </c>
      <c r="K248" s="837">
        <v>1</v>
      </c>
      <c r="L248" s="849">
        <v>1</v>
      </c>
      <c r="M248" s="850">
        <v>105.23</v>
      </c>
    </row>
    <row r="249" spans="1:13" ht="14.4" customHeight="1" x14ac:dyDescent="0.3">
      <c r="A249" s="831" t="s">
        <v>2345</v>
      </c>
      <c r="B249" s="832" t="s">
        <v>2054</v>
      </c>
      <c r="C249" s="832" t="s">
        <v>2262</v>
      </c>
      <c r="D249" s="832" t="s">
        <v>2260</v>
      </c>
      <c r="E249" s="832" t="s">
        <v>2263</v>
      </c>
      <c r="F249" s="849"/>
      <c r="G249" s="849"/>
      <c r="H249" s="837">
        <v>0</v>
      </c>
      <c r="I249" s="849">
        <v>2</v>
      </c>
      <c r="J249" s="849">
        <v>163.21</v>
      </c>
      <c r="K249" s="837">
        <v>1</v>
      </c>
      <c r="L249" s="849">
        <v>2</v>
      </c>
      <c r="M249" s="850">
        <v>163.21</v>
      </c>
    </row>
    <row r="250" spans="1:13" ht="14.4" customHeight="1" x14ac:dyDescent="0.3">
      <c r="A250" s="831" t="s">
        <v>2345</v>
      </c>
      <c r="B250" s="832" t="s">
        <v>2054</v>
      </c>
      <c r="C250" s="832" t="s">
        <v>2058</v>
      </c>
      <c r="D250" s="832" t="s">
        <v>2056</v>
      </c>
      <c r="E250" s="832" t="s">
        <v>2059</v>
      </c>
      <c r="F250" s="849"/>
      <c r="G250" s="849"/>
      <c r="H250" s="837">
        <v>0</v>
      </c>
      <c r="I250" s="849">
        <v>2</v>
      </c>
      <c r="J250" s="849">
        <v>95.15</v>
      </c>
      <c r="K250" s="837">
        <v>1</v>
      </c>
      <c r="L250" s="849">
        <v>2</v>
      </c>
      <c r="M250" s="850">
        <v>95.15</v>
      </c>
    </row>
    <row r="251" spans="1:13" ht="14.4" customHeight="1" x14ac:dyDescent="0.3">
      <c r="A251" s="831" t="s">
        <v>2345</v>
      </c>
      <c r="B251" s="832" t="s">
        <v>2054</v>
      </c>
      <c r="C251" s="832" t="s">
        <v>2683</v>
      </c>
      <c r="D251" s="832" t="s">
        <v>2056</v>
      </c>
      <c r="E251" s="832" t="s">
        <v>2684</v>
      </c>
      <c r="F251" s="849">
        <v>1</v>
      </c>
      <c r="G251" s="849">
        <v>84.18</v>
      </c>
      <c r="H251" s="837">
        <v>1</v>
      </c>
      <c r="I251" s="849"/>
      <c r="J251" s="849"/>
      <c r="K251" s="837">
        <v>0</v>
      </c>
      <c r="L251" s="849">
        <v>1</v>
      </c>
      <c r="M251" s="850">
        <v>84.18</v>
      </c>
    </row>
    <row r="252" spans="1:13" ht="14.4" customHeight="1" x14ac:dyDescent="0.3">
      <c r="A252" s="831" t="s">
        <v>2345</v>
      </c>
      <c r="B252" s="832" t="s">
        <v>2054</v>
      </c>
      <c r="C252" s="832" t="s">
        <v>2261</v>
      </c>
      <c r="D252" s="832" t="s">
        <v>2260</v>
      </c>
      <c r="E252" s="832" t="s">
        <v>2059</v>
      </c>
      <c r="F252" s="849"/>
      <c r="G252" s="849"/>
      <c r="H252" s="837">
        <v>0</v>
      </c>
      <c r="I252" s="849">
        <v>1</v>
      </c>
      <c r="J252" s="849">
        <v>46.07</v>
      </c>
      <c r="K252" s="837">
        <v>1</v>
      </c>
      <c r="L252" s="849">
        <v>1</v>
      </c>
      <c r="M252" s="850">
        <v>46.07</v>
      </c>
    </row>
    <row r="253" spans="1:13" ht="14.4" customHeight="1" x14ac:dyDescent="0.3">
      <c r="A253" s="831" t="s">
        <v>2345</v>
      </c>
      <c r="B253" s="832" t="s">
        <v>2060</v>
      </c>
      <c r="C253" s="832" t="s">
        <v>2063</v>
      </c>
      <c r="D253" s="832" t="s">
        <v>1310</v>
      </c>
      <c r="E253" s="832" t="s">
        <v>2064</v>
      </c>
      <c r="F253" s="849"/>
      <c r="G253" s="849"/>
      <c r="H253" s="837">
        <v>0</v>
      </c>
      <c r="I253" s="849">
        <v>2</v>
      </c>
      <c r="J253" s="849">
        <v>308.72000000000003</v>
      </c>
      <c r="K253" s="837">
        <v>1</v>
      </c>
      <c r="L253" s="849">
        <v>2</v>
      </c>
      <c r="M253" s="850">
        <v>308.72000000000003</v>
      </c>
    </row>
    <row r="254" spans="1:13" ht="14.4" customHeight="1" x14ac:dyDescent="0.3">
      <c r="A254" s="831" t="s">
        <v>2345</v>
      </c>
      <c r="B254" s="832" t="s">
        <v>2132</v>
      </c>
      <c r="C254" s="832" t="s">
        <v>2455</v>
      </c>
      <c r="D254" s="832" t="s">
        <v>2456</v>
      </c>
      <c r="E254" s="832" t="s">
        <v>629</v>
      </c>
      <c r="F254" s="849">
        <v>2</v>
      </c>
      <c r="G254" s="849">
        <v>145.1</v>
      </c>
      <c r="H254" s="837">
        <v>1</v>
      </c>
      <c r="I254" s="849"/>
      <c r="J254" s="849"/>
      <c r="K254" s="837">
        <v>0</v>
      </c>
      <c r="L254" s="849">
        <v>2</v>
      </c>
      <c r="M254" s="850">
        <v>145.1</v>
      </c>
    </row>
    <row r="255" spans="1:13" ht="14.4" customHeight="1" x14ac:dyDescent="0.3">
      <c r="A255" s="831" t="s">
        <v>2345</v>
      </c>
      <c r="B255" s="832" t="s">
        <v>3916</v>
      </c>
      <c r="C255" s="832" t="s">
        <v>2635</v>
      </c>
      <c r="D255" s="832" t="s">
        <v>2636</v>
      </c>
      <c r="E255" s="832" t="s">
        <v>2637</v>
      </c>
      <c r="F255" s="849">
        <v>1</v>
      </c>
      <c r="G255" s="849">
        <v>424.24</v>
      </c>
      <c r="H255" s="837">
        <v>1</v>
      </c>
      <c r="I255" s="849"/>
      <c r="J255" s="849"/>
      <c r="K255" s="837">
        <v>0</v>
      </c>
      <c r="L255" s="849">
        <v>1</v>
      </c>
      <c r="M255" s="850">
        <v>424.24</v>
      </c>
    </row>
    <row r="256" spans="1:13" ht="14.4" customHeight="1" x14ac:dyDescent="0.3">
      <c r="A256" s="831" t="s">
        <v>2345</v>
      </c>
      <c r="B256" s="832" t="s">
        <v>2187</v>
      </c>
      <c r="C256" s="832" t="s">
        <v>2796</v>
      </c>
      <c r="D256" s="832" t="s">
        <v>2797</v>
      </c>
      <c r="E256" s="832" t="s">
        <v>2798</v>
      </c>
      <c r="F256" s="849">
        <v>1</v>
      </c>
      <c r="G256" s="849">
        <v>0</v>
      </c>
      <c r="H256" s="837"/>
      <c r="I256" s="849"/>
      <c r="J256" s="849"/>
      <c r="K256" s="837"/>
      <c r="L256" s="849">
        <v>1</v>
      </c>
      <c r="M256" s="850">
        <v>0</v>
      </c>
    </row>
    <row r="257" spans="1:13" ht="14.4" customHeight="1" x14ac:dyDescent="0.3">
      <c r="A257" s="831" t="s">
        <v>2345</v>
      </c>
      <c r="B257" s="832" t="s">
        <v>1885</v>
      </c>
      <c r="C257" s="832" t="s">
        <v>1889</v>
      </c>
      <c r="D257" s="832" t="s">
        <v>1887</v>
      </c>
      <c r="E257" s="832" t="s">
        <v>1890</v>
      </c>
      <c r="F257" s="849"/>
      <c r="G257" s="849"/>
      <c r="H257" s="837">
        <v>0</v>
      </c>
      <c r="I257" s="849">
        <v>1</v>
      </c>
      <c r="J257" s="849">
        <v>1544.99</v>
      </c>
      <c r="K257" s="837">
        <v>1</v>
      </c>
      <c r="L257" s="849">
        <v>1</v>
      </c>
      <c r="M257" s="850">
        <v>1544.99</v>
      </c>
    </row>
    <row r="258" spans="1:13" ht="14.4" customHeight="1" x14ac:dyDescent="0.3">
      <c r="A258" s="831" t="s">
        <v>2346</v>
      </c>
      <c r="B258" s="832" t="s">
        <v>3917</v>
      </c>
      <c r="C258" s="832" t="s">
        <v>3349</v>
      </c>
      <c r="D258" s="832" t="s">
        <v>3350</v>
      </c>
      <c r="E258" s="832" t="s">
        <v>2933</v>
      </c>
      <c r="F258" s="849"/>
      <c r="G258" s="849"/>
      <c r="H258" s="837">
        <v>0</v>
      </c>
      <c r="I258" s="849">
        <v>4</v>
      </c>
      <c r="J258" s="849">
        <v>166.52</v>
      </c>
      <c r="K258" s="837">
        <v>1</v>
      </c>
      <c r="L258" s="849">
        <v>4</v>
      </c>
      <c r="M258" s="850">
        <v>166.52</v>
      </c>
    </row>
    <row r="259" spans="1:13" ht="14.4" customHeight="1" x14ac:dyDescent="0.3">
      <c r="A259" s="831" t="s">
        <v>2346</v>
      </c>
      <c r="B259" s="832" t="s">
        <v>1810</v>
      </c>
      <c r="C259" s="832" t="s">
        <v>2728</v>
      </c>
      <c r="D259" s="832" t="s">
        <v>1814</v>
      </c>
      <c r="E259" s="832" t="s">
        <v>1815</v>
      </c>
      <c r="F259" s="849"/>
      <c r="G259" s="849"/>
      <c r="H259" s="837">
        <v>0</v>
      </c>
      <c r="I259" s="849">
        <v>4</v>
      </c>
      <c r="J259" s="849">
        <v>77.17</v>
      </c>
      <c r="K259" s="837">
        <v>1</v>
      </c>
      <c r="L259" s="849">
        <v>4</v>
      </c>
      <c r="M259" s="850">
        <v>77.17</v>
      </c>
    </row>
    <row r="260" spans="1:13" ht="14.4" customHeight="1" x14ac:dyDescent="0.3">
      <c r="A260" s="831" t="s">
        <v>2346</v>
      </c>
      <c r="B260" s="832" t="s">
        <v>1810</v>
      </c>
      <c r="C260" s="832" t="s">
        <v>2729</v>
      </c>
      <c r="D260" s="832" t="s">
        <v>1814</v>
      </c>
      <c r="E260" s="832" t="s">
        <v>1819</v>
      </c>
      <c r="F260" s="849"/>
      <c r="G260" s="849"/>
      <c r="H260" s="837">
        <v>0</v>
      </c>
      <c r="I260" s="849">
        <v>4</v>
      </c>
      <c r="J260" s="849">
        <v>205.17000000000002</v>
      </c>
      <c r="K260" s="837">
        <v>1</v>
      </c>
      <c r="L260" s="849">
        <v>4</v>
      </c>
      <c r="M260" s="850">
        <v>205.17000000000002</v>
      </c>
    </row>
    <row r="261" spans="1:13" ht="14.4" customHeight="1" x14ac:dyDescent="0.3">
      <c r="A261" s="831" t="s">
        <v>2346</v>
      </c>
      <c r="B261" s="832" t="s">
        <v>1810</v>
      </c>
      <c r="C261" s="832" t="s">
        <v>2944</v>
      </c>
      <c r="D261" s="832" t="s">
        <v>1814</v>
      </c>
      <c r="E261" s="832" t="s">
        <v>2945</v>
      </c>
      <c r="F261" s="849"/>
      <c r="G261" s="849"/>
      <c r="H261" s="837">
        <v>0</v>
      </c>
      <c r="I261" s="849">
        <v>5</v>
      </c>
      <c r="J261" s="849">
        <v>40.300000000000004</v>
      </c>
      <c r="K261" s="837">
        <v>1</v>
      </c>
      <c r="L261" s="849">
        <v>5</v>
      </c>
      <c r="M261" s="850">
        <v>40.300000000000004</v>
      </c>
    </row>
    <row r="262" spans="1:13" ht="14.4" customHeight="1" x14ac:dyDescent="0.3">
      <c r="A262" s="831" t="s">
        <v>2346</v>
      </c>
      <c r="B262" s="832" t="s">
        <v>1810</v>
      </c>
      <c r="C262" s="832" t="s">
        <v>1818</v>
      </c>
      <c r="D262" s="832" t="s">
        <v>1814</v>
      </c>
      <c r="E262" s="832" t="s">
        <v>1819</v>
      </c>
      <c r="F262" s="849"/>
      <c r="G262" s="849"/>
      <c r="H262" s="837">
        <v>0</v>
      </c>
      <c r="I262" s="849">
        <v>1</v>
      </c>
      <c r="J262" s="849">
        <v>57.64</v>
      </c>
      <c r="K262" s="837">
        <v>1</v>
      </c>
      <c r="L262" s="849">
        <v>1</v>
      </c>
      <c r="M262" s="850">
        <v>57.64</v>
      </c>
    </row>
    <row r="263" spans="1:13" ht="14.4" customHeight="1" x14ac:dyDescent="0.3">
      <c r="A263" s="831" t="s">
        <v>2346</v>
      </c>
      <c r="B263" s="832" t="s">
        <v>1810</v>
      </c>
      <c r="C263" s="832" t="s">
        <v>1813</v>
      </c>
      <c r="D263" s="832" t="s">
        <v>1814</v>
      </c>
      <c r="E263" s="832" t="s">
        <v>1815</v>
      </c>
      <c r="F263" s="849"/>
      <c r="G263" s="849"/>
      <c r="H263" s="837">
        <v>0</v>
      </c>
      <c r="I263" s="849">
        <v>3</v>
      </c>
      <c r="J263" s="849">
        <v>86.429999999999993</v>
      </c>
      <c r="K263" s="837">
        <v>1</v>
      </c>
      <c r="L263" s="849">
        <v>3</v>
      </c>
      <c r="M263" s="850">
        <v>86.429999999999993</v>
      </c>
    </row>
    <row r="264" spans="1:13" ht="14.4" customHeight="1" x14ac:dyDescent="0.3">
      <c r="A264" s="831" t="s">
        <v>2346</v>
      </c>
      <c r="B264" s="832" t="s">
        <v>1810</v>
      </c>
      <c r="C264" s="832" t="s">
        <v>2946</v>
      </c>
      <c r="D264" s="832" t="s">
        <v>1814</v>
      </c>
      <c r="E264" s="832" t="s">
        <v>2947</v>
      </c>
      <c r="F264" s="849"/>
      <c r="G264" s="849"/>
      <c r="H264" s="837"/>
      <c r="I264" s="849">
        <v>3</v>
      </c>
      <c r="J264" s="849">
        <v>0</v>
      </c>
      <c r="K264" s="837"/>
      <c r="L264" s="849">
        <v>3</v>
      </c>
      <c r="M264" s="850">
        <v>0</v>
      </c>
    </row>
    <row r="265" spans="1:13" ht="14.4" customHeight="1" x14ac:dyDescent="0.3">
      <c r="A265" s="831" t="s">
        <v>2346</v>
      </c>
      <c r="B265" s="832" t="s">
        <v>1810</v>
      </c>
      <c r="C265" s="832" t="s">
        <v>2948</v>
      </c>
      <c r="D265" s="832" t="s">
        <v>2949</v>
      </c>
      <c r="E265" s="832" t="s">
        <v>2950</v>
      </c>
      <c r="F265" s="849">
        <v>1</v>
      </c>
      <c r="G265" s="849">
        <v>16.12</v>
      </c>
      <c r="H265" s="837">
        <v>1</v>
      </c>
      <c r="I265" s="849"/>
      <c r="J265" s="849"/>
      <c r="K265" s="837">
        <v>0</v>
      </c>
      <c r="L265" s="849">
        <v>1</v>
      </c>
      <c r="M265" s="850">
        <v>16.12</v>
      </c>
    </row>
    <row r="266" spans="1:13" ht="14.4" customHeight="1" x14ac:dyDescent="0.3">
      <c r="A266" s="831" t="s">
        <v>2346</v>
      </c>
      <c r="B266" s="832" t="s">
        <v>1842</v>
      </c>
      <c r="C266" s="832" t="s">
        <v>2690</v>
      </c>
      <c r="D266" s="832" t="s">
        <v>2691</v>
      </c>
      <c r="E266" s="832" t="s">
        <v>2692</v>
      </c>
      <c r="F266" s="849">
        <v>1</v>
      </c>
      <c r="G266" s="849">
        <v>43.21</v>
      </c>
      <c r="H266" s="837">
        <v>1</v>
      </c>
      <c r="I266" s="849"/>
      <c r="J266" s="849"/>
      <c r="K266" s="837">
        <v>0</v>
      </c>
      <c r="L266" s="849">
        <v>1</v>
      </c>
      <c r="M266" s="850">
        <v>43.21</v>
      </c>
    </row>
    <row r="267" spans="1:13" ht="14.4" customHeight="1" x14ac:dyDescent="0.3">
      <c r="A267" s="831" t="s">
        <v>2346</v>
      </c>
      <c r="B267" s="832" t="s">
        <v>1842</v>
      </c>
      <c r="C267" s="832" t="s">
        <v>1843</v>
      </c>
      <c r="D267" s="832" t="s">
        <v>1140</v>
      </c>
      <c r="E267" s="832" t="s">
        <v>1844</v>
      </c>
      <c r="F267" s="849"/>
      <c r="G267" s="849"/>
      <c r="H267" s="837">
        <v>0</v>
      </c>
      <c r="I267" s="849">
        <v>2</v>
      </c>
      <c r="J267" s="849">
        <v>172.82</v>
      </c>
      <c r="K267" s="837">
        <v>1</v>
      </c>
      <c r="L267" s="849">
        <v>2</v>
      </c>
      <c r="M267" s="850">
        <v>172.82</v>
      </c>
    </row>
    <row r="268" spans="1:13" ht="14.4" customHeight="1" x14ac:dyDescent="0.3">
      <c r="A268" s="831" t="s">
        <v>2346</v>
      </c>
      <c r="B268" s="832" t="s">
        <v>1842</v>
      </c>
      <c r="C268" s="832" t="s">
        <v>1845</v>
      </c>
      <c r="D268" s="832" t="s">
        <v>1142</v>
      </c>
      <c r="E268" s="832" t="s">
        <v>1846</v>
      </c>
      <c r="F268" s="849"/>
      <c r="G268" s="849"/>
      <c r="H268" s="837">
        <v>0</v>
      </c>
      <c r="I268" s="849">
        <v>2</v>
      </c>
      <c r="J268" s="849">
        <v>86.42</v>
      </c>
      <c r="K268" s="837">
        <v>1</v>
      </c>
      <c r="L268" s="849">
        <v>2</v>
      </c>
      <c r="M268" s="850">
        <v>86.42</v>
      </c>
    </row>
    <row r="269" spans="1:13" ht="14.4" customHeight="1" x14ac:dyDescent="0.3">
      <c r="A269" s="831" t="s">
        <v>2346</v>
      </c>
      <c r="B269" s="832" t="s">
        <v>1842</v>
      </c>
      <c r="C269" s="832" t="s">
        <v>2910</v>
      </c>
      <c r="D269" s="832" t="s">
        <v>2911</v>
      </c>
      <c r="E269" s="832" t="s">
        <v>1844</v>
      </c>
      <c r="F269" s="849">
        <v>1</v>
      </c>
      <c r="G269" s="849">
        <v>86.41</v>
      </c>
      <c r="H269" s="837">
        <v>1</v>
      </c>
      <c r="I269" s="849"/>
      <c r="J269" s="849"/>
      <c r="K269" s="837">
        <v>0</v>
      </c>
      <c r="L269" s="849">
        <v>1</v>
      </c>
      <c r="M269" s="850">
        <v>86.41</v>
      </c>
    </row>
    <row r="270" spans="1:13" ht="14.4" customHeight="1" x14ac:dyDescent="0.3">
      <c r="A270" s="831" t="s">
        <v>2346</v>
      </c>
      <c r="B270" s="832" t="s">
        <v>1842</v>
      </c>
      <c r="C270" s="832" t="s">
        <v>2912</v>
      </c>
      <c r="D270" s="832" t="s">
        <v>2913</v>
      </c>
      <c r="E270" s="832" t="s">
        <v>2914</v>
      </c>
      <c r="F270" s="849">
        <v>1</v>
      </c>
      <c r="G270" s="849">
        <v>73.45</v>
      </c>
      <c r="H270" s="837">
        <v>1</v>
      </c>
      <c r="I270" s="849"/>
      <c r="J270" s="849"/>
      <c r="K270" s="837">
        <v>0</v>
      </c>
      <c r="L270" s="849">
        <v>1</v>
      </c>
      <c r="M270" s="850">
        <v>73.45</v>
      </c>
    </row>
    <row r="271" spans="1:13" ht="14.4" customHeight="1" x14ac:dyDescent="0.3">
      <c r="A271" s="831" t="s">
        <v>2346</v>
      </c>
      <c r="B271" s="832" t="s">
        <v>1842</v>
      </c>
      <c r="C271" s="832" t="s">
        <v>2915</v>
      </c>
      <c r="D271" s="832" t="s">
        <v>1140</v>
      </c>
      <c r="E271" s="832" t="s">
        <v>2916</v>
      </c>
      <c r="F271" s="849"/>
      <c r="G271" s="849"/>
      <c r="H271" s="837"/>
      <c r="I271" s="849">
        <v>1</v>
      </c>
      <c r="J271" s="849">
        <v>0</v>
      </c>
      <c r="K271" s="837"/>
      <c r="L271" s="849">
        <v>1</v>
      </c>
      <c r="M271" s="850">
        <v>0</v>
      </c>
    </row>
    <row r="272" spans="1:13" ht="14.4" customHeight="1" x14ac:dyDescent="0.3">
      <c r="A272" s="831" t="s">
        <v>2346</v>
      </c>
      <c r="B272" s="832" t="s">
        <v>1842</v>
      </c>
      <c r="C272" s="832" t="s">
        <v>2917</v>
      </c>
      <c r="D272" s="832" t="s">
        <v>2918</v>
      </c>
      <c r="E272" s="832" t="s">
        <v>2919</v>
      </c>
      <c r="F272" s="849">
        <v>1</v>
      </c>
      <c r="G272" s="849">
        <v>43.21</v>
      </c>
      <c r="H272" s="837">
        <v>1</v>
      </c>
      <c r="I272" s="849"/>
      <c r="J272" s="849"/>
      <c r="K272" s="837">
        <v>0</v>
      </c>
      <c r="L272" s="849">
        <v>1</v>
      </c>
      <c r="M272" s="850">
        <v>43.21</v>
      </c>
    </row>
    <row r="273" spans="1:13" ht="14.4" customHeight="1" x14ac:dyDescent="0.3">
      <c r="A273" s="831" t="s">
        <v>2346</v>
      </c>
      <c r="B273" s="832" t="s">
        <v>1847</v>
      </c>
      <c r="C273" s="832" t="s">
        <v>1851</v>
      </c>
      <c r="D273" s="832" t="s">
        <v>1849</v>
      </c>
      <c r="E273" s="832" t="s">
        <v>1852</v>
      </c>
      <c r="F273" s="849"/>
      <c r="G273" s="849"/>
      <c r="H273" s="837">
        <v>0</v>
      </c>
      <c r="I273" s="849">
        <v>1</v>
      </c>
      <c r="J273" s="849">
        <v>46.25</v>
      </c>
      <c r="K273" s="837">
        <v>1</v>
      </c>
      <c r="L273" s="849">
        <v>1</v>
      </c>
      <c r="M273" s="850">
        <v>46.25</v>
      </c>
    </row>
    <row r="274" spans="1:13" ht="14.4" customHeight="1" x14ac:dyDescent="0.3">
      <c r="A274" s="831" t="s">
        <v>2346</v>
      </c>
      <c r="B274" s="832" t="s">
        <v>1847</v>
      </c>
      <c r="C274" s="832" t="s">
        <v>2643</v>
      </c>
      <c r="D274" s="832" t="s">
        <v>2644</v>
      </c>
      <c r="E274" s="832" t="s">
        <v>1852</v>
      </c>
      <c r="F274" s="849">
        <v>1</v>
      </c>
      <c r="G274" s="849">
        <v>46.25</v>
      </c>
      <c r="H274" s="837">
        <v>1</v>
      </c>
      <c r="I274" s="849"/>
      <c r="J274" s="849"/>
      <c r="K274" s="837">
        <v>0</v>
      </c>
      <c r="L274" s="849">
        <v>1</v>
      </c>
      <c r="M274" s="850">
        <v>46.25</v>
      </c>
    </row>
    <row r="275" spans="1:13" ht="14.4" customHeight="1" x14ac:dyDescent="0.3">
      <c r="A275" s="831" t="s">
        <v>2346</v>
      </c>
      <c r="B275" s="832" t="s">
        <v>1853</v>
      </c>
      <c r="C275" s="832" t="s">
        <v>3002</v>
      </c>
      <c r="D275" s="832" t="s">
        <v>1855</v>
      </c>
      <c r="E275" s="832" t="s">
        <v>3003</v>
      </c>
      <c r="F275" s="849"/>
      <c r="G275" s="849"/>
      <c r="H275" s="837"/>
      <c r="I275" s="849">
        <v>1</v>
      </c>
      <c r="J275" s="849">
        <v>0</v>
      </c>
      <c r="K275" s="837"/>
      <c r="L275" s="849">
        <v>1</v>
      </c>
      <c r="M275" s="850">
        <v>0</v>
      </c>
    </row>
    <row r="276" spans="1:13" ht="14.4" customHeight="1" x14ac:dyDescent="0.3">
      <c r="A276" s="831" t="s">
        <v>2346</v>
      </c>
      <c r="B276" s="832" t="s">
        <v>1853</v>
      </c>
      <c r="C276" s="832" t="s">
        <v>1854</v>
      </c>
      <c r="D276" s="832" t="s">
        <v>1855</v>
      </c>
      <c r="E276" s="832" t="s">
        <v>1856</v>
      </c>
      <c r="F276" s="849"/>
      <c r="G276" s="849"/>
      <c r="H276" s="837">
        <v>0</v>
      </c>
      <c r="I276" s="849">
        <v>1</v>
      </c>
      <c r="J276" s="849">
        <v>93.75</v>
      </c>
      <c r="K276" s="837">
        <v>1</v>
      </c>
      <c r="L276" s="849">
        <v>1</v>
      </c>
      <c r="M276" s="850">
        <v>93.75</v>
      </c>
    </row>
    <row r="277" spans="1:13" ht="14.4" customHeight="1" x14ac:dyDescent="0.3">
      <c r="A277" s="831" t="s">
        <v>2346</v>
      </c>
      <c r="B277" s="832" t="s">
        <v>1853</v>
      </c>
      <c r="C277" s="832" t="s">
        <v>2793</v>
      </c>
      <c r="D277" s="832" t="s">
        <v>1855</v>
      </c>
      <c r="E277" s="832" t="s">
        <v>2794</v>
      </c>
      <c r="F277" s="849"/>
      <c r="G277" s="849"/>
      <c r="H277" s="837"/>
      <c r="I277" s="849">
        <v>7</v>
      </c>
      <c r="J277" s="849">
        <v>0</v>
      </c>
      <c r="K277" s="837"/>
      <c r="L277" s="849">
        <v>7</v>
      </c>
      <c r="M277" s="850">
        <v>0</v>
      </c>
    </row>
    <row r="278" spans="1:13" ht="14.4" customHeight="1" x14ac:dyDescent="0.3">
      <c r="A278" s="831" t="s">
        <v>2346</v>
      </c>
      <c r="B278" s="832" t="s">
        <v>1853</v>
      </c>
      <c r="C278" s="832" t="s">
        <v>2529</v>
      </c>
      <c r="D278" s="832" t="s">
        <v>1855</v>
      </c>
      <c r="E278" s="832" t="s">
        <v>2530</v>
      </c>
      <c r="F278" s="849"/>
      <c r="G278" s="849"/>
      <c r="H278" s="837">
        <v>0</v>
      </c>
      <c r="I278" s="849">
        <v>1</v>
      </c>
      <c r="J278" s="849">
        <v>184.74</v>
      </c>
      <c r="K278" s="837">
        <v>1</v>
      </c>
      <c r="L278" s="849">
        <v>1</v>
      </c>
      <c r="M278" s="850">
        <v>184.74</v>
      </c>
    </row>
    <row r="279" spans="1:13" ht="14.4" customHeight="1" x14ac:dyDescent="0.3">
      <c r="A279" s="831" t="s">
        <v>2346</v>
      </c>
      <c r="B279" s="832" t="s">
        <v>1853</v>
      </c>
      <c r="C279" s="832" t="s">
        <v>2445</v>
      </c>
      <c r="D279" s="832" t="s">
        <v>1858</v>
      </c>
      <c r="E279" s="832" t="s">
        <v>2446</v>
      </c>
      <c r="F279" s="849"/>
      <c r="G279" s="849"/>
      <c r="H279" s="837">
        <v>0</v>
      </c>
      <c r="I279" s="849">
        <v>5</v>
      </c>
      <c r="J279" s="849">
        <v>603.04999999999995</v>
      </c>
      <c r="K279" s="837">
        <v>1</v>
      </c>
      <c r="L279" s="849">
        <v>5</v>
      </c>
      <c r="M279" s="850">
        <v>603.04999999999995</v>
      </c>
    </row>
    <row r="280" spans="1:13" ht="14.4" customHeight="1" x14ac:dyDescent="0.3">
      <c r="A280" s="831" t="s">
        <v>2346</v>
      </c>
      <c r="B280" s="832" t="s">
        <v>1853</v>
      </c>
      <c r="C280" s="832" t="s">
        <v>1857</v>
      </c>
      <c r="D280" s="832" t="s">
        <v>1858</v>
      </c>
      <c r="E280" s="832" t="s">
        <v>1859</v>
      </c>
      <c r="F280" s="849"/>
      <c r="G280" s="849"/>
      <c r="H280" s="837">
        <v>0</v>
      </c>
      <c r="I280" s="849">
        <v>9</v>
      </c>
      <c r="J280" s="849">
        <v>1662.66</v>
      </c>
      <c r="K280" s="837">
        <v>1</v>
      </c>
      <c r="L280" s="849">
        <v>9</v>
      </c>
      <c r="M280" s="850">
        <v>1662.66</v>
      </c>
    </row>
    <row r="281" spans="1:13" ht="14.4" customHeight="1" x14ac:dyDescent="0.3">
      <c r="A281" s="831" t="s">
        <v>2346</v>
      </c>
      <c r="B281" s="832" t="s">
        <v>1860</v>
      </c>
      <c r="C281" s="832" t="s">
        <v>2509</v>
      </c>
      <c r="D281" s="832" t="s">
        <v>863</v>
      </c>
      <c r="E281" s="832" t="s">
        <v>1876</v>
      </c>
      <c r="F281" s="849"/>
      <c r="G281" s="849"/>
      <c r="H281" s="837">
        <v>0</v>
      </c>
      <c r="I281" s="849">
        <v>3</v>
      </c>
      <c r="J281" s="849">
        <v>1472.67</v>
      </c>
      <c r="K281" s="837">
        <v>1</v>
      </c>
      <c r="L281" s="849">
        <v>3</v>
      </c>
      <c r="M281" s="850">
        <v>1472.67</v>
      </c>
    </row>
    <row r="282" spans="1:13" ht="14.4" customHeight="1" x14ac:dyDescent="0.3">
      <c r="A282" s="831" t="s">
        <v>2346</v>
      </c>
      <c r="B282" s="832" t="s">
        <v>1860</v>
      </c>
      <c r="C282" s="832" t="s">
        <v>1877</v>
      </c>
      <c r="D282" s="832" t="s">
        <v>863</v>
      </c>
      <c r="E282" s="832" t="s">
        <v>1868</v>
      </c>
      <c r="F282" s="849"/>
      <c r="G282" s="849"/>
      <c r="H282" s="837">
        <v>0</v>
      </c>
      <c r="I282" s="849">
        <v>1</v>
      </c>
      <c r="J282" s="849">
        <v>923.74</v>
      </c>
      <c r="K282" s="837">
        <v>1</v>
      </c>
      <c r="L282" s="849">
        <v>1</v>
      </c>
      <c r="M282" s="850">
        <v>923.74</v>
      </c>
    </row>
    <row r="283" spans="1:13" ht="14.4" customHeight="1" x14ac:dyDescent="0.3">
      <c r="A283" s="831" t="s">
        <v>2346</v>
      </c>
      <c r="B283" s="832" t="s">
        <v>1860</v>
      </c>
      <c r="C283" s="832" t="s">
        <v>2406</v>
      </c>
      <c r="D283" s="832" t="s">
        <v>863</v>
      </c>
      <c r="E283" s="832" t="s">
        <v>1874</v>
      </c>
      <c r="F283" s="849"/>
      <c r="G283" s="849"/>
      <c r="H283" s="837">
        <v>0</v>
      </c>
      <c r="I283" s="849">
        <v>1</v>
      </c>
      <c r="J283" s="849">
        <v>1154.68</v>
      </c>
      <c r="K283" s="837">
        <v>1</v>
      </c>
      <c r="L283" s="849">
        <v>1</v>
      </c>
      <c r="M283" s="850">
        <v>1154.68</v>
      </c>
    </row>
    <row r="284" spans="1:13" ht="14.4" customHeight="1" x14ac:dyDescent="0.3">
      <c r="A284" s="831" t="s">
        <v>2346</v>
      </c>
      <c r="B284" s="832" t="s">
        <v>1860</v>
      </c>
      <c r="C284" s="832" t="s">
        <v>2937</v>
      </c>
      <c r="D284" s="832" t="s">
        <v>869</v>
      </c>
      <c r="E284" s="832" t="s">
        <v>1862</v>
      </c>
      <c r="F284" s="849"/>
      <c r="G284" s="849"/>
      <c r="H284" s="837">
        <v>0</v>
      </c>
      <c r="I284" s="849">
        <v>1</v>
      </c>
      <c r="J284" s="849">
        <v>1385.62</v>
      </c>
      <c r="K284" s="837">
        <v>1</v>
      </c>
      <c r="L284" s="849">
        <v>1</v>
      </c>
      <c r="M284" s="850">
        <v>1385.62</v>
      </c>
    </row>
    <row r="285" spans="1:13" ht="14.4" customHeight="1" x14ac:dyDescent="0.3">
      <c r="A285" s="831" t="s">
        <v>2346</v>
      </c>
      <c r="B285" s="832" t="s">
        <v>1860</v>
      </c>
      <c r="C285" s="832" t="s">
        <v>1878</v>
      </c>
      <c r="D285" s="832" t="s">
        <v>869</v>
      </c>
      <c r="E285" s="832" t="s">
        <v>1864</v>
      </c>
      <c r="F285" s="849"/>
      <c r="G285" s="849"/>
      <c r="H285" s="837">
        <v>0</v>
      </c>
      <c r="I285" s="849">
        <v>5</v>
      </c>
      <c r="J285" s="849">
        <v>9237.4500000000007</v>
      </c>
      <c r="K285" s="837">
        <v>1</v>
      </c>
      <c r="L285" s="849">
        <v>5</v>
      </c>
      <c r="M285" s="850">
        <v>9237.4500000000007</v>
      </c>
    </row>
    <row r="286" spans="1:13" ht="14.4" customHeight="1" x14ac:dyDescent="0.3">
      <c r="A286" s="831" t="s">
        <v>2346</v>
      </c>
      <c r="B286" s="832" t="s">
        <v>1860</v>
      </c>
      <c r="C286" s="832" t="s">
        <v>2510</v>
      </c>
      <c r="D286" s="832" t="s">
        <v>869</v>
      </c>
      <c r="E286" s="832" t="s">
        <v>1866</v>
      </c>
      <c r="F286" s="849"/>
      <c r="G286" s="849"/>
      <c r="H286" s="837">
        <v>0</v>
      </c>
      <c r="I286" s="849">
        <v>1</v>
      </c>
      <c r="J286" s="849">
        <v>2309.36</v>
      </c>
      <c r="K286" s="837">
        <v>1</v>
      </c>
      <c r="L286" s="849">
        <v>1</v>
      </c>
      <c r="M286" s="850">
        <v>2309.36</v>
      </c>
    </row>
    <row r="287" spans="1:13" ht="14.4" customHeight="1" x14ac:dyDescent="0.3">
      <c r="A287" s="831" t="s">
        <v>2346</v>
      </c>
      <c r="B287" s="832" t="s">
        <v>1860</v>
      </c>
      <c r="C287" s="832" t="s">
        <v>1875</v>
      </c>
      <c r="D287" s="832" t="s">
        <v>863</v>
      </c>
      <c r="E287" s="832" t="s">
        <v>1876</v>
      </c>
      <c r="F287" s="849"/>
      <c r="G287" s="849"/>
      <c r="H287" s="837">
        <v>0</v>
      </c>
      <c r="I287" s="849">
        <v>2</v>
      </c>
      <c r="J287" s="849">
        <v>981.78</v>
      </c>
      <c r="K287" s="837">
        <v>1</v>
      </c>
      <c r="L287" s="849">
        <v>2</v>
      </c>
      <c r="M287" s="850">
        <v>981.78</v>
      </c>
    </row>
    <row r="288" spans="1:13" ht="14.4" customHeight="1" x14ac:dyDescent="0.3">
      <c r="A288" s="831" t="s">
        <v>2346</v>
      </c>
      <c r="B288" s="832" t="s">
        <v>1860</v>
      </c>
      <c r="C288" s="832" t="s">
        <v>1873</v>
      </c>
      <c r="D288" s="832" t="s">
        <v>863</v>
      </c>
      <c r="E288" s="832" t="s">
        <v>1874</v>
      </c>
      <c r="F288" s="849"/>
      <c r="G288" s="849"/>
      <c r="H288" s="837">
        <v>0</v>
      </c>
      <c r="I288" s="849">
        <v>1</v>
      </c>
      <c r="J288" s="849">
        <v>1154.68</v>
      </c>
      <c r="K288" s="837">
        <v>1</v>
      </c>
      <c r="L288" s="849">
        <v>1</v>
      </c>
      <c r="M288" s="850">
        <v>1154.68</v>
      </c>
    </row>
    <row r="289" spans="1:13" ht="14.4" customHeight="1" x14ac:dyDescent="0.3">
      <c r="A289" s="831" t="s">
        <v>2346</v>
      </c>
      <c r="B289" s="832" t="s">
        <v>1879</v>
      </c>
      <c r="C289" s="832" t="s">
        <v>2882</v>
      </c>
      <c r="D289" s="832" t="s">
        <v>2388</v>
      </c>
      <c r="E289" s="832" t="s">
        <v>2386</v>
      </c>
      <c r="F289" s="849">
        <v>1</v>
      </c>
      <c r="G289" s="849">
        <v>300.33</v>
      </c>
      <c r="H289" s="837">
        <v>1</v>
      </c>
      <c r="I289" s="849"/>
      <c r="J289" s="849"/>
      <c r="K289" s="837">
        <v>0</v>
      </c>
      <c r="L289" s="849">
        <v>1</v>
      </c>
      <c r="M289" s="850">
        <v>300.33</v>
      </c>
    </row>
    <row r="290" spans="1:13" ht="14.4" customHeight="1" x14ac:dyDescent="0.3">
      <c r="A290" s="831" t="s">
        <v>2346</v>
      </c>
      <c r="B290" s="832" t="s">
        <v>1879</v>
      </c>
      <c r="C290" s="832" t="s">
        <v>1880</v>
      </c>
      <c r="D290" s="832" t="s">
        <v>1881</v>
      </c>
      <c r="E290" s="832" t="s">
        <v>1882</v>
      </c>
      <c r="F290" s="849"/>
      <c r="G290" s="849"/>
      <c r="H290" s="837">
        <v>0</v>
      </c>
      <c r="I290" s="849">
        <v>25</v>
      </c>
      <c r="J290" s="849">
        <v>2335.7500000000005</v>
      </c>
      <c r="K290" s="837">
        <v>1</v>
      </c>
      <c r="L290" s="849">
        <v>25</v>
      </c>
      <c r="M290" s="850">
        <v>2335.7500000000005</v>
      </c>
    </row>
    <row r="291" spans="1:13" ht="14.4" customHeight="1" x14ac:dyDescent="0.3">
      <c r="A291" s="831" t="s">
        <v>2346</v>
      </c>
      <c r="B291" s="832" t="s">
        <v>1879</v>
      </c>
      <c r="C291" s="832" t="s">
        <v>1883</v>
      </c>
      <c r="D291" s="832" t="s">
        <v>1881</v>
      </c>
      <c r="E291" s="832" t="s">
        <v>1884</v>
      </c>
      <c r="F291" s="849"/>
      <c r="G291" s="849"/>
      <c r="H291" s="837">
        <v>0</v>
      </c>
      <c r="I291" s="849">
        <v>1</v>
      </c>
      <c r="J291" s="849">
        <v>186.87</v>
      </c>
      <c r="K291" s="837">
        <v>1</v>
      </c>
      <c r="L291" s="849">
        <v>1</v>
      </c>
      <c r="M291" s="850">
        <v>186.87</v>
      </c>
    </row>
    <row r="292" spans="1:13" ht="14.4" customHeight="1" x14ac:dyDescent="0.3">
      <c r="A292" s="831" t="s">
        <v>2346</v>
      </c>
      <c r="B292" s="832" t="s">
        <v>1879</v>
      </c>
      <c r="C292" s="832" t="s">
        <v>2387</v>
      </c>
      <c r="D292" s="832" t="s">
        <v>2388</v>
      </c>
      <c r="E292" s="832" t="s">
        <v>2389</v>
      </c>
      <c r="F292" s="849">
        <v>2</v>
      </c>
      <c r="G292" s="849">
        <v>200.22</v>
      </c>
      <c r="H292" s="837">
        <v>1</v>
      </c>
      <c r="I292" s="849"/>
      <c r="J292" s="849"/>
      <c r="K292" s="837">
        <v>0</v>
      </c>
      <c r="L292" s="849">
        <v>2</v>
      </c>
      <c r="M292" s="850">
        <v>200.22</v>
      </c>
    </row>
    <row r="293" spans="1:13" ht="14.4" customHeight="1" x14ac:dyDescent="0.3">
      <c r="A293" s="831" t="s">
        <v>2346</v>
      </c>
      <c r="B293" s="832" t="s">
        <v>1879</v>
      </c>
      <c r="C293" s="832" t="s">
        <v>2883</v>
      </c>
      <c r="D293" s="832" t="s">
        <v>2884</v>
      </c>
      <c r="E293" s="832" t="s">
        <v>2885</v>
      </c>
      <c r="F293" s="849">
        <v>1</v>
      </c>
      <c r="G293" s="849">
        <v>0</v>
      </c>
      <c r="H293" s="837"/>
      <c r="I293" s="849"/>
      <c r="J293" s="849"/>
      <c r="K293" s="837"/>
      <c r="L293" s="849">
        <v>1</v>
      </c>
      <c r="M293" s="850">
        <v>0</v>
      </c>
    </row>
    <row r="294" spans="1:13" ht="14.4" customHeight="1" x14ac:dyDescent="0.3">
      <c r="A294" s="831" t="s">
        <v>2346</v>
      </c>
      <c r="B294" s="832" t="s">
        <v>1893</v>
      </c>
      <c r="C294" s="832" t="s">
        <v>1896</v>
      </c>
      <c r="D294" s="832" t="s">
        <v>746</v>
      </c>
      <c r="E294" s="832" t="s">
        <v>1897</v>
      </c>
      <c r="F294" s="849"/>
      <c r="G294" s="849"/>
      <c r="H294" s="837">
        <v>0</v>
      </c>
      <c r="I294" s="849">
        <v>24</v>
      </c>
      <c r="J294" s="849">
        <v>1728</v>
      </c>
      <c r="K294" s="837">
        <v>1</v>
      </c>
      <c r="L294" s="849">
        <v>24</v>
      </c>
      <c r="M294" s="850">
        <v>1728</v>
      </c>
    </row>
    <row r="295" spans="1:13" ht="14.4" customHeight="1" x14ac:dyDescent="0.3">
      <c r="A295" s="831" t="s">
        <v>2346</v>
      </c>
      <c r="B295" s="832" t="s">
        <v>1893</v>
      </c>
      <c r="C295" s="832" t="s">
        <v>2814</v>
      </c>
      <c r="D295" s="832" t="s">
        <v>2815</v>
      </c>
      <c r="E295" s="832" t="s">
        <v>1897</v>
      </c>
      <c r="F295" s="849">
        <v>1</v>
      </c>
      <c r="G295" s="849">
        <v>0</v>
      </c>
      <c r="H295" s="837"/>
      <c r="I295" s="849"/>
      <c r="J295" s="849"/>
      <c r="K295" s="837"/>
      <c r="L295" s="849">
        <v>1</v>
      </c>
      <c r="M295" s="850">
        <v>0</v>
      </c>
    </row>
    <row r="296" spans="1:13" ht="14.4" customHeight="1" x14ac:dyDescent="0.3">
      <c r="A296" s="831" t="s">
        <v>2346</v>
      </c>
      <c r="B296" s="832" t="s">
        <v>1900</v>
      </c>
      <c r="C296" s="832" t="s">
        <v>1901</v>
      </c>
      <c r="D296" s="832" t="s">
        <v>1902</v>
      </c>
      <c r="E296" s="832" t="s">
        <v>1903</v>
      </c>
      <c r="F296" s="849"/>
      <c r="G296" s="849"/>
      <c r="H296" s="837">
        <v>0</v>
      </c>
      <c r="I296" s="849">
        <v>1</v>
      </c>
      <c r="J296" s="849">
        <v>131.32</v>
      </c>
      <c r="K296" s="837">
        <v>1</v>
      </c>
      <c r="L296" s="849">
        <v>1</v>
      </c>
      <c r="M296" s="850">
        <v>131.32</v>
      </c>
    </row>
    <row r="297" spans="1:13" ht="14.4" customHeight="1" x14ac:dyDescent="0.3">
      <c r="A297" s="831" t="s">
        <v>2346</v>
      </c>
      <c r="B297" s="832" t="s">
        <v>1900</v>
      </c>
      <c r="C297" s="832" t="s">
        <v>2996</v>
      </c>
      <c r="D297" s="832" t="s">
        <v>2997</v>
      </c>
      <c r="E297" s="832" t="s">
        <v>2998</v>
      </c>
      <c r="F297" s="849">
        <v>1</v>
      </c>
      <c r="G297" s="849">
        <v>131.32</v>
      </c>
      <c r="H297" s="837">
        <v>1</v>
      </c>
      <c r="I297" s="849"/>
      <c r="J297" s="849"/>
      <c r="K297" s="837">
        <v>0</v>
      </c>
      <c r="L297" s="849">
        <v>1</v>
      </c>
      <c r="M297" s="850">
        <v>131.32</v>
      </c>
    </row>
    <row r="298" spans="1:13" ht="14.4" customHeight="1" x14ac:dyDescent="0.3">
      <c r="A298" s="831" t="s">
        <v>2346</v>
      </c>
      <c r="B298" s="832" t="s">
        <v>1904</v>
      </c>
      <c r="C298" s="832" t="s">
        <v>1905</v>
      </c>
      <c r="D298" s="832" t="s">
        <v>1906</v>
      </c>
      <c r="E298" s="832" t="s">
        <v>1907</v>
      </c>
      <c r="F298" s="849"/>
      <c r="G298" s="849"/>
      <c r="H298" s="837">
        <v>0</v>
      </c>
      <c r="I298" s="849">
        <v>1</v>
      </c>
      <c r="J298" s="849">
        <v>655.23</v>
      </c>
      <c r="K298" s="837">
        <v>1</v>
      </c>
      <c r="L298" s="849">
        <v>1</v>
      </c>
      <c r="M298" s="850">
        <v>655.23</v>
      </c>
    </row>
    <row r="299" spans="1:13" ht="14.4" customHeight="1" x14ac:dyDescent="0.3">
      <c r="A299" s="831" t="s">
        <v>2346</v>
      </c>
      <c r="B299" s="832" t="s">
        <v>1910</v>
      </c>
      <c r="C299" s="832" t="s">
        <v>1911</v>
      </c>
      <c r="D299" s="832" t="s">
        <v>875</v>
      </c>
      <c r="E299" s="832" t="s">
        <v>1912</v>
      </c>
      <c r="F299" s="849"/>
      <c r="G299" s="849"/>
      <c r="H299" s="837">
        <v>0</v>
      </c>
      <c r="I299" s="849">
        <v>4</v>
      </c>
      <c r="J299" s="849">
        <v>170.04</v>
      </c>
      <c r="K299" s="837">
        <v>1</v>
      </c>
      <c r="L299" s="849">
        <v>4</v>
      </c>
      <c r="M299" s="850">
        <v>170.04</v>
      </c>
    </row>
    <row r="300" spans="1:13" ht="14.4" customHeight="1" x14ac:dyDescent="0.3">
      <c r="A300" s="831" t="s">
        <v>2346</v>
      </c>
      <c r="B300" s="832" t="s">
        <v>1910</v>
      </c>
      <c r="C300" s="832" t="s">
        <v>2382</v>
      </c>
      <c r="D300" s="832" t="s">
        <v>871</v>
      </c>
      <c r="E300" s="832" t="s">
        <v>1912</v>
      </c>
      <c r="F300" s="849">
        <v>6</v>
      </c>
      <c r="G300" s="849">
        <v>255.06</v>
      </c>
      <c r="H300" s="837">
        <v>1</v>
      </c>
      <c r="I300" s="849"/>
      <c r="J300" s="849"/>
      <c r="K300" s="837">
        <v>0</v>
      </c>
      <c r="L300" s="849">
        <v>6</v>
      </c>
      <c r="M300" s="850">
        <v>255.06</v>
      </c>
    </row>
    <row r="301" spans="1:13" ht="14.4" customHeight="1" x14ac:dyDescent="0.3">
      <c r="A301" s="831" t="s">
        <v>2346</v>
      </c>
      <c r="B301" s="832" t="s">
        <v>1922</v>
      </c>
      <c r="C301" s="832" t="s">
        <v>2506</v>
      </c>
      <c r="D301" s="832" t="s">
        <v>1924</v>
      </c>
      <c r="E301" s="832" t="s">
        <v>2507</v>
      </c>
      <c r="F301" s="849"/>
      <c r="G301" s="849"/>
      <c r="H301" s="837">
        <v>0</v>
      </c>
      <c r="I301" s="849">
        <v>3</v>
      </c>
      <c r="J301" s="849">
        <v>31.950000000000003</v>
      </c>
      <c r="K301" s="837">
        <v>1</v>
      </c>
      <c r="L301" s="849">
        <v>3</v>
      </c>
      <c r="M301" s="850">
        <v>31.950000000000003</v>
      </c>
    </row>
    <row r="302" spans="1:13" ht="14.4" customHeight="1" x14ac:dyDescent="0.3">
      <c r="A302" s="831" t="s">
        <v>2346</v>
      </c>
      <c r="B302" s="832" t="s">
        <v>1922</v>
      </c>
      <c r="C302" s="832" t="s">
        <v>1926</v>
      </c>
      <c r="D302" s="832" t="s">
        <v>1924</v>
      </c>
      <c r="E302" s="832" t="s">
        <v>1927</v>
      </c>
      <c r="F302" s="849"/>
      <c r="G302" s="849"/>
      <c r="H302" s="837">
        <v>0</v>
      </c>
      <c r="I302" s="849">
        <v>3</v>
      </c>
      <c r="J302" s="849">
        <v>105.33</v>
      </c>
      <c r="K302" s="837">
        <v>1</v>
      </c>
      <c r="L302" s="849">
        <v>3</v>
      </c>
      <c r="M302" s="850">
        <v>105.33</v>
      </c>
    </row>
    <row r="303" spans="1:13" ht="14.4" customHeight="1" x14ac:dyDescent="0.3">
      <c r="A303" s="831" t="s">
        <v>2346</v>
      </c>
      <c r="B303" s="832" t="s">
        <v>1922</v>
      </c>
      <c r="C303" s="832" t="s">
        <v>2927</v>
      </c>
      <c r="D303" s="832" t="s">
        <v>1929</v>
      </c>
      <c r="E303" s="832" t="s">
        <v>2715</v>
      </c>
      <c r="F303" s="849"/>
      <c r="G303" s="849"/>
      <c r="H303" s="837">
        <v>0</v>
      </c>
      <c r="I303" s="849">
        <v>2</v>
      </c>
      <c r="J303" s="849">
        <v>140.46</v>
      </c>
      <c r="K303" s="837">
        <v>1</v>
      </c>
      <c r="L303" s="849">
        <v>2</v>
      </c>
      <c r="M303" s="850">
        <v>140.46</v>
      </c>
    </row>
    <row r="304" spans="1:13" ht="14.4" customHeight="1" x14ac:dyDescent="0.3">
      <c r="A304" s="831" t="s">
        <v>2346</v>
      </c>
      <c r="B304" s="832" t="s">
        <v>1922</v>
      </c>
      <c r="C304" s="832" t="s">
        <v>2402</v>
      </c>
      <c r="D304" s="832" t="s">
        <v>1924</v>
      </c>
      <c r="E304" s="832" t="s">
        <v>2403</v>
      </c>
      <c r="F304" s="849"/>
      <c r="G304" s="849"/>
      <c r="H304" s="837">
        <v>0</v>
      </c>
      <c r="I304" s="849">
        <v>1</v>
      </c>
      <c r="J304" s="849">
        <v>17.559999999999999</v>
      </c>
      <c r="K304" s="837">
        <v>1</v>
      </c>
      <c r="L304" s="849">
        <v>1</v>
      </c>
      <c r="M304" s="850">
        <v>17.559999999999999</v>
      </c>
    </row>
    <row r="305" spans="1:13" ht="14.4" customHeight="1" x14ac:dyDescent="0.3">
      <c r="A305" s="831" t="s">
        <v>2346</v>
      </c>
      <c r="B305" s="832" t="s">
        <v>1933</v>
      </c>
      <c r="C305" s="832" t="s">
        <v>1934</v>
      </c>
      <c r="D305" s="832" t="s">
        <v>1935</v>
      </c>
      <c r="E305" s="832" t="s">
        <v>1936</v>
      </c>
      <c r="F305" s="849"/>
      <c r="G305" s="849"/>
      <c r="H305" s="837">
        <v>0</v>
      </c>
      <c r="I305" s="849">
        <v>3</v>
      </c>
      <c r="J305" s="849">
        <v>196.62</v>
      </c>
      <c r="K305" s="837">
        <v>1</v>
      </c>
      <c r="L305" s="849">
        <v>3</v>
      </c>
      <c r="M305" s="850">
        <v>196.62</v>
      </c>
    </row>
    <row r="306" spans="1:13" ht="14.4" customHeight="1" x14ac:dyDescent="0.3">
      <c r="A306" s="831" t="s">
        <v>2346</v>
      </c>
      <c r="B306" s="832" t="s">
        <v>1939</v>
      </c>
      <c r="C306" s="832" t="s">
        <v>1940</v>
      </c>
      <c r="D306" s="832" t="s">
        <v>696</v>
      </c>
      <c r="E306" s="832" t="s">
        <v>1941</v>
      </c>
      <c r="F306" s="849"/>
      <c r="G306" s="849"/>
      <c r="H306" s="837">
        <v>0</v>
      </c>
      <c r="I306" s="849">
        <v>3</v>
      </c>
      <c r="J306" s="849">
        <v>105.33</v>
      </c>
      <c r="K306" s="837">
        <v>1</v>
      </c>
      <c r="L306" s="849">
        <v>3</v>
      </c>
      <c r="M306" s="850">
        <v>105.33</v>
      </c>
    </row>
    <row r="307" spans="1:13" ht="14.4" customHeight="1" x14ac:dyDescent="0.3">
      <c r="A307" s="831" t="s">
        <v>2346</v>
      </c>
      <c r="B307" s="832" t="s">
        <v>1939</v>
      </c>
      <c r="C307" s="832" t="s">
        <v>2369</v>
      </c>
      <c r="D307" s="832" t="s">
        <v>2370</v>
      </c>
      <c r="E307" s="832" t="s">
        <v>2371</v>
      </c>
      <c r="F307" s="849">
        <v>3</v>
      </c>
      <c r="G307" s="849">
        <v>49.14</v>
      </c>
      <c r="H307" s="837">
        <v>1</v>
      </c>
      <c r="I307" s="849"/>
      <c r="J307" s="849"/>
      <c r="K307" s="837">
        <v>0</v>
      </c>
      <c r="L307" s="849">
        <v>3</v>
      </c>
      <c r="M307" s="850">
        <v>49.14</v>
      </c>
    </row>
    <row r="308" spans="1:13" ht="14.4" customHeight="1" x14ac:dyDescent="0.3">
      <c r="A308" s="831" t="s">
        <v>2346</v>
      </c>
      <c r="B308" s="832" t="s">
        <v>1939</v>
      </c>
      <c r="C308" s="832" t="s">
        <v>1946</v>
      </c>
      <c r="D308" s="832" t="s">
        <v>1126</v>
      </c>
      <c r="E308" s="832" t="s">
        <v>1941</v>
      </c>
      <c r="F308" s="849">
        <v>13</v>
      </c>
      <c r="G308" s="849">
        <v>456.43</v>
      </c>
      <c r="H308" s="837">
        <v>0.43333333333333335</v>
      </c>
      <c r="I308" s="849">
        <v>17</v>
      </c>
      <c r="J308" s="849">
        <v>596.87</v>
      </c>
      <c r="K308" s="837">
        <v>0.56666666666666665</v>
      </c>
      <c r="L308" s="849">
        <v>30</v>
      </c>
      <c r="M308" s="850">
        <v>1053.3</v>
      </c>
    </row>
    <row r="309" spans="1:13" ht="14.4" customHeight="1" x14ac:dyDescent="0.3">
      <c r="A309" s="831" t="s">
        <v>2346</v>
      </c>
      <c r="B309" s="832" t="s">
        <v>1939</v>
      </c>
      <c r="C309" s="832" t="s">
        <v>2372</v>
      </c>
      <c r="D309" s="832" t="s">
        <v>2373</v>
      </c>
      <c r="E309" s="832" t="s">
        <v>1941</v>
      </c>
      <c r="F309" s="849">
        <v>1</v>
      </c>
      <c r="G309" s="849">
        <v>35.11</v>
      </c>
      <c r="H309" s="837">
        <v>1</v>
      </c>
      <c r="I309" s="849"/>
      <c r="J309" s="849"/>
      <c r="K309" s="837">
        <v>0</v>
      </c>
      <c r="L309" s="849">
        <v>1</v>
      </c>
      <c r="M309" s="850">
        <v>35.11</v>
      </c>
    </row>
    <row r="310" spans="1:13" ht="14.4" customHeight="1" x14ac:dyDescent="0.3">
      <c r="A310" s="831" t="s">
        <v>2346</v>
      </c>
      <c r="B310" s="832" t="s">
        <v>1939</v>
      </c>
      <c r="C310" s="832" t="s">
        <v>2594</v>
      </c>
      <c r="D310" s="832" t="s">
        <v>2595</v>
      </c>
      <c r="E310" s="832" t="s">
        <v>2124</v>
      </c>
      <c r="F310" s="849">
        <v>1</v>
      </c>
      <c r="G310" s="849">
        <v>17.559999999999999</v>
      </c>
      <c r="H310" s="837">
        <v>1</v>
      </c>
      <c r="I310" s="849"/>
      <c r="J310" s="849"/>
      <c r="K310" s="837">
        <v>0</v>
      </c>
      <c r="L310" s="849">
        <v>1</v>
      </c>
      <c r="M310" s="850">
        <v>17.559999999999999</v>
      </c>
    </row>
    <row r="311" spans="1:13" ht="14.4" customHeight="1" x14ac:dyDescent="0.3">
      <c r="A311" s="831" t="s">
        <v>2346</v>
      </c>
      <c r="B311" s="832" t="s">
        <v>1939</v>
      </c>
      <c r="C311" s="832" t="s">
        <v>2461</v>
      </c>
      <c r="D311" s="832" t="s">
        <v>696</v>
      </c>
      <c r="E311" s="832" t="s">
        <v>2124</v>
      </c>
      <c r="F311" s="849"/>
      <c r="G311" s="849"/>
      <c r="H311" s="837">
        <v>0</v>
      </c>
      <c r="I311" s="849">
        <v>1</v>
      </c>
      <c r="J311" s="849">
        <v>17.559999999999999</v>
      </c>
      <c r="K311" s="837">
        <v>1</v>
      </c>
      <c r="L311" s="849">
        <v>1</v>
      </c>
      <c r="M311" s="850">
        <v>17.559999999999999</v>
      </c>
    </row>
    <row r="312" spans="1:13" ht="14.4" customHeight="1" x14ac:dyDescent="0.3">
      <c r="A312" s="831" t="s">
        <v>2346</v>
      </c>
      <c r="B312" s="832" t="s">
        <v>3918</v>
      </c>
      <c r="C312" s="832" t="s">
        <v>2720</v>
      </c>
      <c r="D312" s="832" t="s">
        <v>1051</v>
      </c>
      <c r="E312" s="832" t="s">
        <v>2721</v>
      </c>
      <c r="F312" s="849">
        <v>1</v>
      </c>
      <c r="G312" s="849">
        <v>32.76</v>
      </c>
      <c r="H312" s="837">
        <v>1</v>
      </c>
      <c r="I312" s="849"/>
      <c r="J312" s="849"/>
      <c r="K312" s="837">
        <v>0</v>
      </c>
      <c r="L312" s="849">
        <v>1</v>
      </c>
      <c r="M312" s="850">
        <v>32.76</v>
      </c>
    </row>
    <row r="313" spans="1:13" ht="14.4" customHeight="1" x14ac:dyDescent="0.3">
      <c r="A313" s="831" t="s">
        <v>2346</v>
      </c>
      <c r="B313" s="832" t="s">
        <v>1948</v>
      </c>
      <c r="C313" s="832" t="s">
        <v>1949</v>
      </c>
      <c r="D313" s="832" t="s">
        <v>718</v>
      </c>
      <c r="E313" s="832" t="s">
        <v>1950</v>
      </c>
      <c r="F313" s="849"/>
      <c r="G313" s="849"/>
      <c r="H313" s="837">
        <v>0</v>
      </c>
      <c r="I313" s="849">
        <v>1</v>
      </c>
      <c r="J313" s="849">
        <v>8.7899999999999991</v>
      </c>
      <c r="K313" s="837">
        <v>1</v>
      </c>
      <c r="L313" s="849">
        <v>1</v>
      </c>
      <c r="M313" s="850">
        <v>8.7899999999999991</v>
      </c>
    </row>
    <row r="314" spans="1:13" ht="14.4" customHeight="1" x14ac:dyDescent="0.3">
      <c r="A314" s="831" t="s">
        <v>2346</v>
      </c>
      <c r="B314" s="832" t="s">
        <v>1953</v>
      </c>
      <c r="C314" s="832" t="s">
        <v>1954</v>
      </c>
      <c r="D314" s="832" t="s">
        <v>655</v>
      </c>
      <c r="E314" s="832" t="s">
        <v>1955</v>
      </c>
      <c r="F314" s="849">
        <v>2</v>
      </c>
      <c r="G314" s="849">
        <v>147.46</v>
      </c>
      <c r="H314" s="837">
        <v>1</v>
      </c>
      <c r="I314" s="849"/>
      <c r="J314" s="849"/>
      <c r="K314" s="837">
        <v>0</v>
      </c>
      <c r="L314" s="849">
        <v>2</v>
      </c>
      <c r="M314" s="850">
        <v>147.46</v>
      </c>
    </row>
    <row r="315" spans="1:13" ht="14.4" customHeight="1" x14ac:dyDescent="0.3">
      <c r="A315" s="831" t="s">
        <v>2346</v>
      </c>
      <c r="B315" s="832" t="s">
        <v>1961</v>
      </c>
      <c r="C315" s="832" t="s">
        <v>1964</v>
      </c>
      <c r="D315" s="832" t="s">
        <v>1963</v>
      </c>
      <c r="E315" s="832" t="s">
        <v>1965</v>
      </c>
      <c r="F315" s="849"/>
      <c r="G315" s="849"/>
      <c r="H315" s="837">
        <v>0</v>
      </c>
      <c r="I315" s="849">
        <v>2</v>
      </c>
      <c r="J315" s="849">
        <v>73.72</v>
      </c>
      <c r="K315" s="837">
        <v>1</v>
      </c>
      <c r="L315" s="849">
        <v>2</v>
      </c>
      <c r="M315" s="850">
        <v>73.72</v>
      </c>
    </row>
    <row r="316" spans="1:13" ht="14.4" customHeight="1" x14ac:dyDescent="0.3">
      <c r="A316" s="831" t="s">
        <v>2346</v>
      </c>
      <c r="B316" s="832" t="s">
        <v>1966</v>
      </c>
      <c r="C316" s="832" t="s">
        <v>1967</v>
      </c>
      <c r="D316" s="832" t="s">
        <v>1096</v>
      </c>
      <c r="E316" s="832" t="s">
        <v>1941</v>
      </c>
      <c r="F316" s="849"/>
      <c r="G316" s="849"/>
      <c r="H316" s="837">
        <v>0</v>
      </c>
      <c r="I316" s="849">
        <v>24</v>
      </c>
      <c r="J316" s="849">
        <v>1150.5</v>
      </c>
      <c r="K316" s="837">
        <v>1</v>
      </c>
      <c r="L316" s="849">
        <v>24</v>
      </c>
      <c r="M316" s="850">
        <v>1150.5</v>
      </c>
    </row>
    <row r="317" spans="1:13" ht="14.4" customHeight="1" x14ac:dyDescent="0.3">
      <c r="A317" s="831" t="s">
        <v>2346</v>
      </c>
      <c r="B317" s="832" t="s">
        <v>1966</v>
      </c>
      <c r="C317" s="832" t="s">
        <v>1968</v>
      </c>
      <c r="D317" s="832" t="s">
        <v>1096</v>
      </c>
      <c r="E317" s="832" t="s">
        <v>1969</v>
      </c>
      <c r="F317" s="849"/>
      <c r="G317" s="849"/>
      <c r="H317" s="837">
        <v>0</v>
      </c>
      <c r="I317" s="849">
        <v>2</v>
      </c>
      <c r="J317" s="849">
        <v>287.89999999999998</v>
      </c>
      <c r="K317" s="837">
        <v>1</v>
      </c>
      <c r="L317" s="849">
        <v>2</v>
      </c>
      <c r="M317" s="850">
        <v>287.89999999999998</v>
      </c>
    </row>
    <row r="318" spans="1:13" ht="14.4" customHeight="1" x14ac:dyDescent="0.3">
      <c r="A318" s="831" t="s">
        <v>2346</v>
      </c>
      <c r="B318" s="832" t="s">
        <v>1966</v>
      </c>
      <c r="C318" s="832" t="s">
        <v>2514</v>
      </c>
      <c r="D318" s="832" t="s">
        <v>2515</v>
      </c>
      <c r="E318" s="832" t="s">
        <v>697</v>
      </c>
      <c r="F318" s="849"/>
      <c r="G318" s="849"/>
      <c r="H318" s="837">
        <v>0</v>
      </c>
      <c r="I318" s="849">
        <v>1</v>
      </c>
      <c r="J318" s="849">
        <v>95.39</v>
      </c>
      <c r="K318" s="837">
        <v>1</v>
      </c>
      <c r="L318" s="849">
        <v>1</v>
      </c>
      <c r="M318" s="850">
        <v>95.39</v>
      </c>
    </row>
    <row r="319" spans="1:13" ht="14.4" customHeight="1" x14ac:dyDescent="0.3">
      <c r="A319" s="831" t="s">
        <v>2346</v>
      </c>
      <c r="B319" s="832" t="s">
        <v>1970</v>
      </c>
      <c r="C319" s="832" t="s">
        <v>1971</v>
      </c>
      <c r="D319" s="832" t="s">
        <v>1972</v>
      </c>
      <c r="E319" s="832" t="s">
        <v>1955</v>
      </c>
      <c r="F319" s="849"/>
      <c r="G319" s="849"/>
      <c r="H319" s="837">
        <v>0</v>
      </c>
      <c r="I319" s="849">
        <v>1</v>
      </c>
      <c r="J319" s="849">
        <v>95.39</v>
      </c>
      <c r="K319" s="837">
        <v>1</v>
      </c>
      <c r="L319" s="849">
        <v>1</v>
      </c>
      <c r="M319" s="850">
        <v>95.39</v>
      </c>
    </row>
    <row r="320" spans="1:13" ht="14.4" customHeight="1" x14ac:dyDescent="0.3">
      <c r="A320" s="831" t="s">
        <v>2346</v>
      </c>
      <c r="B320" s="832" t="s">
        <v>1970</v>
      </c>
      <c r="C320" s="832" t="s">
        <v>1973</v>
      </c>
      <c r="D320" s="832" t="s">
        <v>1972</v>
      </c>
      <c r="E320" s="832" t="s">
        <v>1974</v>
      </c>
      <c r="F320" s="849"/>
      <c r="G320" s="849"/>
      <c r="H320" s="837">
        <v>0</v>
      </c>
      <c r="I320" s="849">
        <v>4</v>
      </c>
      <c r="J320" s="849">
        <v>41.57</v>
      </c>
      <c r="K320" s="837">
        <v>1</v>
      </c>
      <c r="L320" s="849">
        <v>4</v>
      </c>
      <c r="M320" s="850">
        <v>41.57</v>
      </c>
    </row>
    <row r="321" spans="1:13" ht="14.4" customHeight="1" x14ac:dyDescent="0.3">
      <c r="A321" s="831" t="s">
        <v>2346</v>
      </c>
      <c r="B321" s="832" t="s">
        <v>1970</v>
      </c>
      <c r="C321" s="832" t="s">
        <v>2411</v>
      </c>
      <c r="D321" s="832" t="s">
        <v>1972</v>
      </c>
      <c r="E321" s="832" t="s">
        <v>2412</v>
      </c>
      <c r="F321" s="849"/>
      <c r="G321" s="849"/>
      <c r="H321" s="837"/>
      <c r="I321" s="849">
        <v>1</v>
      </c>
      <c r="J321" s="849">
        <v>0</v>
      </c>
      <c r="K321" s="837"/>
      <c r="L321" s="849">
        <v>1</v>
      </c>
      <c r="M321" s="850">
        <v>0</v>
      </c>
    </row>
    <row r="322" spans="1:13" ht="14.4" customHeight="1" x14ac:dyDescent="0.3">
      <c r="A322" s="831" t="s">
        <v>2346</v>
      </c>
      <c r="B322" s="832" t="s">
        <v>1970</v>
      </c>
      <c r="C322" s="832" t="s">
        <v>1975</v>
      </c>
      <c r="D322" s="832" t="s">
        <v>1972</v>
      </c>
      <c r="E322" s="832" t="s">
        <v>1976</v>
      </c>
      <c r="F322" s="849"/>
      <c r="G322" s="849"/>
      <c r="H322" s="837">
        <v>0</v>
      </c>
      <c r="I322" s="849">
        <v>8</v>
      </c>
      <c r="J322" s="849">
        <v>127.58000000000001</v>
      </c>
      <c r="K322" s="837">
        <v>1</v>
      </c>
      <c r="L322" s="849">
        <v>8</v>
      </c>
      <c r="M322" s="850">
        <v>127.58000000000001</v>
      </c>
    </row>
    <row r="323" spans="1:13" ht="14.4" customHeight="1" x14ac:dyDescent="0.3">
      <c r="A323" s="831" t="s">
        <v>2346</v>
      </c>
      <c r="B323" s="832" t="s">
        <v>1970</v>
      </c>
      <c r="C323" s="832" t="s">
        <v>2560</v>
      </c>
      <c r="D323" s="832" t="s">
        <v>1972</v>
      </c>
      <c r="E323" s="832" t="s">
        <v>2561</v>
      </c>
      <c r="F323" s="849"/>
      <c r="G323" s="849"/>
      <c r="H323" s="837"/>
      <c r="I323" s="849">
        <v>2</v>
      </c>
      <c r="J323" s="849">
        <v>0</v>
      </c>
      <c r="K323" s="837"/>
      <c r="L323" s="849">
        <v>2</v>
      </c>
      <c r="M323" s="850">
        <v>0</v>
      </c>
    </row>
    <row r="324" spans="1:13" ht="14.4" customHeight="1" x14ac:dyDescent="0.3">
      <c r="A324" s="831" t="s">
        <v>2346</v>
      </c>
      <c r="B324" s="832" t="s">
        <v>1970</v>
      </c>
      <c r="C324" s="832" t="s">
        <v>1977</v>
      </c>
      <c r="D324" s="832" t="s">
        <v>1972</v>
      </c>
      <c r="E324" s="832" t="s">
        <v>1978</v>
      </c>
      <c r="F324" s="849"/>
      <c r="G324" s="849"/>
      <c r="H324" s="837">
        <v>0</v>
      </c>
      <c r="I324" s="849">
        <v>7</v>
      </c>
      <c r="J324" s="849">
        <v>337.32</v>
      </c>
      <c r="K324" s="837">
        <v>1</v>
      </c>
      <c r="L324" s="849">
        <v>7</v>
      </c>
      <c r="M324" s="850">
        <v>337.32</v>
      </c>
    </row>
    <row r="325" spans="1:13" ht="14.4" customHeight="1" x14ac:dyDescent="0.3">
      <c r="A325" s="831" t="s">
        <v>2346</v>
      </c>
      <c r="B325" s="832" t="s">
        <v>1970</v>
      </c>
      <c r="C325" s="832" t="s">
        <v>2965</v>
      </c>
      <c r="D325" s="832" t="s">
        <v>2966</v>
      </c>
      <c r="E325" s="832" t="s">
        <v>1978</v>
      </c>
      <c r="F325" s="849">
        <v>1</v>
      </c>
      <c r="G325" s="849">
        <v>47.7</v>
      </c>
      <c r="H325" s="837">
        <v>1</v>
      </c>
      <c r="I325" s="849"/>
      <c r="J325" s="849"/>
      <c r="K325" s="837">
        <v>0</v>
      </c>
      <c r="L325" s="849">
        <v>1</v>
      </c>
      <c r="M325" s="850">
        <v>47.7</v>
      </c>
    </row>
    <row r="326" spans="1:13" ht="14.4" customHeight="1" x14ac:dyDescent="0.3">
      <c r="A326" s="831" t="s">
        <v>2346</v>
      </c>
      <c r="B326" s="832" t="s">
        <v>3919</v>
      </c>
      <c r="C326" s="832" t="s">
        <v>2994</v>
      </c>
      <c r="D326" s="832" t="s">
        <v>2992</v>
      </c>
      <c r="E326" s="832" t="s">
        <v>2993</v>
      </c>
      <c r="F326" s="849">
        <v>1</v>
      </c>
      <c r="G326" s="849">
        <v>44.52</v>
      </c>
      <c r="H326" s="837">
        <v>1</v>
      </c>
      <c r="I326" s="849"/>
      <c r="J326" s="849"/>
      <c r="K326" s="837">
        <v>0</v>
      </c>
      <c r="L326" s="849">
        <v>1</v>
      </c>
      <c r="M326" s="850">
        <v>44.52</v>
      </c>
    </row>
    <row r="327" spans="1:13" ht="14.4" customHeight="1" x14ac:dyDescent="0.3">
      <c r="A327" s="831" t="s">
        <v>2346</v>
      </c>
      <c r="B327" s="832" t="s">
        <v>1979</v>
      </c>
      <c r="C327" s="832" t="s">
        <v>1980</v>
      </c>
      <c r="D327" s="832" t="s">
        <v>1981</v>
      </c>
      <c r="E327" s="832" t="s">
        <v>1982</v>
      </c>
      <c r="F327" s="849"/>
      <c r="G327" s="849"/>
      <c r="H327" s="837">
        <v>0</v>
      </c>
      <c r="I327" s="849">
        <v>2</v>
      </c>
      <c r="J327" s="849">
        <v>145.76</v>
      </c>
      <c r="K327" s="837">
        <v>1</v>
      </c>
      <c r="L327" s="849">
        <v>2</v>
      </c>
      <c r="M327" s="850">
        <v>145.76</v>
      </c>
    </row>
    <row r="328" spans="1:13" ht="14.4" customHeight="1" x14ac:dyDescent="0.3">
      <c r="A328" s="831" t="s">
        <v>2346</v>
      </c>
      <c r="B328" s="832" t="s">
        <v>1979</v>
      </c>
      <c r="C328" s="832" t="s">
        <v>2733</v>
      </c>
      <c r="D328" s="832" t="s">
        <v>2734</v>
      </c>
      <c r="E328" s="832" t="s">
        <v>2735</v>
      </c>
      <c r="F328" s="849"/>
      <c r="G328" s="849"/>
      <c r="H328" s="837">
        <v>0</v>
      </c>
      <c r="I328" s="849">
        <v>1</v>
      </c>
      <c r="J328" s="849">
        <v>72.31</v>
      </c>
      <c r="K328" s="837">
        <v>1</v>
      </c>
      <c r="L328" s="849">
        <v>1</v>
      </c>
      <c r="M328" s="850">
        <v>72.31</v>
      </c>
    </row>
    <row r="329" spans="1:13" ht="14.4" customHeight="1" x14ac:dyDescent="0.3">
      <c r="A329" s="831" t="s">
        <v>2346</v>
      </c>
      <c r="B329" s="832" t="s">
        <v>1979</v>
      </c>
      <c r="C329" s="832" t="s">
        <v>1985</v>
      </c>
      <c r="D329" s="832" t="s">
        <v>1981</v>
      </c>
      <c r="E329" s="832" t="s">
        <v>1986</v>
      </c>
      <c r="F329" s="849"/>
      <c r="G329" s="849"/>
      <c r="H329" s="837">
        <v>0</v>
      </c>
      <c r="I329" s="849">
        <v>2</v>
      </c>
      <c r="J329" s="849">
        <v>291.45999999999998</v>
      </c>
      <c r="K329" s="837">
        <v>1</v>
      </c>
      <c r="L329" s="849">
        <v>2</v>
      </c>
      <c r="M329" s="850">
        <v>291.45999999999998</v>
      </c>
    </row>
    <row r="330" spans="1:13" ht="14.4" customHeight="1" x14ac:dyDescent="0.3">
      <c r="A330" s="831" t="s">
        <v>2346</v>
      </c>
      <c r="B330" s="832" t="s">
        <v>1987</v>
      </c>
      <c r="C330" s="832" t="s">
        <v>2731</v>
      </c>
      <c r="D330" s="832" t="s">
        <v>1989</v>
      </c>
      <c r="E330" s="832" t="s">
        <v>2732</v>
      </c>
      <c r="F330" s="849"/>
      <c r="G330" s="849"/>
      <c r="H330" s="837">
        <v>0</v>
      </c>
      <c r="I330" s="849">
        <v>1</v>
      </c>
      <c r="J330" s="849">
        <v>181.94</v>
      </c>
      <c r="K330" s="837">
        <v>1</v>
      </c>
      <c r="L330" s="849">
        <v>1</v>
      </c>
      <c r="M330" s="850">
        <v>181.94</v>
      </c>
    </row>
    <row r="331" spans="1:13" ht="14.4" customHeight="1" x14ac:dyDescent="0.3">
      <c r="A331" s="831" t="s">
        <v>2346</v>
      </c>
      <c r="B331" s="832" t="s">
        <v>1987</v>
      </c>
      <c r="C331" s="832" t="s">
        <v>2951</v>
      </c>
      <c r="D331" s="832" t="s">
        <v>1989</v>
      </c>
      <c r="E331" s="832" t="s">
        <v>2952</v>
      </c>
      <c r="F331" s="849"/>
      <c r="G331" s="849"/>
      <c r="H331" s="837">
        <v>0</v>
      </c>
      <c r="I331" s="849">
        <v>2</v>
      </c>
      <c r="J331" s="849">
        <v>469.82</v>
      </c>
      <c r="K331" s="837">
        <v>1</v>
      </c>
      <c r="L331" s="849">
        <v>2</v>
      </c>
      <c r="M331" s="850">
        <v>469.82</v>
      </c>
    </row>
    <row r="332" spans="1:13" ht="14.4" customHeight="1" x14ac:dyDescent="0.3">
      <c r="A332" s="831" t="s">
        <v>2346</v>
      </c>
      <c r="B332" s="832" t="s">
        <v>1993</v>
      </c>
      <c r="C332" s="832" t="s">
        <v>2905</v>
      </c>
      <c r="D332" s="832" t="s">
        <v>2906</v>
      </c>
      <c r="E332" s="832" t="s">
        <v>2907</v>
      </c>
      <c r="F332" s="849"/>
      <c r="G332" s="849"/>
      <c r="H332" s="837">
        <v>0</v>
      </c>
      <c r="I332" s="849">
        <v>1</v>
      </c>
      <c r="J332" s="849">
        <v>12.79</v>
      </c>
      <c r="K332" s="837">
        <v>1</v>
      </c>
      <c r="L332" s="849">
        <v>1</v>
      </c>
      <c r="M332" s="850">
        <v>12.79</v>
      </c>
    </row>
    <row r="333" spans="1:13" ht="14.4" customHeight="1" x14ac:dyDescent="0.3">
      <c r="A333" s="831" t="s">
        <v>2346</v>
      </c>
      <c r="B333" s="832" t="s">
        <v>1996</v>
      </c>
      <c r="C333" s="832" t="s">
        <v>2978</v>
      </c>
      <c r="D333" s="832" t="s">
        <v>2775</v>
      </c>
      <c r="E333" s="832" t="s">
        <v>2437</v>
      </c>
      <c r="F333" s="849">
        <v>2</v>
      </c>
      <c r="G333" s="849">
        <v>94.92</v>
      </c>
      <c r="H333" s="837">
        <v>1</v>
      </c>
      <c r="I333" s="849"/>
      <c r="J333" s="849"/>
      <c r="K333" s="837">
        <v>0</v>
      </c>
      <c r="L333" s="849">
        <v>2</v>
      </c>
      <c r="M333" s="850">
        <v>94.92</v>
      </c>
    </row>
    <row r="334" spans="1:13" ht="14.4" customHeight="1" x14ac:dyDescent="0.3">
      <c r="A334" s="831" t="s">
        <v>2346</v>
      </c>
      <c r="B334" s="832" t="s">
        <v>1996</v>
      </c>
      <c r="C334" s="832" t="s">
        <v>2979</v>
      </c>
      <c r="D334" s="832" t="s">
        <v>2567</v>
      </c>
      <c r="E334" s="832" t="s">
        <v>2773</v>
      </c>
      <c r="F334" s="849">
        <v>1</v>
      </c>
      <c r="G334" s="849">
        <v>73.83</v>
      </c>
      <c r="H334" s="837">
        <v>1</v>
      </c>
      <c r="I334" s="849"/>
      <c r="J334" s="849"/>
      <c r="K334" s="837">
        <v>0</v>
      </c>
      <c r="L334" s="849">
        <v>1</v>
      </c>
      <c r="M334" s="850">
        <v>73.83</v>
      </c>
    </row>
    <row r="335" spans="1:13" ht="14.4" customHeight="1" x14ac:dyDescent="0.3">
      <c r="A335" s="831" t="s">
        <v>2346</v>
      </c>
      <c r="B335" s="832" t="s">
        <v>1996</v>
      </c>
      <c r="C335" s="832" t="s">
        <v>2980</v>
      </c>
      <c r="D335" s="832" t="s">
        <v>2775</v>
      </c>
      <c r="E335" s="832" t="s">
        <v>2981</v>
      </c>
      <c r="F335" s="849">
        <v>1</v>
      </c>
      <c r="G335" s="849">
        <v>0</v>
      </c>
      <c r="H335" s="837"/>
      <c r="I335" s="849"/>
      <c r="J335" s="849"/>
      <c r="K335" s="837"/>
      <c r="L335" s="849">
        <v>1</v>
      </c>
      <c r="M335" s="850">
        <v>0</v>
      </c>
    </row>
    <row r="336" spans="1:13" ht="14.4" customHeight="1" x14ac:dyDescent="0.3">
      <c r="A336" s="831" t="s">
        <v>2346</v>
      </c>
      <c r="B336" s="832" t="s">
        <v>1996</v>
      </c>
      <c r="C336" s="832" t="s">
        <v>2772</v>
      </c>
      <c r="D336" s="832" t="s">
        <v>2436</v>
      </c>
      <c r="E336" s="832" t="s">
        <v>2773</v>
      </c>
      <c r="F336" s="849">
        <v>1</v>
      </c>
      <c r="G336" s="849">
        <v>102.63</v>
      </c>
      <c r="H336" s="837">
        <v>1</v>
      </c>
      <c r="I336" s="849"/>
      <c r="J336" s="849"/>
      <c r="K336" s="837">
        <v>0</v>
      </c>
      <c r="L336" s="849">
        <v>1</v>
      </c>
      <c r="M336" s="850">
        <v>102.63</v>
      </c>
    </row>
    <row r="337" spans="1:13" ht="14.4" customHeight="1" x14ac:dyDescent="0.3">
      <c r="A337" s="831" t="s">
        <v>2346</v>
      </c>
      <c r="B337" s="832" t="s">
        <v>1996</v>
      </c>
      <c r="C337" s="832" t="s">
        <v>2774</v>
      </c>
      <c r="D337" s="832" t="s">
        <v>2775</v>
      </c>
      <c r="E337" s="832" t="s">
        <v>2773</v>
      </c>
      <c r="F337" s="849">
        <v>1</v>
      </c>
      <c r="G337" s="849">
        <v>73.83</v>
      </c>
      <c r="H337" s="837">
        <v>1</v>
      </c>
      <c r="I337" s="849"/>
      <c r="J337" s="849"/>
      <c r="K337" s="837">
        <v>0</v>
      </c>
      <c r="L337" s="849">
        <v>1</v>
      </c>
      <c r="M337" s="850">
        <v>73.83</v>
      </c>
    </row>
    <row r="338" spans="1:13" ht="14.4" customHeight="1" x14ac:dyDescent="0.3">
      <c r="A338" s="831" t="s">
        <v>2346</v>
      </c>
      <c r="B338" s="832" t="s">
        <v>3920</v>
      </c>
      <c r="C338" s="832" t="s">
        <v>2875</v>
      </c>
      <c r="D338" s="832" t="s">
        <v>2876</v>
      </c>
      <c r="E338" s="832" t="s">
        <v>2877</v>
      </c>
      <c r="F338" s="849">
        <v>1</v>
      </c>
      <c r="G338" s="849">
        <v>149.69</v>
      </c>
      <c r="H338" s="837">
        <v>1</v>
      </c>
      <c r="I338" s="849"/>
      <c r="J338" s="849"/>
      <c r="K338" s="837">
        <v>0</v>
      </c>
      <c r="L338" s="849">
        <v>1</v>
      </c>
      <c r="M338" s="850">
        <v>149.69</v>
      </c>
    </row>
    <row r="339" spans="1:13" ht="14.4" customHeight="1" x14ac:dyDescent="0.3">
      <c r="A339" s="831" t="s">
        <v>2346</v>
      </c>
      <c r="B339" s="832" t="s">
        <v>2009</v>
      </c>
      <c r="C339" s="832" t="s">
        <v>2777</v>
      </c>
      <c r="D339" s="832" t="s">
        <v>2778</v>
      </c>
      <c r="E339" s="832" t="s">
        <v>2779</v>
      </c>
      <c r="F339" s="849">
        <v>1</v>
      </c>
      <c r="G339" s="849">
        <v>110.19</v>
      </c>
      <c r="H339" s="837">
        <v>1</v>
      </c>
      <c r="I339" s="849"/>
      <c r="J339" s="849"/>
      <c r="K339" s="837">
        <v>0</v>
      </c>
      <c r="L339" s="849">
        <v>1</v>
      </c>
      <c r="M339" s="850">
        <v>110.19</v>
      </c>
    </row>
    <row r="340" spans="1:13" ht="14.4" customHeight="1" x14ac:dyDescent="0.3">
      <c r="A340" s="831" t="s">
        <v>2346</v>
      </c>
      <c r="B340" s="832" t="s">
        <v>3912</v>
      </c>
      <c r="C340" s="832" t="s">
        <v>2973</v>
      </c>
      <c r="D340" s="832" t="s">
        <v>2974</v>
      </c>
      <c r="E340" s="832" t="s">
        <v>1936</v>
      </c>
      <c r="F340" s="849">
        <v>1</v>
      </c>
      <c r="G340" s="849">
        <v>54.95</v>
      </c>
      <c r="H340" s="837">
        <v>1</v>
      </c>
      <c r="I340" s="849"/>
      <c r="J340" s="849"/>
      <c r="K340" s="837">
        <v>0</v>
      </c>
      <c r="L340" s="849">
        <v>1</v>
      </c>
      <c r="M340" s="850">
        <v>54.95</v>
      </c>
    </row>
    <row r="341" spans="1:13" ht="14.4" customHeight="1" x14ac:dyDescent="0.3">
      <c r="A341" s="831" t="s">
        <v>2346</v>
      </c>
      <c r="B341" s="832" t="s">
        <v>2013</v>
      </c>
      <c r="C341" s="832" t="s">
        <v>2014</v>
      </c>
      <c r="D341" s="832" t="s">
        <v>2015</v>
      </c>
      <c r="E341" s="832" t="s">
        <v>2016</v>
      </c>
      <c r="F341" s="849"/>
      <c r="G341" s="849"/>
      <c r="H341" s="837">
        <v>0</v>
      </c>
      <c r="I341" s="849">
        <v>23</v>
      </c>
      <c r="J341" s="849">
        <v>6292.380000000001</v>
      </c>
      <c r="K341" s="837">
        <v>1</v>
      </c>
      <c r="L341" s="849">
        <v>23</v>
      </c>
      <c r="M341" s="850">
        <v>6292.380000000001</v>
      </c>
    </row>
    <row r="342" spans="1:13" ht="14.4" customHeight="1" x14ac:dyDescent="0.3">
      <c r="A342" s="831" t="s">
        <v>2346</v>
      </c>
      <c r="B342" s="832" t="s">
        <v>2013</v>
      </c>
      <c r="C342" s="832" t="s">
        <v>2817</v>
      </c>
      <c r="D342" s="832" t="s">
        <v>2818</v>
      </c>
      <c r="E342" s="832" t="s">
        <v>2031</v>
      </c>
      <c r="F342" s="849"/>
      <c r="G342" s="849"/>
      <c r="H342" s="837">
        <v>0</v>
      </c>
      <c r="I342" s="849">
        <v>1</v>
      </c>
      <c r="J342" s="849">
        <v>143.35</v>
      </c>
      <c r="K342" s="837">
        <v>1</v>
      </c>
      <c r="L342" s="849">
        <v>1</v>
      </c>
      <c r="M342" s="850">
        <v>143.35</v>
      </c>
    </row>
    <row r="343" spans="1:13" ht="14.4" customHeight="1" x14ac:dyDescent="0.3">
      <c r="A343" s="831" t="s">
        <v>2346</v>
      </c>
      <c r="B343" s="832" t="s">
        <v>2013</v>
      </c>
      <c r="C343" s="832" t="s">
        <v>2020</v>
      </c>
      <c r="D343" s="832" t="s">
        <v>2018</v>
      </c>
      <c r="E343" s="832" t="s">
        <v>2021</v>
      </c>
      <c r="F343" s="849"/>
      <c r="G343" s="849"/>
      <c r="H343" s="837">
        <v>0</v>
      </c>
      <c r="I343" s="849">
        <v>1</v>
      </c>
      <c r="J343" s="849">
        <v>139.77000000000001</v>
      </c>
      <c r="K343" s="837">
        <v>1</v>
      </c>
      <c r="L343" s="849">
        <v>1</v>
      </c>
      <c r="M343" s="850">
        <v>139.77000000000001</v>
      </c>
    </row>
    <row r="344" spans="1:13" ht="14.4" customHeight="1" x14ac:dyDescent="0.3">
      <c r="A344" s="831" t="s">
        <v>2346</v>
      </c>
      <c r="B344" s="832" t="s">
        <v>2013</v>
      </c>
      <c r="C344" s="832" t="s">
        <v>2022</v>
      </c>
      <c r="D344" s="832" t="s">
        <v>2018</v>
      </c>
      <c r="E344" s="832" t="s">
        <v>2023</v>
      </c>
      <c r="F344" s="849"/>
      <c r="G344" s="849"/>
      <c r="H344" s="837">
        <v>0</v>
      </c>
      <c r="I344" s="849">
        <v>1</v>
      </c>
      <c r="J344" s="849">
        <v>93.18</v>
      </c>
      <c r="K344" s="837">
        <v>1</v>
      </c>
      <c r="L344" s="849">
        <v>1</v>
      </c>
      <c r="M344" s="850">
        <v>93.18</v>
      </c>
    </row>
    <row r="345" spans="1:13" ht="14.4" customHeight="1" x14ac:dyDescent="0.3">
      <c r="A345" s="831" t="s">
        <v>2346</v>
      </c>
      <c r="B345" s="832" t="s">
        <v>2013</v>
      </c>
      <c r="C345" s="832" t="s">
        <v>2027</v>
      </c>
      <c r="D345" s="832" t="s">
        <v>2015</v>
      </c>
      <c r="E345" s="832" t="s">
        <v>2023</v>
      </c>
      <c r="F345" s="849">
        <v>2</v>
      </c>
      <c r="G345" s="849">
        <v>235.42</v>
      </c>
      <c r="H345" s="837">
        <v>0.49995752633367307</v>
      </c>
      <c r="I345" s="849">
        <v>2</v>
      </c>
      <c r="J345" s="849">
        <v>235.46</v>
      </c>
      <c r="K345" s="837">
        <v>0.50004247366632693</v>
      </c>
      <c r="L345" s="849">
        <v>4</v>
      </c>
      <c r="M345" s="850">
        <v>470.88</v>
      </c>
    </row>
    <row r="346" spans="1:13" ht="14.4" customHeight="1" x14ac:dyDescent="0.3">
      <c r="A346" s="831" t="s">
        <v>2346</v>
      </c>
      <c r="B346" s="832" t="s">
        <v>2013</v>
      </c>
      <c r="C346" s="832" t="s">
        <v>2028</v>
      </c>
      <c r="D346" s="832" t="s">
        <v>2015</v>
      </c>
      <c r="E346" s="832" t="s">
        <v>2029</v>
      </c>
      <c r="F346" s="849"/>
      <c r="G346" s="849"/>
      <c r="H346" s="837">
        <v>0</v>
      </c>
      <c r="I346" s="849">
        <v>1</v>
      </c>
      <c r="J346" s="849">
        <v>392.42</v>
      </c>
      <c r="K346" s="837">
        <v>1</v>
      </c>
      <c r="L346" s="849">
        <v>1</v>
      </c>
      <c r="M346" s="850">
        <v>392.42</v>
      </c>
    </row>
    <row r="347" spans="1:13" ht="14.4" customHeight="1" x14ac:dyDescent="0.3">
      <c r="A347" s="831" t="s">
        <v>2346</v>
      </c>
      <c r="B347" s="832" t="s">
        <v>2013</v>
      </c>
      <c r="C347" s="832" t="s">
        <v>2030</v>
      </c>
      <c r="D347" s="832" t="s">
        <v>2015</v>
      </c>
      <c r="E347" s="832" t="s">
        <v>2031</v>
      </c>
      <c r="F347" s="849">
        <v>13</v>
      </c>
      <c r="G347" s="849">
        <v>2354.4299999999998</v>
      </c>
      <c r="H347" s="837">
        <v>0.49287719467186947</v>
      </c>
      <c r="I347" s="849">
        <v>14</v>
      </c>
      <c r="J347" s="849">
        <v>2422.48</v>
      </c>
      <c r="K347" s="837">
        <v>0.50712280532813059</v>
      </c>
      <c r="L347" s="849">
        <v>27</v>
      </c>
      <c r="M347" s="850">
        <v>4776.91</v>
      </c>
    </row>
    <row r="348" spans="1:13" ht="14.4" customHeight="1" x14ac:dyDescent="0.3">
      <c r="A348" s="831" t="s">
        <v>2346</v>
      </c>
      <c r="B348" s="832" t="s">
        <v>2013</v>
      </c>
      <c r="C348" s="832" t="s">
        <v>3060</v>
      </c>
      <c r="D348" s="832" t="s">
        <v>2018</v>
      </c>
      <c r="E348" s="832" t="s">
        <v>2031</v>
      </c>
      <c r="F348" s="849"/>
      <c r="G348" s="849"/>
      <c r="H348" s="837">
        <v>0</v>
      </c>
      <c r="I348" s="849">
        <v>1</v>
      </c>
      <c r="J348" s="849">
        <v>143.35</v>
      </c>
      <c r="K348" s="837">
        <v>1</v>
      </c>
      <c r="L348" s="849">
        <v>1</v>
      </c>
      <c r="M348" s="850">
        <v>143.35</v>
      </c>
    </row>
    <row r="349" spans="1:13" ht="14.4" customHeight="1" x14ac:dyDescent="0.3">
      <c r="A349" s="831" t="s">
        <v>2346</v>
      </c>
      <c r="B349" s="832" t="s">
        <v>2013</v>
      </c>
      <c r="C349" s="832" t="s">
        <v>2819</v>
      </c>
      <c r="D349" s="832" t="s">
        <v>2820</v>
      </c>
      <c r="E349" s="832" t="s">
        <v>2821</v>
      </c>
      <c r="F349" s="849">
        <v>1</v>
      </c>
      <c r="G349" s="849">
        <v>0</v>
      </c>
      <c r="H349" s="837"/>
      <c r="I349" s="849"/>
      <c r="J349" s="849"/>
      <c r="K349" s="837"/>
      <c r="L349" s="849">
        <v>1</v>
      </c>
      <c r="M349" s="850">
        <v>0</v>
      </c>
    </row>
    <row r="350" spans="1:13" ht="14.4" customHeight="1" x14ac:dyDescent="0.3">
      <c r="A350" s="831" t="s">
        <v>2346</v>
      </c>
      <c r="B350" s="832" t="s">
        <v>2013</v>
      </c>
      <c r="C350" s="832" t="s">
        <v>2822</v>
      </c>
      <c r="D350" s="832" t="s">
        <v>2587</v>
      </c>
      <c r="E350" s="832" t="s">
        <v>2023</v>
      </c>
      <c r="F350" s="849"/>
      <c r="G350" s="849"/>
      <c r="H350" s="837">
        <v>0</v>
      </c>
      <c r="I350" s="849">
        <v>1</v>
      </c>
      <c r="J350" s="849">
        <v>93.18</v>
      </c>
      <c r="K350" s="837">
        <v>1</v>
      </c>
      <c r="L350" s="849">
        <v>1</v>
      </c>
      <c r="M350" s="850">
        <v>93.18</v>
      </c>
    </row>
    <row r="351" spans="1:13" ht="14.4" customHeight="1" x14ac:dyDescent="0.3">
      <c r="A351" s="831" t="s">
        <v>2346</v>
      </c>
      <c r="B351" s="832" t="s">
        <v>2013</v>
      </c>
      <c r="C351" s="832" t="s">
        <v>3295</v>
      </c>
      <c r="D351" s="832" t="s">
        <v>3296</v>
      </c>
      <c r="E351" s="832" t="s">
        <v>3297</v>
      </c>
      <c r="F351" s="849">
        <v>1</v>
      </c>
      <c r="G351" s="849">
        <v>0</v>
      </c>
      <c r="H351" s="837"/>
      <c r="I351" s="849"/>
      <c r="J351" s="849"/>
      <c r="K351" s="837"/>
      <c r="L351" s="849">
        <v>1</v>
      </c>
      <c r="M351" s="850">
        <v>0</v>
      </c>
    </row>
    <row r="352" spans="1:13" ht="14.4" customHeight="1" x14ac:dyDescent="0.3">
      <c r="A352" s="831" t="s">
        <v>2346</v>
      </c>
      <c r="B352" s="832" t="s">
        <v>2034</v>
      </c>
      <c r="C352" s="832" t="s">
        <v>2967</v>
      </c>
      <c r="D352" s="832" t="s">
        <v>2749</v>
      </c>
      <c r="E352" s="832" t="s">
        <v>2023</v>
      </c>
      <c r="F352" s="849">
        <v>2</v>
      </c>
      <c r="G352" s="849">
        <v>286.7</v>
      </c>
      <c r="H352" s="837">
        <v>1</v>
      </c>
      <c r="I352" s="849"/>
      <c r="J352" s="849"/>
      <c r="K352" s="837">
        <v>0</v>
      </c>
      <c r="L352" s="849">
        <v>2</v>
      </c>
      <c r="M352" s="850">
        <v>286.7</v>
      </c>
    </row>
    <row r="353" spans="1:13" ht="14.4" customHeight="1" x14ac:dyDescent="0.3">
      <c r="A353" s="831" t="s">
        <v>2346</v>
      </c>
      <c r="B353" s="832" t="s">
        <v>2034</v>
      </c>
      <c r="C353" s="832" t="s">
        <v>2968</v>
      </c>
      <c r="D353" s="832" t="s">
        <v>2749</v>
      </c>
      <c r="E353" s="832" t="s">
        <v>2031</v>
      </c>
      <c r="F353" s="849">
        <v>1</v>
      </c>
      <c r="G353" s="849">
        <v>220.53</v>
      </c>
      <c r="H353" s="837">
        <v>0.17269651834797728</v>
      </c>
      <c r="I353" s="849">
        <v>4</v>
      </c>
      <c r="J353" s="849">
        <v>1056.4499999999998</v>
      </c>
      <c r="K353" s="837">
        <v>0.82730348165202272</v>
      </c>
      <c r="L353" s="849">
        <v>5</v>
      </c>
      <c r="M353" s="850">
        <v>1276.9799999999998</v>
      </c>
    </row>
    <row r="354" spans="1:13" ht="14.4" customHeight="1" x14ac:dyDescent="0.3">
      <c r="A354" s="831" t="s">
        <v>2346</v>
      </c>
      <c r="B354" s="832" t="s">
        <v>2034</v>
      </c>
      <c r="C354" s="832" t="s">
        <v>3351</v>
      </c>
      <c r="D354" s="832" t="s">
        <v>2749</v>
      </c>
      <c r="E354" s="832" t="s">
        <v>2019</v>
      </c>
      <c r="F354" s="849"/>
      <c r="G354" s="849"/>
      <c r="H354" s="837">
        <v>0</v>
      </c>
      <c r="I354" s="849">
        <v>1</v>
      </c>
      <c r="J354" s="849">
        <v>661.62</v>
      </c>
      <c r="K354" s="837">
        <v>1</v>
      </c>
      <c r="L354" s="849">
        <v>1</v>
      </c>
      <c r="M354" s="850">
        <v>661.62</v>
      </c>
    </row>
    <row r="355" spans="1:13" ht="14.4" customHeight="1" x14ac:dyDescent="0.3">
      <c r="A355" s="831" t="s">
        <v>2346</v>
      </c>
      <c r="B355" s="832" t="s">
        <v>2034</v>
      </c>
      <c r="C355" s="832" t="s">
        <v>2969</v>
      </c>
      <c r="D355" s="832" t="s">
        <v>2970</v>
      </c>
      <c r="E355" s="832" t="s">
        <v>2971</v>
      </c>
      <c r="F355" s="849">
        <v>1</v>
      </c>
      <c r="G355" s="849">
        <v>133.79</v>
      </c>
      <c r="H355" s="837">
        <v>1</v>
      </c>
      <c r="I355" s="849"/>
      <c r="J355" s="849"/>
      <c r="K355" s="837">
        <v>0</v>
      </c>
      <c r="L355" s="849">
        <v>1</v>
      </c>
      <c r="M355" s="850">
        <v>133.79</v>
      </c>
    </row>
    <row r="356" spans="1:13" ht="14.4" customHeight="1" x14ac:dyDescent="0.3">
      <c r="A356" s="831" t="s">
        <v>2346</v>
      </c>
      <c r="B356" s="832" t="s">
        <v>2041</v>
      </c>
      <c r="C356" s="832" t="s">
        <v>2762</v>
      </c>
      <c r="D356" s="832" t="s">
        <v>2763</v>
      </c>
      <c r="E356" s="832" t="s">
        <v>2764</v>
      </c>
      <c r="F356" s="849">
        <v>3</v>
      </c>
      <c r="G356" s="849">
        <v>331.74</v>
      </c>
      <c r="H356" s="837">
        <v>1</v>
      </c>
      <c r="I356" s="849"/>
      <c r="J356" s="849"/>
      <c r="K356" s="837">
        <v>0</v>
      </c>
      <c r="L356" s="849">
        <v>3</v>
      </c>
      <c r="M356" s="850">
        <v>331.74</v>
      </c>
    </row>
    <row r="357" spans="1:13" ht="14.4" customHeight="1" x14ac:dyDescent="0.3">
      <c r="A357" s="831" t="s">
        <v>2346</v>
      </c>
      <c r="B357" s="832" t="s">
        <v>2041</v>
      </c>
      <c r="C357" s="832" t="s">
        <v>2975</v>
      </c>
      <c r="D357" s="832" t="s">
        <v>2763</v>
      </c>
      <c r="E357" s="832" t="s">
        <v>2764</v>
      </c>
      <c r="F357" s="849">
        <v>1</v>
      </c>
      <c r="G357" s="849">
        <v>131.54</v>
      </c>
      <c r="H357" s="837">
        <v>1</v>
      </c>
      <c r="I357" s="849"/>
      <c r="J357" s="849"/>
      <c r="K357" s="837">
        <v>0</v>
      </c>
      <c r="L357" s="849">
        <v>1</v>
      </c>
      <c r="M357" s="850">
        <v>131.54</v>
      </c>
    </row>
    <row r="358" spans="1:13" ht="14.4" customHeight="1" x14ac:dyDescent="0.3">
      <c r="A358" s="831" t="s">
        <v>2346</v>
      </c>
      <c r="B358" s="832" t="s">
        <v>2041</v>
      </c>
      <c r="C358" s="832" t="s">
        <v>2976</v>
      </c>
      <c r="D358" s="832" t="s">
        <v>2977</v>
      </c>
      <c r="E358" s="832" t="s">
        <v>2043</v>
      </c>
      <c r="F358" s="849">
        <v>1</v>
      </c>
      <c r="G358" s="849">
        <v>100.1</v>
      </c>
      <c r="H358" s="837">
        <v>1</v>
      </c>
      <c r="I358" s="849"/>
      <c r="J358" s="849"/>
      <c r="K358" s="837">
        <v>0</v>
      </c>
      <c r="L358" s="849">
        <v>1</v>
      </c>
      <c r="M358" s="850">
        <v>100.1</v>
      </c>
    </row>
    <row r="359" spans="1:13" ht="14.4" customHeight="1" x14ac:dyDescent="0.3">
      <c r="A359" s="831" t="s">
        <v>2346</v>
      </c>
      <c r="B359" s="832" t="s">
        <v>2054</v>
      </c>
      <c r="C359" s="832" t="s">
        <v>2683</v>
      </c>
      <c r="D359" s="832" t="s">
        <v>2056</v>
      </c>
      <c r="E359" s="832" t="s">
        <v>2684</v>
      </c>
      <c r="F359" s="849">
        <v>1</v>
      </c>
      <c r="G359" s="849">
        <v>84.18</v>
      </c>
      <c r="H359" s="837">
        <v>1</v>
      </c>
      <c r="I359" s="849"/>
      <c r="J359" s="849"/>
      <c r="K359" s="837">
        <v>0</v>
      </c>
      <c r="L359" s="849">
        <v>1</v>
      </c>
      <c r="M359" s="850">
        <v>84.18</v>
      </c>
    </row>
    <row r="360" spans="1:13" ht="14.4" customHeight="1" x14ac:dyDescent="0.3">
      <c r="A360" s="831" t="s">
        <v>2346</v>
      </c>
      <c r="B360" s="832" t="s">
        <v>2054</v>
      </c>
      <c r="C360" s="832" t="s">
        <v>2901</v>
      </c>
      <c r="D360" s="832" t="s">
        <v>2260</v>
      </c>
      <c r="E360" s="832" t="s">
        <v>2902</v>
      </c>
      <c r="F360" s="849"/>
      <c r="G360" s="849"/>
      <c r="H360" s="837">
        <v>0</v>
      </c>
      <c r="I360" s="849">
        <v>1</v>
      </c>
      <c r="J360" s="849">
        <v>126.27</v>
      </c>
      <c r="K360" s="837">
        <v>1</v>
      </c>
      <c r="L360" s="849">
        <v>1</v>
      </c>
      <c r="M360" s="850">
        <v>126.27</v>
      </c>
    </row>
    <row r="361" spans="1:13" ht="14.4" customHeight="1" x14ac:dyDescent="0.3">
      <c r="A361" s="831" t="s">
        <v>2346</v>
      </c>
      <c r="B361" s="832" t="s">
        <v>2054</v>
      </c>
      <c r="C361" s="832" t="s">
        <v>2261</v>
      </c>
      <c r="D361" s="832" t="s">
        <v>2260</v>
      </c>
      <c r="E361" s="832" t="s">
        <v>2059</v>
      </c>
      <c r="F361" s="849"/>
      <c r="G361" s="849"/>
      <c r="H361" s="837">
        <v>0</v>
      </c>
      <c r="I361" s="849">
        <v>1</v>
      </c>
      <c r="J361" s="849">
        <v>46.07</v>
      </c>
      <c r="K361" s="837">
        <v>1</v>
      </c>
      <c r="L361" s="849">
        <v>1</v>
      </c>
      <c r="M361" s="850">
        <v>46.07</v>
      </c>
    </row>
    <row r="362" spans="1:13" ht="14.4" customHeight="1" x14ac:dyDescent="0.3">
      <c r="A362" s="831" t="s">
        <v>2346</v>
      </c>
      <c r="B362" s="832" t="s">
        <v>2054</v>
      </c>
      <c r="C362" s="832" t="s">
        <v>2903</v>
      </c>
      <c r="D362" s="832" t="s">
        <v>2260</v>
      </c>
      <c r="E362" s="832" t="s">
        <v>2904</v>
      </c>
      <c r="F362" s="849">
        <v>1</v>
      </c>
      <c r="G362" s="849">
        <v>0</v>
      </c>
      <c r="H362" s="837"/>
      <c r="I362" s="849"/>
      <c r="J362" s="849"/>
      <c r="K362" s="837"/>
      <c r="L362" s="849">
        <v>1</v>
      </c>
      <c r="M362" s="850">
        <v>0</v>
      </c>
    </row>
    <row r="363" spans="1:13" ht="14.4" customHeight="1" x14ac:dyDescent="0.3">
      <c r="A363" s="831" t="s">
        <v>2346</v>
      </c>
      <c r="B363" s="832" t="s">
        <v>2060</v>
      </c>
      <c r="C363" s="832" t="s">
        <v>2063</v>
      </c>
      <c r="D363" s="832" t="s">
        <v>1310</v>
      </c>
      <c r="E363" s="832" t="s">
        <v>2064</v>
      </c>
      <c r="F363" s="849"/>
      <c r="G363" s="849"/>
      <c r="H363" s="837">
        <v>0</v>
      </c>
      <c r="I363" s="849">
        <v>1</v>
      </c>
      <c r="J363" s="849">
        <v>154.36000000000001</v>
      </c>
      <c r="K363" s="837">
        <v>1</v>
      </c>
      <c r="L363" s="849">
        <v>1</v>
      </c>
      <c r="M363" s="850">
        <v>154.36000000000001</v>
      </c>
    </row>
    <row r="364" spans="1:13" ht="14.4" customHeight="1" x14ac:dyDescent="0.3">
      <c r="A364" s="831" t="s">
        <v>2346</v>
      </c>
      <c r="B364" s="832" t="s">
        <v>2075</v>
      </c>
      <c r="C364" s="832" t="s">
        <v>3307</v>
      </c>
      <c r="D364" s="832" t="s">
        <v>3308</v>
      </c>
      <c r="E364" s="832" t="s">
        <v>3144</v>
      </c>
      <c r="F364" s="849">
        <v>1</v>
      </c>
      <c r="G364" s="849">
        <v>238.72</v>
      </c>
      <c r="H364" s="837">
        <v>1</v>
      </c>
      <c r="I364" s="849"/>
      <c r="J364" s="849"/>
      <c r="K364" s="837">
        <v>0</v>
      </c>
      <c r="L364" s="849">
        <v>1</v>
      </c>
      <c r="M364" s="850">
        <v>238.72</v>
      </c>
    </row>
    <row r="365" spans="1:13" ht="14.4" customHeight="1" x14ac:dyDescent="0.3">
      <c r="A365" s="831" t="s">
        <v>2346</v>
      </c>
      <c r="B365" s="832" t="s">
        <v>2075</v>
      </c>
      <c r="C365" s="832" t="s">
        <v>2076</v>
      </c>
      <c r="D365" s="832" t="s">
        <v>2077</v>
      </c>
      <c r="E365" s="832" t="s">
        <v>1331</v>
      </c>
      <c r="F365" s="849"/>
      <c r="G365" s="849"/>
      <c r="H365" s="837">
        <v>0</v>
      </c>
      <c r="I365" s="849">
        <v>2</v>
      </c>
      <c r="J365" s="849">
        <v>341.04</v>
      </c>
      <c r="K365" s="837">
        <v>1</v>
      </c>
      <c r="L365" s="849">
        <v>2</v>
      </c>
      <c r="M365" s="850">
        <v>341.04</v>
      </c>
    </row>
    <row r="366" spans="1:13" ht="14.4" customHeight="1" x14ac:dyDescent="0.3">
      <c r="A366" s="831" t="s">
        <v>2346</v>
      </c>
      <c r="B366" s="832" t="s">
        <v>2075</v>
      </c>
      <c r="C366" s="832" t="s">
        <v>3309</v>
      </c>
      <c r="D366" s="832" t="s">
        <v>2077</v>
      </c>
      <c r="E366" s="832" t="s">
        <v>3310</v>
      </c>
      <c r="F366" s="849"/>
      <c r="G366" s="849"/>
      <c r="H366" s="837">
        <v>0</v>
      </c>
      <c r="I366" s="849">
        <v>1</v>
      </c>
      <c r="J366" s="849">
        <v>272.83</v>
      </c>
      <c r="K366" s="837">
        <v>1</v>
      </c>
      <c r="L366" s="849">
        <v>1</v>
      </c>
      <c r="M366" s="850">
        <v>272.83</v>
      </c>
    </row>
    <row r="367" spans="1:13" ht="14.4" customHeight="1" x14ac:dyDescent="0.3">
      <c r="A367" s="831" t="s">
        <v>2346</v>
      </c>
      <c r="B367" s="832" t="s">
        <v>2121</v>
      </c>
      <c r="C367" s="832" t="s">
        <v>2895</v>
      </c>
      <c r="D367" s="832" t="s">
        <v>2896</v>
      </c>
      <c r="E367" s="832" t="s">
        <v>2124</v>
      </c>
      <c r="F367" s="849">
        <v>1</v>
      </c>
      <c r="G367" s="849">
        <v>550.39</v>
      </c>
      <c r="H367" s="837">
        <v>1</v>
      </c>
      <c r="I367" s="849"/>
      <c r="J367" s="849"/>
      <c r="K367" s="837">
        <v>0</v>
      </c>
      <c r="L367" s="849">
        <v>1</v>
      </c>
      <c r="M367" s="850">
        <v>550.39</v>
      </c>
    </row>
    <row r="368" spans="1:13" ht="14.4" customHeight="1" x14ac:dyDescent="0.3">
      <c r="A368" s="831" t="s">
        <v>2346</v>
      </c>
      <c r="B368" s="832" t="s">
        <v>3921</v>
      </c>
      <c r="C368" s="832" t="s">
        <v>3332</v>
      </c>
      <c r="D368" s="832" t="s">
        <v>3175</v>
      </c>
      <c r="E368" s="832" t="s">
        <v>2497</v>
      </c>
      <c r="F368" s="849"/>
      <c r="G368" s="849"/>
      <c r="H368" s="837">
        <v>0</v>
      </c>
      <c r="I368" s="849">
        <v>1</v>
      </c>
      <c r="J368" s="849">
        <v>48.42</v>
      </c>
      <c r="K368" s="837">
        <v>1</v>
      </c>
      <c r="L368" s="849">
        <v>1</v>
      </c>
      <c r="M368" s="850">
        <v>48.42</v>
      </c>
    </row>
    <row r="369" spans="1:13" ht="14.4" customHeight="1" x14ac:dyDescent="0.3">
      <c r="A369" s="831" t="s">
        <v>2346</v>
      </c>
      <c r="B369" s="832" t="s">
        <v>2132</v>
      </c>
      <c r="C369" s="832" t="s">
        <v>2455</v>
      </c>
      <c r="D369" s="832" t="s">
        <v>2456</v>
      </c>
      <c r="E369" s="832" t="s">
        <v>629</v>
      </c>
      <c r="F369" s="849">
        <v>1</v>
      </c>
      <c r="G369" s="849">
        <v>72.55</v>
      </c>
      <c r="H369" s="837">
        <v>1</v>
      </c>
      <c r="I369" s="849"/>
      <c r="J369" s="849"/>
      <c r="K369" s="837">
        <v>0</v>
      </c>
      <c r="L369" s="849">
        <v>1</v>
      </c>
      <c r="M369" s="850">
        <v>72.55</v>
      </c>
    </row>
    <row r="370" spans="1:13" ht="14.4" customHeight="1" x14ac:dyDescent="0.3">
      <c r="A370" s="831" t="s">
        <v>2346</v>
      </c>
      <c r="B370" s="832" t="s">
        <v>2132</v>
      </c>
      <c r="C370" s="832" t="s">
        <v>2134</v>
      </c>
      <c r="D370" s="832" t="s">
        <v>1035</v>
      </c>
      <c r="E370" s="832" t="s">
        <v>2135</v>
      </c>
      <c r="F370" s="849">
        <v>1</v>
      </c>
      <c r="G370" s="849">
        <v>65.28</v>
      </c>
      <c r="H370" s="837">
        <v>1</v>
      </c>
      <c r="I370" s="849"/>
      <c r="J370" s="849"/>
      <c r="K370" s="837">
        <v>0</v>
      </c>
      <c r="L370" s="849">
        <v>1</v>
      </c>
      <c r="M370" s="850">
        <v>65.28</v>
      </c>
    </row>
    <row r="371" spans="1:13" ht="14.4" customHeight="1" x14ac:dyDescent="0.3">
      <c r="A371" s="831" t="s">
        <v>2346</v>
      </c>
      <c r="B371" s="832" t="s">
        <v>2132</v>
      </c>
      <c r="C371" s="832" t="s">
        <v>2136</v>
      </c>
      <c r="D371" s="832" t="s">
        <v>1033</v>
      </c>
      <c r="E371" s="832" t="s">
        <v>2137</v>
      </c>
      <c r="F371" s="849">
        <v>2</v>
      </c>
      <c r="G371" s="849">
        <v>72.540000000000006</v>
      </c>
      <c r="H371" s="837">
        <v>1</v>
      </c>
      <c r="I371" s="849"/>
      <c r="J371" s="849"/>
      <c r="K371" s="837">
        <v>0</v>
      </c>
      <c r="L371" s="849">
        <v>2</v>
      </c>
      <c r="M371" s="850">
        <v>72.540000000000006</v>
      </c>
    </row>
    <row r="372" spans="1:13" ht="14.4" customHeight="1" x14ac:dyDescent="0.3">
      <c r="A372" s="831" t="s">
        <v>2346</v>
      </c>
      <c r="B372" s="832" t="s">
        <v>2152</v>
      </c>
      <c r="C372" s="832" t="s">
        <v>2153</v>
      </c>
      <c r="D372" s="832" t="s">
        <v>2154</v>
      </c>
      <c r="E372" s="832" t="s">
        <v>2155</v>
      </c>
      <c r="F372" s="849"/>
      <c r="G372" s="849"/>
      <c r="H372" s="837"/>
      <c r="I372" s="849">
        <v>5</v>
      </c>
      <c r="J372" s="849">
        <v>0</v>
      </c>
      <c r="K372" s="837"/>
      <c r="L372" s="849">
        <v>5</v>
      </c>
      <c r="M372" s="850">
        <v>0</v>
      </c>
    </row>
    <row r="373" spans="1:13" ht="14.4" customHeight="1" x14ac:dyDescent="0.3">
      <c r="A373" s="831" t="s">
        <v>2346</v>
      </c>
      <c r="B373" s="832" t="s">
        <v>3922</v>
      </c>
      <c r="C373" s="832" t="s">
        <v>2958</v>
      </c>
      <c r="D373" s="832" t="s">
        <v>2959</v>
      </c>
      <c r="E373" s="832" t="s">
        <v>2960</v>
      </c>
      <c r="F373" s="849">
        <v>1</v>
      </c>
      <c r="G373" s="849">
        <v>1793.62</v>
      </c>
      <c r="H373" s="837">
        <v>1</v>
      </c>
      <c r="I373" s="849"/>
      <c r="J373" s="849"/>
      <c r="K373" s="837">
        <v>0</v>
      </c>
      <c r="L373" s="849">
        <v>1</v>
      </c>
      <c r="M373" s="850">
        <v>1793.62</v>
      </c>
    </row>
    <row r="374" spans="1:13" ht="14.4" customHeight="1" x14ac:dyDescent="0.3">
      <c r="A374" s="831" t="s">
        <v>2346</v>
      </c>
      <c r="B374" s="832" t="s">
        <v>2177</v>
      </c>
      <c r="C374" s="832" t="s">
        <v>2178</v>
      </c>
      <c r="D374" s="832" t="s">
        <v>2179</v>
      </c>
      <c r="E374" s="832" t="s">
        <v>2180</v>
      </c>
      <c r="F374" s="849"/>
      <c r="G374" s="849"/>
      <c r="H374" s="837">
        <v>0</v>
      </c>
      <c r="I374" s="849">
        <v>1</v>
      </c>
      <c r="J374" s="849">
        <v>4.7</v>
      </c>
      <c r="K374" s="837">
        <v>1</v>
      </c>
      <c r="L374" s="849">
        <v>1</v>
      </c>
      <c r="M374" s="850">
        <v>4.7</v>
      </c>
    </row>
    <row r="375" spans="1:13" ht="14.4" customHeight="1" x14ac:dyDescent="0.3">
      <c r="A375" s="831" t="s">
        <v>2346</v>
      </c>
      <c r="B375" s="832" t="s">
        <v>2187</v>
      </c>
      <c r="C375" s="832" t="s">
        <v>2188</v>
      </c>
      <c r="D375" s="832" t="s">
        <v>1265</v>
      </c>
      <c r="E375" s="832" t="s">
        <v>2189</v>
      </c>
      <c r="F375" s="849"/>
      <c r="G375" s="849"/>
      <c r="H375" s="837"/>
      <c r="I375" s="849">
        <v>3</v>
      </c>
      <c r="J375" s="849">
        <v>0</v>
      </c>
      <c r="K375" s="837"/>
      <c r="L375" s="849">
        <v>3</v>
      </c>
      <c r="M375" s="850">
        <v>0</v>
      </c>
    </row>
    <row r="376" spans="1:13" ht="14.4" customHeight="1" x14ac:dyDescent="0.3">
      <c r="A376" s="831" t="s">
        <v>2346</v>
      </c>
      <c r="B376" s="832" t="s">
        <v>2192</v>
      </c>
      <c r="C376" s="832" t="s">
        <v>2836</v>
      </c>
      <c r="D376" s="832" t="s">
        <v>729</v>
      </c>
      <c r="E376" s="832" t="s">
        <v>2023</v>
      </c>
      <c r="F376" s="849"/>
      <c r="G376" s="849"/>
      <c r="H376" s="837">
        <v>0</v>
      </c>
      <c r="I376" s="849">
        <v>1</v>
      </c>
      <c r="J376" s="849">
        <v>85.16</v>
      </c>
      <c r="K376" s="837">
        <v>1</v>
      </c>
      <c r="L376" s="849">
        <v>1</v>
      </c>
      <c r="M376" s="850">
        <v>85.16</v>
      </c>
    </row>
    <row r="377" spans="1:13" ht="14.4" customHeight="1" x14ac:dyDescent="0.3">
      <c r="A377" s="831" t="s">
        <v>2346</v>
      </c>
      <c r="B377" s="832" t="s">
        <v>2192</v>
      </c>
      <c r="C377" s="832" t="s">
        <v>2837</v>
      </c>
      <c r="D377" s="832" t="s">
        <v>2838</v>
      </c>
      <c r="E377" s="832" t="s">
        <v>2023</v>
      </c>
      <c r="F377" s="849">
        <v>1</v>
      </c>
      <c r="G377" s="849">
        <v>85.16</v>
      </c>
      <c r="H377" s="837">
        <v>1</v>
      </c>
      <c r="I377" s="849"/>
      <c r="J377" s="849"/>
      <c r="K377" s="837">
        <v>0</v>
      </c>
      <c r="L377" s="849">
        <v>1</v>
      </c>
      <c r="M377" s="850">
        <v>85.16</v>
      </c>
    </row>
    <row r="378" spans="1:13" ht="14.4" customHeight="1" x14ac:dyDescent="0.3">
      <c r="A378" s="831" t="s">
        <v>2346</v>
      </c>
      <c r="B378" s="832" t="s">
        <v>3923</v>
      </c>
      <c r="C378" s="832" t="s">
        <v>2845</v>
      </c>
      <c r="D378" s="832" t="s">
        <v>2615</v>
      </c>
      <c r="E378" s="832" t="s">
        <v>2846</v>
      </c>
      <c r="F378" s="849">
        <v>1</v>
      </c>
      <c r="G378" s="849">
        <v>123.2</v>
      </c>
      <c r="H378" s="837">
        <v>1</v>
      </c>
      <c r="I378" s="849"/>
      <c r="J378" s="849"/>
      <c r="K378" s="837">
        <v>0</v>
      </c>
      <c r="L378" s="849">
        <v>1</v>
      </c>
      <c r="M378" s="850">
        <v>123.2</v>
      </c>
    </row>
    <row r="379" spans="1:13" ht="14.4" customHeight="1" x14ac:dyDescent="0.3">
      <c r="A379" s="831" t="s">
        <v>2346</v>
      </c>
      <c r="B379" s="832" t="s">
        <v>3924</v>
      </c>
      <c r="C379" s="832" t="s">
        <v>2824</v>
      </c>
      <c r="D379" s="832" t="s">
        <v>2825</v>
      </c>
      <c r="E379" s="832" t="s">
        <v>2826</v>
      </c>
      <c r="F379" s="849">
        <v>1</v>
      </c>
      <c r="G379" s="849">
        <v>155.69999999999999</v>
      </c>
      <c r="H379" s="837">
        <v>1</v>
      </c>
      <c r="I379" s="849"/>
      <c r="J379" s="849"/>
      <c r="K379" s="837">
        <v>0</v>
      </c>
      <c r="L379" s="849">
        <v>1</v>
      </c>
      <c r="M379" s="850">
        <v>155.69999999999999</v>
      </c>
    </row>
    <row r="380" spans="1:13" ht="14.4" customHeight="1" x14ac:dyDescent="0.3">
      <c r="A380" s="831" t="s">
        <v>2346</v>
      </c>
      <c r="B380" s="832" t="s">
        <v>2201</v>
      </c>
      <c r="C380" s="832" t="s">
        <v>2202</v>
      </c>
      <c r="D380" s="832" t="s">
        <v>1242</v>
      </c>
      <c r="E380" s="832" t="s">
        <v>2203</v>
      </c>
      <c r="F380" s="849"/>
      <c r="G380" s="849"/>
      <c r="H380" s="837">
        <v>0</v>
      </c>
      <c r="I380" s="849">
        <v>4</v>
      </c>
      <c r="J380" s="849">
        <v>255</v>
      </c>
      <c r="K380" s="837">
        <v>1</v>
      </c>
      <c r="L380" s="849">
        <v>4</v>
      </c>
      <c r="M380" s="850">
        <v>255</v>
      </c>
    </row>
    <row r="381" spans="1:13" ht="14.4" customHeight="1" x14ac:dyDescent="0.3">
      <c r="A381" s="831" t="s">
        <v>2346</v>
      </c>
      <c r="B381" s="832" t="s">
        <v>2216</v>
      </c>
      <c r="C381" s="832" t="s">
        <v>2220</v>
      </c>
      <c r="D381" s="832" t="s">
        <v>2218</v>
      </c>
      <c r="E381" s="832" t="s">
        <v>2221</v>
      </c>
      <c r="F381" s="849"/>
      <c r="G381" s="849"/>
      <c r="H381" s="837">
        <v>0</v>
      </c>
      <c r="I381" s="849">
        <v>2</v>
      </c>
      <c r="J381" s="849">
        <v>414.9</v>
      </c>
      <c r="K381" s="837">
        <v>1</v>
      </c>
      <c r="L381" s="849">
        <v>2</v>
      </c>
      <c r="M381" s="850">
        <v>414.9</v>
      </c>
    </row>
    <row r="382" spans="1:13" ht="14.4" customHeight="1" x14ac:dyDescent="0.3">
      <c r="A382" s="831" t="s">
        <v>2346</v>
      </c>
      <c r="B382" s="832" t="s">
        <v>2216</v>
      </c>
      <c r="C382" s="832" t="s">
        <v>2898</v>
      </c>
      <c r="D382" s="832" t="s">
        <v>2899</v>
      </c>
      <c r="E382" s="832" t="s">
        <v>2900</v>
      </c>
      <c r="F382" s="849">
        <v>1</v>
      </c>
      <c r="G382" s="849">
        <v>64.540000000000006</v>
      </c>
      <c r="H382" s="837">
        <v>1</v>
      </c>
      <c r="I382" s="849"/>
      <c r="J382" s="849"/>
      <c r="K382" s="837">
        <v>0</v>
      </c>
      <c r="L382" s="849">
        <v>1</v>
      </c>
      <c r="M382" s="850">
        <v>64.540000000000006</v>
      </c>
    </row>
    <row r="383" spans="1:13" ht="14.4" customHeight="1" x14ac:dyDescent="0.3">
      <c r="A383" s="831" t="s">
        <v>2346</v>
      </c>
      <c r="B383" s="832" t="s">
        <v>1885</v>
      </c>
      <c r="C383" s="832" t="s">
        <v>1886</v>
      </c>
      <c r="D383" s="832" t="s">
        <v>1887</v>
      </c>
      <c r="E383" s="832" t="s">
        <v>1888</v>
      </c>
      <c r="F383" s="849"/>
      <c r="G383" s="849"/>
      <c r="H383" s="837">
        <v>0</v>
      </c>
      <c r="I383" s="849">
        <v>1</v>
      </c>
      <c r="J383" s="849">
        <v>515</v>
      </c>
      <c r="K383" s="837">
        <v>1</v>
      </c>
      <c r="L383" s="849">
        <v>1</v>
      </c>
      <c r="M383" s="850">
        <v>515</v>
      </c>
    </row>
    <row r="384" spans="1:13" ht="14.4" customHeight="1" x14ac:dyDescent="0.3">
      <c r="A384" s="831" t="s">
        <v>2346</v>
      </c>
      <c r="B384" s="832" t="s">
        <v>3925</v>
      </c>
      <c r="C384" s="832" t="s">
        <v>3013</v>
      </c>
      <c r="D384" s="832" t="s">
        <v>3014</v>
      </c>
      <c r="E384" s="832" t="s">
        <v>3926</v>
      </c>
      <c r="F384" s="849"/>
      <c r="G384" s="849"/>
      <c r="H384" s="837">
        <v>0</v>
      </c>
      <c r="I384" s="849">
        <v>1</v>
      </c>
      <c r="J384" s="849">
        <v>1488.83</v>
      </c>
      <c r="K384" s="837">
        <v>1</v>
      </c>
      <c r="L384" s="849">
        <v>1</v>
      </c>
      <c r="M384" s="850">
        <v>1488.83</v>
      </c>
    </row>
    <row r="385" spans="1:13" ht="14.4" customHeight="1" x14ac:dyDescent="0.3">
      <c r="A385" s="831" t="s">
        <v>2346</v>
      </c>
      <c r="B385" s="832" t="s">
        <v>3927</v>
      </c>
      <c r="C385" s="832" t="s">
        <v>2531</v>
      </c>
      <c r="D385" s="832" t="s">
        <v>2452</v>
      </c>
      <c r="E385" s="832" t="s">
        <v>2532</v>
      </c>
      <c r="F385" s="849"/>
      <c r="G385" s="849"/>
      <c r="H385" s="837">
        <v>0</v>
      </c>
      <c r="I385" s="849">
        <v>1</v>
      </c>
      <c r="J385" s="849">
        <v>218.32</v>
      </c>
      <c r="K385" s="837">
        <v>1</v>
      </c>
      <c r="L385" s="849">
        <v>1</v>
      </c>
      <c r="M385" s="850">
        <v>218.32</v>
      </c>
    </row>
    <row r="386" spans="1:13" ht="14.4" customHeight="1" x14ac:dyDescent="0.3">
      <c r="A386" s="831" t="s">
        <v>2347</v>
      </c>
      <c r="B386" s="832" t="s">
        <v>1939</v>
      </c>
      <c r="C386" s="832" t="s">
        <v>2538</v>
      </c>
      <c r="D386" s="832" t="s">
        <v>1126</v>
      </c>
      <c r="E386" s="832" t="s">
        <v>1969</v>
      </c>
      <c r="F386" s="849">
        <v>1</v>
      </c>
      <c r="G386" s="849">
        <v>105.32</v>
      </c>
      <c r="H386" s="837">
        <v>1</v>
      </c>
      <c r="I386" s="849"/>
      <c r="J386" s="849"/>
      <c r="K386" s="837">
        <v>0</v>
      </c>
      <c r="L386" s="849">
        <v>1</v>
      </c>
      <c r="M386" s="850">
        <v>105.32</v>
      </c>
    </row>
    <row r="387" spans="1:13" ht="14.4" customHeight="1" x14ac:dyDescent="0.3">
      <c r="A387" s="831" t="s">
        <v>2347</v>
      </c>
      <c r="B387" s="832" t="s">
        <v>1939</v>
      </c>
      <c r="C387" s="832" t="s">
        <v>1946</v>
      </c>
      <c r="D387" s="832" t="s">
        <v>1126</v>
      </c>
      <c r="E387" s="832" t="s">
        <v>1941</v>
      </c>
      <c r="F387" s="849">
        <v>2</v>
      </c>
      <c r="G387" s="849">
        <v>70.22</v>
      </c>
      <c r="H387" s="837">
        <v>0.39999999999999997</v>
      </c>
      <c r="I387" s="849">
        <v>3</v>
      </c>
      <c r="J387" s="849">
        <v>105.33</v>
      </c>
      <c r="K387" s="837">
        <v>0.6</v>
      </c>
      <c r="L387" s="849">
        <v>5</v>
      </c>
      <c r="M387" s="850">
        <v>175.55</v>
      </c>
    </row>
    <row r="388" spans="1:13" ht="14.4" customHeight="1" x14ac:dyDescent="0.3">
      <c r="A388" s="831" t="s">
        <v>2347</v>
      </c>
      <c r="B388" s="832" t="s">
        <v>2181</v>
      </c>
      <c r="C388" s="832" t="s">
        <v>3362</v>
      </c>
      <c r="D388" s="832" t="s">
        <v>3363</v>
      </c>
      <c r="E388" s="832" t="s">
        <v>3364</v>
      </c>
      <c r="F388" s="849"/>
      <c r="G388" s="849"/>
      <c r="H388" s="837"/>
      <c r="I388" s="849">
        <v>28</v>
      </c>
      <c r="J388" s="849">
        <v>0</v>
      </c>
      <c r="K388" s="837"/>
      <c r="L388" s="849">
        <v>28</v>
      </c>
      <c r="M388" s="850">
        <v>0</v>
      </c>
    </row>
    <row r="389" spans="1:13" ht="14.4" customHeight="1" x14ac:dyDescent="0.3">
      <c r="A389" s="831" t="s">
        <v>2348</v>
      </c>
      <c r="B389" s="832" t="s">
        <v>3907</v>
      </c>
      <c r="C389" s="832" t="s">
        <v>3393</v>
      </c>
      <c r="D389" s="832" t="s">
        <v>3394</v>
      </c>
      <c r="E389" s="832" t="s">
        <v>3392</v>
      </c>
      <c r="F389" s="849"/>
      <c r="G389" s="849"/>
      <c r="H389" s="837">
        <v>0</v>
      </c>
      <c r="I389" s="849">
        <v>2</v>
      </c>
      <c r="J389" s="849">
        <v>141.08000000000001</v>
      </c>
      <c r="K389" s="837">
        <v>1</v>
      </c>
      <c r="L389" s="849">
        <v>2</v>
      </c>
      <c r="M389" s="850">
        <v>141.08000000000001</v>
      </c>
    </row>
    <row r="390" spans="1:13" ht="14.4" customHeight="1" x14ac:dyDescent="0.3">
      <c r="A390" s="831" t="s">
        <v>2348</v>
      </c>
      <c r="B390" s="832" t="s">
        <v>3907</v>
      </c>
      <c r="C390" s="832" t="s">
        <v>3853</v>
      </c>
      <c r="D390" s="832" t="s">
        <v>3394</v>
      </c>
      <c r="E390" s="832" t="s">
        <v>3854</v>
      </c>
      <c r="F390" s="849"/>
      <c r="G390" s="849"/>
      <c r="H390" s="837">
        <v>0</v>
      </c>
      <c r="I390" s="849">
        <v>2</v>
      </c>
      <c r="J390" s="849">
        <v>282.18</v>
      </c>
      <c r="K390" s="837">
        <v>1</v>
      </c>
      <c r="L390" s="849">
        <v>2</v>
      </c>
      <c r="M390" s="850">
        <v>282.18</v>
      </c>
    </row>
    <row r="391" spans="1:13" ht="14.4" customHeight="1" x14ac:dyDescent="0.3">
      <c r="A391" s="831" t="s">
        <v>2348</v>
      </c>
      <c r="B391" s="832" t="s">
        <v>2152</v>
      </c>
      <c r="C391" s="832" t="s">
        <v>2153</v>
      </c>
      <c r="D391" s="832" t="s">
        <v>2154</v>
      </c>
      <c r="E391" s="832" t="s">
        <v>2155</v>
      </c>
      <c r="F391" s="849"/>
      <c r="G391" s="849"/>
      <c r="H391" s="837"/>
      <c r="I391" s="849">
        <v>2</v>
      </c>
      <c r="J391" s="849">
        <v>0</v>
      </c>
      <c r="K391" s="837"/>
      <c r="L391" s="849">
        <v>2</v>
      </c>
      <c r="M391" s="850">
        <v>0</v>
      </c>
    </row>
    <row r="392" spans="1:13" ht="14.4" customHeight="1" x14ac:dyDescent="0.3">
      <c r="A392" s="831" t="s">
        <v>2349</v>
      </c>
      <c r="B392" s="832" t="s">
        <v>1810</v>
      </c>
      <c r="C392" s="832" t="s">
        <v>3566</v>
      </c>
      <c r="D392" s="832" t="s">
        <v>1814</v>
      </c>
      <c r="E392" s="832" t="s">
        <v>1821</v>
      </c>
      <c r="F392" s="849"/>
      <c r="G392" s="849"/>
      <c r="H392" s="837">
        <v>0</v>
      </c>
      <c r="I392" s="849">
        <v>4</v>
      </c>
      <c r="J392" s="849">
        <v>642.04</v>
      </c>
      <c r="K392" s="837">
        <v>1</v>
      </c>
      <c r="L392" s="849">
        <v>4</v>
      </c>
      <c r="M392" s="850">
        <v>642.04</v>
      </c>
    </row>
    <row r="393" spans="1:13" ht="14.4" customHeight="1" x14ac:dyDescent="0.3">
      <c r="A393" s="831" t="s">
        <v>2349</v>
      </c>
      <c r="B393" s="832" t="s">
        <v>1810</v>
      </c>
      <c r="C393" s="832" t="s">
        <v>3567</v>
      </c>
      <c r="D393" s="832" t="s">
        <v>1814</v>
      </c>
      <c r="E393" s="832" t="s">
        <v>1817</v>
      </c>
      <c r="F393" s="849"/>
      <c r="G393" s="849"/>
      <c r="H393" s="837">
        <v>0</v>
      </c>
      <c r="I393" s="849">
        <v>2</v>
      </c>
      <c r="J393" s="849">
        <v>160.53</v>
      </c>
      <c r="K393" s="837">
        <v>1</v>
      </c>
      <c r="L393" s="849">
        <v>2</v>
      </c>
      <c r="M393" s="850">
        <v>160.53</v>
      </c>
    </row>
    <row r="394" spans="1:13" ht="14.4" customHeight="1" x14ac:dyDescent="0.3">
      <c r="A394" s="831" t="s">
        <v>2349</v>
      </c>
      <c r="B394" s="832" t="s">
        <v>1810</v>
      </c>
      <c r="C394" s="832" t="s">
        <v>2729</v>
      </c>
      <c r="D394" s="832" t="s">
        <v>1814</v>
      </c>
      <c r="E394" s="832" t="s">
        <v>1819</v>
      </c>
      <c r="F394" s="849"/>
      <c r="G394" s="849"/>
      <c r="H394" s="837">
        <v>0</v>
      </c>
      <c r="I394" s="849">
        <v>2</v>
      </c>
      <c r="J394" s="849">
        <v>64.5</v>
      </c>
      <c r="K394" s="837">
        <v>1</v>
      </c>
      <c r="L394" s="849">
        <v>2</v>
      </c>
      <c r="M394" s="850">
        <v>64.5</v>
      </c>
    </row>
    <row r="395" spans="1:13" ht="14.4" customHeight="1" x14ac:dyDescent="0.3">
      <c r="A395" s="831" t="s">
        <v>2349</v>
      </c>
      <c r="B395" s="832" t="s">
        <v>1810</v>
      </c>
      <c r="C395" s="832" t="s">
        <v>3568</v>
      </c>
      <c r="D395" s="832" t="s">
        <v>1814</v>
      </c>
      <c r="E395" s="832" t="s">
        <v>3569</v>
      </c>
      <c r="F395" s="849"/>
      <c r="G395" s="849"/>
      <c r="H395" s="837"/>
      <c r="I395" s="849">
        <v>1</v>
      </c>
      <c r="J395" s="849">
        <v>0</v>
      </c>
      <c r="K395" s="837"/>
      <c r="L395" s="849">
        <v>1</v>
      </c>
      <c r="M395" s="850">
        <v>0</v>
      </c>
    </row>
    <row r="396" spans="1:13" ht="14.4" customHeight="1" x14ac:dyDescent="0.3">
      <c r="A396" s="831" t="s">
        <v>2349</v>
      </c>
      <c r="B396" s="832" t="s">
        <v>1810</v>
      </c>
      <c r="C396" s="832" t="s">
        <v>1816</v>
      </c>
      <c r="D396" s="832" t="s">
        <v>1814</v>
      </c>
      <c r="E396" s="832" t="s">
        <v>1817</v>
      </c>
      <c r="F396" s="849"/>
      <c r="G396" s="849"/>
      <c r="H396" s="837">
        <v>0</v>
      </c>
      <c r="I396" s="849">
        <v>1</v>
      </c>
      <c r="J396" s="849">
        <v>57.6</v>
      </c>
      <c r="K396" s="837">
        <v>1</v>
      </c>
      <c r="L396" s="849">
        <v>1</v>
      </c>
      <c r="M396" s="850">
        <v>57.6</v>
      </c>
    </row>
    <row r="397" spans="1:13" ht="14.4" customHeight="1" x14ac:dyDescent="0.3">
      <c r="A397" s="831" t="s">
        <v>2349</v>
      </c>
      <c r="B397" s="832" t="s">
        <v>1810</v>
      </c>
      <c r="C397" s="832" t="s">
        <v>1820</v>
      </c>
      <c r="D397" s="832" t="s">
        <v>1814</v>
      </c>
      <c r="E397" s="832" t="s">
        <v>1821</v>
      </c>
      <c r="F397" s="849"/>
      <c r="G397" s="849"/>
      <c r="H397" s="837">
        <v>0</v>
      </c>
      <c r="I397" s="849">
        <v>1</v>
      </c>
      <c r="J397" s="849">
        <v>115.18</v>
      </c>
      <c r="K397" s="837">
        <v>1</v>
      </c>
      <c r="L397" s="849">
        <v>1</v>
      </c>
      <c r="M397" s="850">
        <v>115.18</v>
      </c>
    </row>
    <row r="398" spans="1:13" ht="14.4" customHeight="1" x14ac:dyDescent="0.3">
      <c r="A398" s="831" t="s">
        <v>2349</v>
      </c>
      <c r="B398" s="832" t="s">
        <v>1853</v>
      </c>
      <c r="C398" s="832" t="s">
        <v>1854</v>
      </c>
      <c r="D398" s="832" t="s">
        <v>1855</v>
      </c>
      <c r="E398" s="832" t="s">
        <v>1856</v>
      </c>
      <c r="F398" s="849"/>
      <c r="G398" s="849"/>
      <c r="H398" s="837">
        <v>0</v>
      </c>
      <c r="I398" s="849">
        <v>2</v>
      </c>
      <c r="J398" s="849">
        <v>187.5</v>
      </c>
      <c r="K398" s="837">
        <v>1</v>
      </c>
      <c r="L398" s="849">
        <v>2</v>
      </c>
      <c r="M398" s="850">
        <v>187.5</v>
      </c>
    </row>
    <row r="399" spans="1:13" ht="14.4" customHeight="1" x14ac:dyDescent="0.3">
      <c r="A399" s="831" t="s">
        <v>2349</v>
      </c>
      <c r="B399" s="832" t="s">
        <v>1853</v>
      </c>
      <c r="C399" s="832" t="s">
        <v>2529</v>
      </c>
      <c r="D399" s="832" t="s">
        <v>1855</v>
      </c>
      <c r="E399" s="832" t="s">
        <v>2530</v>
      </c>
      <c r="F399" s="849"/>
      <c r="G399" s="849"/>
      <c r="H399" s="837">
        <v>0</v>
      </c>
      <c r="I399" s="849">
        <v>3</v>
      </c>
      <c r="J399" s="849">
        <v>554.22</v>
      </c>
      <c r="K399" s="837">
        <v>1</v>
      </c>
      <c r="L399" s="849">
        <v>3</v>
      </c>
      <c r="M399" s="850">
        <v>554.22</v>
      </c>
    </row>
    <row r="400" spans="1:13" ht="14.4" customHeight="1" x14ac:dyDescent="0.3">
      <c r="A400" s="831" t="s">
        <v>2349</v>
      </c>
      <c r="B400" s="832" t="s">
        <v>1853</v>
      </c>
      <c r="C400" s="832" t="s">
        <v>2445</v>
      </c>
      <c r="D400" s="832" t="s">
        <v>1858</v>
      </c>
      <c r="E400" s="832" t="s">
        <v>2446</v>
      </c>
      <c r="F400" s="849"/>
      <c r="G400" s="849"/>
      <c r="H400" s="837">
        <v>0</v>
      </c>
      <c r="I400" s="849">
        <v>3</v>
      </c>
      <c r="J400" s="849">
        <v>361.83</v>
      </c>
      <c r="K400" s="837">
        <v>1</v>
      </c>
      <c r="L400" s="849">
        <v>3</v>
      </c>
      <c r="M400" s="850">
        <v>361.83</v>
      </c>
    </row>
    <row r="401" spans="1:13" ht="14.4" customHeight="1" x14ac:dyDescent="0.3">
      <c r="A401" s="831" t="s">
        <v>2349</v>
      </c>
      <c r="B401" s="832" t="s">
        <v>1853</v>
      </c>
      <c r="C401" s="832" t="s">
        <v>1857</v>
      </c>
      <c r="D401" s="832" t="s">
        <v>1858</v>
      </c>
      <c r="E401" s="832" t="s">
        <v>1859</v>
      </c>
      <c r="F401" s="849"/>
      <c r="G401" s="849"/>
      <c r="H401" s="837">
        <v>0</v>
      </c>
      <c r="I401" s="849">
        <v>6</v>
      </c>
      <c r="J401" s="849">
        <v>1108.44</v>
      </c>
      <c r="K401" s="837">
        <v>1</v>
      </c>
      <c r="L401" s="849">
        <v>6</v>
      </c>
      <c r="M401" s="850">
        <v>1108.44</v>
      </c>
    </row>
    <row r="402" spans="1:13" ht="14.4" customHeight="1" x14ac:dyDescent="0.3">
      <c r="A402" s="831" t="s">
        <v>2349</v>
      </c>
      <c r="B402" s="832" t="s">
        <v>1860</v>
      </c>
      <c r="C402" s="832" t="s">
        <v>2405</v>
      </c>
      <c r="D402" s="832" t="s">
        <v>863</v>
      </c>
      <c r="E402" s="832" t="s">
        <v>1872</v>
      </c>
      <c r="F402" s="849"/>
      <c r="G402" s="849"/>
      <c r="H402" s="837">
        <v>0</v>
      </c>
      <c r="I402" s="849">
        <v>3</v>
      </c>
      <c r="J402" s="849">
        <v>2208.9900000000002</v>
      </c>
      <c r="K402" s="837">
        <v>1</v>
      </c>
      <c r="L402" s="849">
        <v>3</v>
      </c>
      <c r="M402" s="850">
        <v>2208.9900000000002</v>
      </c>
    </row>
    <row r="403" spans="1:13" ht="14.4" customHeight="1" x14ac:dyDescent="0.3">
      <c r="A403" s="831" t="s">
        <v>2349</v>
      </c>
      <c r="B403" s="832" t="s">
        <v>1860</v>
      </c>
      <c r="C403" s="832" t="s">
        <v>1877</v>
      </c>
      <c r="D403" s="832" t="s">
        <v>863</v>
      </c>
      <c r="E403" s="832" t="s">
        <v>1868</v>
      </c>
      <c r="F403" s="849"/>
      <c r="G403" s="849"/>
      <c r="H403" s="837">
        <v>0</v>
      </c>
      <c r="I403" s="849">
        <v>1</v>
      </c>
      <c r="J403" s="849">
        <v>923.74</v>
      </c>
      <c r="K403" s="837">
        <v>1</v>
      </c>
      <c r="L403" s="849">
        <v>1</v>
      </c>
      <c r="M403" s="850">
        <v>923.74</v>
      </c>
    </row>
    <row r="404" spans="1:13" ht="14.4" customHeight="1" x14ac:dyDescent="0.3">
      <c r="A404" s="831" t="s">
        <v>2349</v>
      </c>
      <c r="B404" s="832" t="s">
        <v>1860</v>
      </c>
      <c r="C404" s="832" t="s">
        <v>2937</v>
      </c>
      <c r="D404" s="832" t="s">
        <v>869</v>
      </c>
      <c r="E404" s="832" t="s">
        <v>1862</v>
      </c>
      <c r="F404" s="849"/>
      <c r="G404" s="849"/>
      <c r="H404" s="837">
        <v>0</v>
      </c>
      <c r="I404" s="849">
        <v>1</v>
      </c>
      <c r="J404" s="849">
        <v>1385.62</v>
      </c>
      <c r="K404" s="837">
        <v>1</v>
      </c>
      <c r="L404" s="849">
        <v>1</v>
      </c>
      <c r="M404" s="850">
        <v>1385.62</v>
      </c>
    </row>
    <row r="405" spans="1:13" ht="14.4" customHeight="1" x14ac:dyDescent="0.3">
      <c r="A405" s="831" t="s">
        <v>2349</v>
      </c>
      <c r="B405" s="832" t="s">
        <v>1860</v>
      </c>
      <c r="C405" s="832" t="s">
        <v>3547</v>
      </c>
      <c r="D405" s="832" t="s">
        <v>869</v>
      </c>
      <c r="E405" s="832" t="s">
        <v>3548</v>
      </c>
      <c r="F405" s="849"/>
      <c r="G405" s="849"/>
      <c r="H405" s="837">
        <v>0</v>
      </c>
      <c r="I405" s="849">
        <v>3</v>
      </c>
      <c r="J405" s="849">
        <v>1108.5</v>
      </c>
      <c r="K405" s="837">
        <v>1</v>
      </c>
      <c r="L405" s="849">
        <v>3</v>
      </c>
      <c r="M405" s="850">
        <v>1108.5</v>
      </c>
    </row>
    <row r="406" spans="1:13" ht="14.4" customHeight="1" x14ac:dyDescent="0.3">
      <c r="A406" s="831" t="s">
        <v>2349</v>
      </c>
      <c r="B406" s="832" t="s">
        <v>1879</v>
      </c>
      <c r="C406" s="832" t="s">
        <v>1883</v>
      </c>
      <c r="D406" s="832" t="s">
        <v>1881</v>
      </c>
      <c r="E406" s="832" t="s">
        <v>1884</v>
      </c>
      <c r="F406" s="849"/>
      <c r="G406" s="849"/>
      <c r="H406" s="837">
        <v>0</v>
      </c>
      <c r="I406" s="849">
        <v>11</v>
      </c>
      <c r="J406" s="849">
        <v>2055.5700000000002</v>
      </c>
      <c r="K406" s="837">
        <v>1</v>
      </c>
      <c r="L406" s="849">
        <v>11</v>
      </c>
      <c r="M406" s="850">
        <v>2055.5700000000002</v>
      </c>
    </row>
    <row r="407" spans="1:13" ht="14.4" customHeight="1" x14ac:dyDescent="0.3">
      <c r="A407" s="831" t="s">
        <v>2349</v>
      </c>
      <c r="B407" s="832" t="s">
        <v>3928</v>
      </c>
      <c r="C407" s="832" t="s">
        <v>3594</v>
      </c>
      <c r="D407" s="832" t="s">
        <v>3035</v>
      </c>
      <c r="E407" s="832" t="s">
        <v>3595</v>
      </c>
      <c r="F407" s="849"/>
      <c r="G407" s="849"/>
      <c r="H407" s="837">
        <v>0</v>
      </c>
      <c r="I407" s="849">
        <v>2</v>
      </c>
      <c r="J407" s="849">
        <v>1280.82</v>
      </c>
      <c r="K407" s="837">
        <v>1</v>
      </c>
      <c r="L407" s="849">
        <v>2</v>
      </c>
      <c r="M407" s="850">
        <v>1280.82</v>
      </c>
    </row>
    <row r="408" spans="1:13" ht="14.4" customHeight="1" x14ac:dyDescent="0.3">
      <c r="A408" s="831" t="s">
        <v>2349</v>
      </c>
      <c r="B408" s="832" t="s">
        <v>1893</v>
      </c>
      <c r="C408" s="832" t="s">
        <v>1898</v>
      </c>
      <c r="D408" s="832" t="s">
        <v>746</v>
      </c>
      <c r="E408" s="832" t="s">
        <v>1899</v>
      </c>
      <c r="F408" s="849"/>
      <c r="G408" s="849"/>
      <c r="H408" s="837">
        <v>0</v>
      </c>
      <c r="I408" s="849">
        <v>14</v>
      </c>
      <c r="J408" s="849">
        <v>2016.1399999999999</v>
      </c>
      <c r="K408" s="837">
        <v>1</v>
      </c>
      <c r="L408" s="849">
        <v>14</v>
      </c>
      <c r="M408" s="850">
        <v>2016.1399999999999</v>
      </c>
    </row>
    <row r="409" spans="1:13" ht="14.4" customHeight="1" x14ac:dyDescent="0.3">
      <c r="A409" s="831" t="s">
        <v>2349</v>
      </c>
      <c r="B409" s="832" t="s">
        <v>1900</v>
      </c>
      <c r="C409" s="832" t="s">
        <v>2996</v>
      </c>
      <c r="D409" s="832" t="s">
        <v>2997</v>
      </c>
      <c r="E409" s="832" t="s">
        <v>2998</v>
      </c>
      <c r="F409" s="849">
        <v>3</v>
      </c>
      <c r="G409" s="849">
        <v>393.96</v>
      </c>
      <c r="H409" s="837">
        <v>1</v>
      </c>
      <c r="I409" s="849"/>
      <c r="J409" s="849"/>
      <c r="K409" s="837">
        <v>0</v>
      </c>
      <c r="L409" s="849">
        <v>3</v>
      </c>
      <c r="M409" s="850">
        <v>393.96</v>
      </c>
    </row>
    <row r="410" spans="1:13" ht="14.4" customHeight="1" x14ac:dyDescent="0.3">
      <c r="A410" s="831" t="s">
        <v>2349</v>
      </c>
      <c r="B410" s="832" t="s">
        <v>1900</v>
      </c>
      <c r="C410" s="832" t="s">
        <v>3665</v>
      </c>
      <c r="D410" s="832" t="s">
        <v>2997</v>
      </c>
      <c r="E410" s="832" t="s">
        <v>3666</v>
      </c>
      <c r="F410" s="849">
        <v>8</v>
      </c>
      <c r="G410" s="849">
        <v>3151.52</v>
      </c>
      <c r="H410" s="837">
        <v>1</v>
      </c>
      <c r="I410" s="849"/>
      <c r="J410" s="849"/>
      <c r="K410" s="837">
        <v>0</v>
      </c>
      <c r="L410" s="849">
        <v>8</v>
      </c>
      <c r="M410" s="850">
        <v>3151.52</v>
      </c>
    </row>
    <row r="411" spans="1:13" ht="14.4" customHeight="1" x14ac:dyDescent="0.3">
      <c r="A411" s="831" t="s">
        <v>2349</v>
      </c>
      <c r="B411" s="832" t="s">
        <v>1900</v>
      </c>
      <c r="C411" s="832" t="s">
        <v>3667</v>
      </c>
      <c r="D411" s="832" t="s">
        <v>3668</v>
      </c>
      <c r="E411" s="832" t="s">
        <v>3669</v>
      </c>
      <c r="F411" s="849"/>
      <c r="G411" s="849"/>
      <c r="H411" s="837">
        <v>0</v>
      </c>
      <c r="I411" s="849">
        <v>3</v>
      </c>
      <c r="J411" s="849">
        <v>393.96</v>
      </c>
      <c r="K411" s="837">
        <v>1</v>
      </c>
      <c r="L411" s="849">
        <v>3</v>
      </c>
      <c r="M411" s="850">
        <v>393.96</v>
      </c>
    </row>
    <row r="412" spans="1:13" ht="14.4" customHeight="1" x14ac:dyDescent="0.3">
      <c r="A412" s="831" t="s">
        <v>2349</v>
      </c>
      <c r="B412" s="832" t="s">
        <v>3908</v>
      </c>
      <c r="C412" s="832" t="s">
        <v>3537</v>
      </c>
      <c r="D412" s="832" t="s">
        <v>3167</v>
      </c>
      <c r="E412" s="832" t="s">
        <v>3538</v>
      </c>
      <c r="F412" s="849"/>
      <c r="G412" s="849"/>
      <c r="H412" s="837">
        <v>0</v>
      </c>
      <c r="I412" s="849">
        <v>1</v>
      </c>
      <c r="J412" s="849">
        <v>70.3</v>
      </c>
      <c r="K412" s="837">
        <v>1</v>
      </c>
      <c r="L412" s="849">
        <v>1</v>
      </c>
      <c r="M412" s="850">
        <v>70.3</v>
      </c>
    </row>
    <row r="413" spans="1:13" ht="14.4" customHeight="1" x14ac:dyDescent="0.3">
      <c r="A413" s="831" t="s">
        <v>2349</v>
      </c>
      <c r="B413" s="832" t="s">
        <v>3908</v>
      </c>
      <c r="C413" s="832" t="s">
        <v>3166</v>
      </c>
      <c r="D413" s="832" t="s">
        <v>3167</v>
      </c>
      <c r="E413" s="832" t="s">
        <v>3168</v>
      </c>
      <c r="F413" s="849"/>
      <c r="G413" s="849"/>
      <c r="H413" s="837">
        <v>0</v>
      </c>
      <c r="I413" s="849">
        <v>2</v>
      </c>
      <c r="J413" s="849">
        <v>703.02</v>
      </c>
      <c r="K413" s="837">
        <v>1</v>
      </c>
      <c r="L413" s="849">
        <v>2</v>
      </c>
      <c r="M413" s="850">
        <v>703.02</v>
      </c>
    </row>
    <row r="414" spans="1:13" ht="14.4" customHeight="1" x14ac:dyDescent="0.3">
      <c r="A414" s="831" t="s">
        <v>2349</v>
      </c>
      <c r="B414" s="832" t="s">
        <v>3908</v>
      </c>
      <c r="C414" s="832" t="s">
        <v>3539</v>
      </c>
      <c r="D414" s="832" t="s">
        <v>3540</v>
      </c>
      <c r="E414" s="832" t="s">
        <v>3541</v>
      </c>
      <c r="F414" s="849">
        <v>1</v>
      </c>
      <c r="G414" s="849">
        <v>459.3</v>
      </c>
      <c r="H414" s="837">
        <v>1</v>
      </c>
      <c r="I414" s="849"/>
      <c r="J414" s="849"/>
      <c r="K414" s="837">
        <v>0</v>
      </c>
      <c r="L414" s="849">
        <v>1</v>
      </c>
      <c r="M414" s="850">
        <v>459.3</v>
      </c>
    </row>
    <row r="415" spans="1:13" ht="14.4" customHeight="1" x14ac:dyDescent="0.3">
      <c r="A415" s="831" t="s">
        <v>2349</v>
      </c>
      <c r="B415" s="832" t="s">
        <v>3908</v>
      </c>
      <c r="C415" s="832" t="s">
        <v>3542</v>
      </c>
      <c r="D415" s="832" t="s">
        <v>3540</v>
      </c>
      <c r="E415" s="832" t="s">
        <v>3543</v>
      </c>
      <c r="F415" s="849">
        <v>2</v>
      </c>
      <c r="G415" s="849">
        <v>918.6</v>
      </c>
      <c r="H415" s="837">
        <v>1</v>
      </c>
      <c r="I415" s="849"/>
      <c r="J415" s="849"/>
      <c r="K415" s="837">
        <v>0</v>
      </c>
      <c r="L415" s="849">
        <v>2</v>
      </c>
      <c r="M415" s="850">
        <v>918.6</v>
      </c>
    </row>
    <row r="416" spans="1:13" ht="14.4" customHeight="1" x14ac:dyDescent="0.3">
      <c r="A416" s="831" t="s">
        <v>2349</v>
      </c>
      <c r="B416" s="832" t="s">
        <v>1908</v>
      </c>
      <c r="C416" s="832" t="s">
        <v>3426</v>
      </c>
      <c r="D416" s="832" t="s">
        <v>3427</v>
      </c>
      <c r="E416" s="832" t="s">
        <v>3428</v>
      </c>
      <c r="F416" s="849"/>
      <c r="G416" s="849"/>
      <c r="H416" s="837">
        <v>0</v>
      </c>
      <c r="I416" s="849">
        <v>2</v>
      </c>
      <c r="J416" s="849">
        <v>600.62</v>
      </c>
      <c r="K416" s="837">
        <v>1</v>
      </c>
      <c r="L416" s="849">
        <v>2</v>
      </c>
      <c r="M416" s="850">
        <v>600.62</v>
      </c>
    </row>
    <row r="417" spans="1:13" ht="14.4" customHeight="1" x14ac:dyDescent="0.3">
      <c r="A417" s="831" t="s">
        <v>2349</v>
      </c>
      <c r="B417" s="832" t="s">
        <v>1910</v>
      </c>
      <c r="C417" s="832" t="s">
        <v>1911</v>
      </c>
      <c r="D417" s="832" t="s">
        <v>875</v>
      </c>
      <c r="E417" s="832" t="s">
        <v>1912</v>
      </c>
      <c r="F417" s="849"/>
      <c r="G417" s="849"/>
      <c r="H417" s="837">
        <v>0</v>
      </c>
      <c r="I417" s="849">
        <v>1</v>
      </c>
      <c r="J417" s="849">
        <v>42.51</v>
      </c>
      <c r="K417" s="837">
        <v>1</v>
      </c>
      <c r="L417" s="849">
        <v>1</v>
      </c>
      <c r="M417" s="850">
        <v>42.51</v>
      </c>
    </row>
    <row r="418" spans="1:13" ht="14.4" customHeight="1" x14ac:dyDescent="0.3">
      <c r="A418" s="831" t="s">
        <v>2349</v>
      </c>
      <c r="B418" s="832" t="s">
        <v>1910</v>
      </c>
      <c r="C418" s="832" t="s">
        <v>1913</v>
      </c>
      <c r="D418" s="832" t="s">
        <v>875</v>
      </c>
      <c r="E418" s="832" t="s">
        <v>1914</v>
      </c>
      <c r="F418" s="849"/>
      <c r="G418" s="849"/>
      <c r="H418" s="837">
        <v>0</v>
      </c>
      <c r="I418" s="849">
        <v>1</v>
      </c>
      <c r="J418" s="849">
        <v>85.02</v>
      </c>
      <c r="K418" s="837">
        <v>1</v>
      </c>
      <c r="L418" s="849">
        <v>1</v>
      </c>
      <c r="M418" s="850">
        <v>85.02</v>
      </c>
    </row>
    <row r="419" spans="1:13" ht="14.4" customHeight="1" x14ac:dyDescent="0.3">
      <c r="A419" s="831" t="s">
        <v>2349</v>
      </c>
      <c r="B419" s="832" t="s">
        <v>1910</v>
      </c>
      <c r="C419" s="832" t="s">
        <v>3125</v>
      </c>
      <c r="D419" s="832" t="s">
        <v>873</v>
      </c>
      <c r="E419" s="832" t="s">
        <v>3126</v>
      </c>
      <c r="F419" s="849"/>
      <c r="G419" s="849"/>
      <c r="H419" s="837">
        <v>0</v>
      </c>
      <c r="I419" s="849">
        <v>1</v>
      </c>
      <c r="J419" s="849">
        <v>196.56</v>
      </c>
      <c r="K419" s="837">
        <v>1</v>
      </c>
      <c r="L419" s="849">
        <v>1</v>
      </c>
      <c r="M419" s="850">
        <v>196.56</v>
      </c>
    </row>
    <row r="420" spans="1:13" ht="14.4" customHeight="1" x14ac:dyDescent="0.3">
      <c r="A420" s="831" t="s">
        <v>2349</v>
      </c>
      <c r="B420" s="832" t="s">
        <v>1910</v>
      </c>
      <c r="C420" s="832" t="s">
        <v>2382</v>
      </c>
      <c r="D420" s="832" t="s">
        <v>871</v>
      </c>
      <c r="E420" s="832" t="s">
        <v>1912</v>
      </c>
      <c r="F420" s="849">
        <v>4</v>
      </c>
      <c r="G420" s="849">
        <v>170.04</v>
      </c>
      <c r="H420" s="837">
        <v>1</v>
      </c>
      <c r="I420" s="849"/>
      <c r="J420" s="849"/>
      <c r="K420" s="837">
        <v>0</v>
      </c>
      <c r="L420" s="849">
        <v>4</v>
      </c>
      <c r="M420" s="850">
        <v>170.04</v>
      </c>
    </row>
    <row r="421" spans="1:13" ht="14.4" customHeight="1" x14ac:dyDescent="0.3">
      <c r="A421" s="831" t="s">
        <v>2349</v>
      </c>
      <c r="B421" s="832" t="s">
        <v>1922</v>
      </c>
      <c r="C421" s="832" t="s">
        <v>1923</v>
      </c>
      <c r="D421" s="832" t="s">
        <v>1924</v>
      </c>
      <c r="E421" s="832" t="s">
        <v>1925</v>
      </c>
      <c r="F421" s="849"/>
      <c r="G421" s="849"/>
      <c r="H421" s="837">
        <v>0</v>
      </c>
      <c r="I421" s="849">
        <v>2</v>
      </c>
      <c r="J421" s="849">
        <v>76.08</v>
      </c>
      <c r="K421" s="837">
        <v>1</v>
      </c>
      <c r="L421" s="849">
        <v>2</v>
      </c>
      <c r="M421" s="850">
        <v>76.08</v>
      </c>
    </row>
    <row r="422" spans="1:13" ht="14.4" customHeight="1" x14ac:dyDescent="0.3">
      <c r="A422" s="831" t="s">
        <v>2349</v>
      </c>
      <c r="B422" s="832" t="s">
        <v>1922</v>
      </c>
      <c r="C422" s="832" t="s">
        <v>1928</v>
      </c>
      <c r="D422" s="832" t="s">
        <v>1929</v>
      </c>
      <c r="E422" s="832" t="s">
        <v>1930</v>
      </c>
      <c r="F422" s="849"/>
      <c r="G422" s="849"/>
      <c r="H422" s="837">
        <v>0</v>
      </c>
      <c r="I422" s="849">
        <v>2</v>
      </c>
      <c r="J422" s="849">
        <v>468.14</v>
      </c>
      <c r="K422" s="837">
        <v>1</v>
      </c>
      <c r="L422" s="849">
        <v>2</v>
      </c>
      <c r="M422" s="850">
        <v>468.14</v>
      </c>
    </row>
    <row r="423" spans="1:13" ht="14.4" customHeight="1" x14ac:dyDescent="0.3">
      <c r="A423" s="831" t="s">
        <v>2349</v>
      </c>
      <c r="B423" s="832" t="s">
        <v>1922</v>
      </c>
      <c r="C423" s="832" t="s">
        <v>2253</v>
      </c>
      <c r="D423" s="832" t="s">
        <v>1924</v>
      </c>
      <c r="E423" s="832" t="s">
        <v>2254</v>
      </c>
      <c r="F423" s="849"/>
      <c r="G423" s="849"/>
      <c r="H423" s="837">
        <v>0</v>
      </c>
      <c r="I423" s="849">
        <v>1</v>
      </c>
      <c r="J423" s="849">
        <v>58.52</v>
      </c>
      <c r="K423" s="837">
        <v>1</v>
      </c>
      <c r="L423" s="849">
        <v>1</v>
      </c>
      <c r="M423" s="850">
        <v>58.52</v>
      </c>
    </row>
    <row r="424" spans="1:13" ht="14.4" customHeight="1" x14ac:dyDescent="0.3">
      <c r="A424" s="831" t="s">
        <v>2349</v>
      </c>
      <c r="B424" s="832" t="s">
        <v>1933</v>
      </c>
      <c r="C424" s="832" t="s">
        <v>3395</v>
      </c>
      <c r="D424" s="832" t="s">
        <v>3396</v>
      </c>
      <c r="E424" s="832" t="s">
        <v>2029</v>
      </c>
      <c r="F424" s="849">
        <v>1</v>
      </c>
      <c r="G424" s="849">
        <v>234.07</v>
      </c>
      <c r="H424" s="837">
        <v>1</v>
      </c>
      <c r="I424" s="849"/>
      <c r="J424" s="849"/>
      <c r="K424" s="837">
        <v>0</v>
      </c>
      <c r="L424" s="849">
        <v>1</v>
      </c>
      <c r="M424" s="850">
        <v>234.07</v>
      </c>
    </row>
    <row r="425" spans="1:13" ht="14.4" customHeight="1" x14ac:dyDescent="0.3">
      <c r="A425" s="831" t="s">
        <v>2349</v>
      </c>
      <c r="B425" s="832" t="s">
        <v>1933</v>
      </c>
      <c r="C425" s="832" t="s">
        <v>1934</v>
      </c>
      <c r="D425" s="832" t="s">
        <v>1935</v>
      </c>
      <c r="E425" s="832" t="s">
        <v>1936</v>
      </c>
      <c r="F425" s="849"/>
      <c r="G425" s="849"/>
      <c r="H425" s="837">
        <v>0</v>
      </c>
      <c r="I425" s="849">
        <v>6</v>
      </c>
      <c r="J425" s="849">
        <v>393.24</v>
      </c>
      <c r="K425" s="837">
        <v>1</v>
      </c>
      <c r="L425" s="849">
        <v>6</v>
      </c>
      <c r="M425" s="850">
        <v>393.24</v>
      </c>
    </row>
    <row r="426" spans="1:13" ht="14.4" customHeight="1" x14ac:dyDescent="0.3">
      <c r="A426" s="831" t="s">
        <v>2349</v>
      </c>
      <c r="B426" s="832" t="s">
        <v>1933</v>
      </c>
      <c r="C426" s="832" t="s">
        <v>1937</v>
      </c>
      <c r="D426" s="832" t="s">
        <v>1935</v>
      </c>
      <c r="E426" s="832" t="s">
        <v>1938</v>
      </c>
      <c r="F426" s="849"/>
      <c r="G426" s="849"/>
      <c r="H426" s="837">
        <v>0</v>
      </c>
      <c r="I426" s="849">
        <v>5</v>
      </c>
      <c r="J426" s="849">
        <v>1146.9000000000001</v>
      </c>
      <c r="K426" s="837">
        <v>1</v>
      </c>
      <c r="L426" s="849">
        <v>5</v>
      </c>
      <c r="M426" s="850">
        <v>1146.9000000000001</v>
      </c>
    </row>
    <row r="427" spans="1:13" ht="14.4" customHeight="1" x14ac:dyDescent="0.3">
      <c r="A427" s="831" t="s">
        <v>2349</v>
      </c>
      <c r="B427" s="832" t="s">
        <v>1939</v>
      </c>
      <c r="C427" s="832" t="s">
        <v>1940</v>
      </c>
      <c r="D427" s="832" t="s">
        <v>696</v>
      </c>
      <c r="E427" s="832" t="s">
        <v>1941</v>
      </c>
      <c r="F427" s="849"/>
      <c r="G427" s="849"/>
      <c r="H427" s="837">
        <v>0</v>
      </c>
      <c r="I427" s="849">
        <v>4</v>
      </c>
      <c r="J427" s="849">
        <v>140.44</v>
      </c>
      <c r="K427" s="837">
        <v>1</v>
      </c>
      <c r="L427" s="849">
        <v>4</v>
      </c>
      <c r="M427" s="850">
        <v>140.44</v>
      </c>
    </row>
    <row r="428" spans="1:13" ht="14.4" customHeight="1" x14ac:dyDescent="0.3">
      <c r="A428" s="831" t="s">
        <v>2349</v>
      </c>
      <c r="B428" s="832" t="s">
        <v>1939</v>
      </c>
      <c r="C428" s="832" t="s">
        <v>2538</v>
      </c>
      <c r="D428" s="832" t="s">
        <v>1126</v>
      </c>
      <c r="E428" s="832" t="s">
        <v>1969</v>
      </c>
      <c r="F428" s="849">
        <v>7</v>
      </c>
      <c r="G428" s="849">
        <v>737.24</v>
      </c>
      <c r="H428" s="837">
        <v>0.33333333333333331</v>
      </c>
      <c r="I428" s="849">
        <v>14</v>
      </c>
      <c r="J428" s="849">
        <v>1474.48</v>
      </c>
      <c r="K428" s="837">
        <v>0.66666666666666663</v>
      </c>
      <c r="L428" s="849">
        <v>21</v>
      </c>
      <c r="M428" s="850">
        <v>2211.7200000000003</v>
      </c>
    </row>
    <row r="429" spans="1:13" ht="14.4" customHeight="1" x14ac:dyDescent="0.3">
      <c r="A429" s="831" t="s">
        <v>2349</v>
      </c>
      <c r="B429" s="832" t="s">
        <v>1939</v>
      </c>
      <c r="C429" s="832" t="s">
        <v>2539</v>
      </c>
      <c r="D429" s="832" t="s">
        <v>1124</v>
      </c>
      <c r="E429" s="832" t="s">
        <v>2021</v>
      </c>
      <c r="F429" s="849">
        <v>4</v>
      </c>
      <c r="G429" s="849">
        <v>842.64</v>
      </c>
      <c r="H429" s="837">
        <v>0.44444444444444442</v>
      </c>
      <c r="I429" s="849">
        <v>5</v>
      </c>
      <c r="J429" s="849">
        <v>1053.3</v>
      </c>
      <c r="K429" s="837">
        <v>0.55555555555555547</v>
      </c>
      <c r="L429" s="849">
        <v>9</v>
      </c>
      <c r="M429" s="850">
        <v>1895.94</v>
      </c>
    </row>
    <row r="430" spans="1:13" ht="14.4" customHeight="1" x14ac:dyDescent="0.3">
      <c r="A430" s="831" t="s">
        <v>2349</v>
      </c>
      <c r="B430" s="832" t="s">
        <v>1939</v>
      </c>
      <c r="C430" s="832" t="s">
        <v>2593</v>
      </c>
      <c r="D430" s="832" t="s">
        <v>2370</v>
      </c>
      <c r="E430" s="832" t="s">
        <v>2200</v>
      </c>
      <c r="F430" s="849">
        <v>6</v>
      </c>
      <c r="G430" s="849">
        <v>196.56</v>
      </c>
      <c r="H430" s="837">
        <v>1</v>
      </c>
      <c r="I430" s="849"/>
      <c r="J430" s="849"/>
      <c r="K430" s="837">
        <v>0</v>
      </c>
      <c r="L430" s="849">
        <v>6</v>
      </c>
      <c r="M430" s="850">
        <v>196.56</v>
      </c>
    </row>
    <row r="431" spans="1:13" ht="14.4" customHeight="1" x14ac:dyDescent="0.3">
      <c r="A431" s="831" t="s">
        <v>2349</v>
      </c>
      <c r="B431" s="832" t="s">
        <v>1939</v>
      </c>
      <c r="C431" s="832" t="s">
        <v>1946</v>
      </c>
      <c r="D431" s="832" t="s">
        <v>1126</v>
      </c>
      <c r="E431" s="832" t="s">
        <v>1941</v>
      </c>
      <c r="F431" s="849">
        <v>6</v>
      </c>
      <c r="G431" s="849">
        <v>210.66</v>
      </c>
      <c r="H431" s="837">
        <v>0.42857142857142849</v>
      </c>
      <c r="I431" s="849">
        <v>8</v>
      </c>
      <c r="J431" s="849">
        <v>280.88000000000005</v>
      </c>
      <c r="K431" s="837">
        <v>0.5714285714285714</v>
      </c>
      <c r="L431" s="849">
        <v>14</v>
      </c>
      <c r="M431" s="850">
        <v>491.54000000000008</v>
      </c>
    </row>
    <row r="432" spans="1:13" ht="14.4" customHeight="1" x14ac:dyDescent="0.3">
      <c r="A432" s="831" t="s">
        <v>2349</v>
      </c>
      <c r="B432" s="832" t="s">
        <v>1939</v>
      </c>
      <c r="C432" s="832" t="s">
        <v>2372</v>
      </c>
      <c r="D432" s="832" t="s">
        <v>2373</v>
      </c>
      <c r="E432" s="832" t="s">
        <v>1941</v>
      </c>
      <c r="F432" s="849">
        <v>9</v>
      </c>
      <c r="G432" s="849">
        <v>315.99</v>
      </c>
      <c r="H432" s="837">
        <v>1</v>
      </c>
      <c r="I432" s="849"/>
      <c r="J432" s="849"/>
      <c r="K432" s="837">
        <v>0</v>
      </c>
      <c r="L432" s="849">
        <v>9</v>
      </c>
      <c r="M432" s="850">
        <v>315.99</v>
      </c>
    </row>
    <row r="433" spans="1:13" ht="14.4" customHeight="1" x14ac:dyDescent="0.3">
      <c r="A433" s="831" t="s">
        <v>2349</v>
      </c>
      <c r="B433" s="832" t="s">
        <v>3918</v>
      </c>
      <c r="C433" s="832" t="s">
        <v>2720</v>
      </c>
      <c r="D433" s="832" t="s">
        <v>1051</v>
      </c>
      <c r="E433" s="832" t="s">
        <v>2721</v>
      </c>
      <c r="F433" s="849">
        <v>1</v>
      </c>
      <c r="G433" s="849">
        <v>32.76</v>
      </c>
      <c r="H433" s="837">
        <v>1</v>
      </c>
      <c r="I433" s="849"/>
      <c r="J433" s="849"/>
      <c r="K433" s="837">
        <v>0</v>
      </c>
      <c r="L433" s="849">
        <v>1</v>
      </c>
      <c r="M433" s="850">
        <v>32.76</v>
      </c>
    </row>
    <row r="434" spans="1:13" ht="14.4" customHeight="1" x14ac:dyDescent="0.3">
      <c r="A434" s="831" t="s">
        <v>2349</v>
      </c>
      <c r="B434" s="832" t="s">
        <v>3918</v>
      </c>
      <c r="C434" s="832" t="s">
        <v>3554</v>
      </c>
      <c r="D434" s="832" t="s">
        <v>3555</v>
      </c>
      <c r="E434" s="832" t="s">
        <v>2721</v>
      </c>
      <c r="F434" s="849"/>
      <c r="G434" s="849"/>
      <c r="H434" s="837">
        <v>0</v>
      </c>
      <c r="I434" s="849">
        <v>4</v>
      </c>
      <c r="J434" s="849">
        <v>131.04</v>
      </c>
      <c r="K434" s="837">
        <v>1</v>
      </c>
      <c r="L434" s="849">
        <v>4</v>
      </c>
      <c r="M434" s="850">
        <v>131.04</v>
      </c>
    </row>
    <row r="435" spans="1:13" ht="14.4" customHeight="1" x14ac:dyDescent="0.3">
      <c r="A435" s="831" t="s">
        <v>2349</v>
      </c>
      <c r="B435" s="832" t="s">
        <v>1953</v>
      </c>
      <c r="C435" s="832" t="s">
        <v>3374</v>
      </c>
      <c r="D435" s="832" t="s">
        <v>3026</v>
      </c>
      <c r="E435" s="832" t="s">
        <v>1859</v>
      </c>
      <c r="F435" s="849">
        <v>1</v>
      </c>
      <c r="G435" s="849">
        <v>122.87</v>
      </c>
      <c r="H435" s="837">
        <v>1</v>
      </c>
      <c r="I435" s="849"/>
      <c r="J435" s="849"/>
      <c r="K435" s="837">
        <v>0</v>
      </c>
      <c r="L435" s="849">
        <v>1</v>
      </c>
      <c r="M435" s="850">
        <v>122.87</v>
      </c>
    </row>
    <row r="436" spans="1:13" ht="14.4" customHeight="1" x14ac:dyDescent="0.3">
      <c r="A436" s="831" t="s">
        <v>2349</v>
      </c>
      <c r="B436" s="832" t="s">
        <v>1953</v>
      </c>
      <c r="C436" s="832" t="s">
        <v>3376</v>
      </c>
      <c r="D436" s="832" t="s">
        <v>3377</v>
      </c>
      <c r="E436" s="832" t="s">
        <v>2530</v>
      </c>
      <c r="F436" s="849">
        <v>1</v>
      </c>
      <c r="G436" s="849">
        <v>122.87</v>
      </c>
      <c r="H436" s="837">
        <v>1</v>
      </c>
      <c r="I436" s="849"/>
      <c r="J436" s="849"/>
      <c r="K436" s="837">
        <v>0</v>
      </c>
      <c r="L436" s="849">
        <v>1</v>
      </c>
      <c r="M436" s="850">
        <v>122.87</v>
      </c>
    </row>
    <row r="437" spans="1:13" ht="14.4" customHeight="1" x14ac:dyDescent="0.3">
      <c r="A437" s="831" t="s">
        <v>2349</v>
      </c>
      <c r="B437" s="832" t="s">
        <v>1953</v>
      </c>
      <c r="C437" s="832" t="s">
        <v>3378</v>
      </c>
      <c r="D437" s="832" t="s">
        <v>3026</v>
      </c>
      <c r="E437" s="832" t="s">
        <v>2743</v>
      </c>
      <c r="F437" s="849">
        <v>4</v>
      </c>
      <c r="G437" s="849">
        <v>982.96</v>
      </c>
      <c r="H437" s="837">
        <v>1</v>
      </c>
      <c r="I437" s="849"/>
      <c r="J437" s="849"/>
      <c r="K437" s="837">
        <v>0</v>
      </c>
      <c r="L437" s="849">
        <v>4</v>
      </c>
      <c r="M437" s="850">
        <v>982.96</v>
      </c>
    </row>
    <row r="438" spans="1:13" ht="14.4" customHeight="1" x14ac:dyDescent="0.3">
      <c r="A438" s="831" t="s">
        <v>2349</v>
      </c>
      <c r="B438" s="832" t="s">
        <v>1961</v>
      </c>
      <c r="C438" s="832" t="s">
        <v>3178</v>
      </c>
      <c r="D438" s="832" t="s">
        <v>1963</v>
      </c>
      <c r="E438" s="832" t="s">
        <v>3138</v>
      </c>
      <c r="F438" s="849"/>
      <c r="G438" s="849"/>
      <c r="H438" s="837">
        <v>0</v>
      </c>
      <c r="I438" s="849">
        <v>2</v>
      </c>
      <c r="J438" s="849">
        <v>226.51</v>
      </c>
      <c r="K438" s="837">
        <v>1</v>
      </c>
      <c r="L438" s="849">
        <v>2</v>
      </c>
      <c r="M438" s="850">
        <v>226.51</v>
      </c>
    </row>
    <row r="439" spans="1:13" ht="14.4" customHeight="1" x14ac:dyDescent="0.3">
      <c r="A439" s="831" t="s">
        <v>2349</v>
      </c>
      <c r="B439" s="832" t="s">
        <v>3910</v>
      </c>
      <c r="C439" s="832" t="s">
        <v>3677</v>
      </c>
      <c r="D439" s="832" t="s">
        <v>3220</v>
      </c>
      <c r="E439" s="832" t="s">
        <v>3221</v>
      </c>
      <c r="F439" s="849">
        <v>1</v>
      </c>
      <c r="G439" s="849">
        <v>729.09</v>
      </c>
      <c r="H439" s="837">
        <v>1</v>
      </c>
      <c r="I439" s="849"/>
      <c r="J439" s="849"/>
      <c r="K439" s="837">
        <v>0</v>
      </c>
      <c r="L439" s="849">
        <v>1</v>
      </c>
      <c r="M439" s="850">
        <v>729.09</v>
      </c>
    </row>
    <row r="440" spans="1:13" ht="14.4" customHeight="1" x14ac:dyDescent="0.3">
      <c r="A440" s="831" t="s">
        <v>2349</v>
      </c>
      <c r="B440" s="832" t="s">
        <v>3910</v>
      </c>
      <c r="C440" s="832" t="s">
        <v>3678</v>
      </c>
      <c r="D440" s="832" t="s">
        <v>3220</v>
      </c>
      <c r="E440" s="832" t="s">
        <v>3679</v>
      </c>
      <c r="F440" s="849"/>
      <c r="G440" s="849"/>
      <c r="H440" s="837">
        <v>0</v>
      </c>
      <c r="I440" s="849">
        <v>1</v>
      </c>
      <c r="J440" s="849">
        <v>218.73</v>
      </c>
      <c r="K440" s="837">
        <v>1</v>
      </c>
      <c r="L440" s="849">
        <v>1</v>
      </c>
      <c r="M440" s="850">
        <v>218.73</v>
      </c>
    </row>
    <row r="441" spans="1:13" ht="14.4" customHeight="1" x14ac:dyDescent="0.3">
      <c r="A441" s="831" t="s">
        <v>2349</v>
      </c>
      <c r="B441" s="832" t="s">
        <v>3910</v>
      </c>
      <c r="C441" s="832" t="s">
        <v>3219</v>
      </c>
      <c r="D441" s="832" t="s">
        <v>3220</v>
      </c>
      <c r="E441" s="832" t="s">
        <v>3221</v>
      </c>
      <c r="F441" s="849">
        <v>1</v>
      </c>
      <c r="G441" s="849">
        <v>729.09</v>
      </c>
      <c r="H441" s="837">
        <v>0.5</v>
      </c>
      <c r="I441" s="849">
        <v>1</v>
      </c>
      <c r="J441" s="849">
        <v>729.09</v>
      </c>
      <c r="K441" s="837">
        <v>0.5</v>
      </c>
      <c r="L441" s="849">
        <v>2</v>
      </c>
      <c r="M441" s="850">
        <v>1458.18</v>
      </c>
    </row>
    <row r="442" spans="1:13" ht="14.4" customHeight="1" x14ac:dyDescent="0.3">
      <c r="A442" s="831" t="s">
        <v>2349</v>
      </c>
      <c r="B442" s="832" t="s">
        <v>1966</v>
      </c>
      <c r="C442" s="832" t="s">
        <v>1967</v>
      </c>
      <c r="D442" s="832" t="s">
        <v>1096</v>
      </c>
      <c r="E442" s="832" t="s">
        <v>1941</v>
      </c>
      <c r="F442" s="849"/>
      <c r="G442" s="849"/>
      <c r="H442" s="837">
        <v>0</v>
      </c>
      <c r="I442" s="849">
        <v>3</v>
      </c>
      <c r="J442" s="849">
        <v>143.67000000000002</v>
      </c>
      <c r="K442" s="837">
        <v>1</v>
      </c>
      <c r="L442" s="849">
        <v>3</v>
      </c>
      <c r="M442" s="850">
        <v>143.67000000000002</v>
      </c>
    </row>
    <row r="443" spans="1:13" ht="14.4" customHeight="1" x14ac:dyDescent="0.3">
      <c r="A443" s="831" t="s">
        <v>2349</v>
      </c>
      <c r="B443" s="832" t="s">
        <v>1966</v>
      </c>
      <c r="C443" s="832" t="s">
        <v>1968</v>
      </c>
      <c r="D443" s="832" t="s">
        <v>1096</v>
      </c>
      <c r="E443" s="832" t="s">
        <v>1969</v>
      </c>
      <c r="F443" s="849"/>
      <c r="G443" s="849"/>
      <c r="H443" s="837">
        <v>0</v>
      </c>
      <c r="I443" s="849">
        <v>5</v>
      </c>
      <c r="J443" s="849">
        <v>718.8900000000001</v>
      </c>
      <c r="K443" s="837">
        <v>1</v>
      </c>
      <c r="L443" s="849">
        <v>5</v>
      </c>
      <c r="M443" s="850">
        <v>718.8900000000001</v>
      </c>
    </row>
    <row r="444" spans="1:13" ht="14.4" customHeight="1" x14ac:dyDescent="0.3">
      <c r="A444" s="831" t="s">
        <v>2349</v>
      </c>
      <c r="B444" s="832" t="s">
        <v>1966</v>
      </c>
      <c r="C444" s="832" t="s">
        <v>2555</v>
      </c>
      <c r="D444" s="832" t="s">
        <v>2515</v>
      </c>
      <c r="E444" s="832" t="s">
        <v>2021</v>
      </c>
      <c r="F444" s="849"/>
      <c r="G444" s="849"/>
      <c r="H444" s="837">
        <v>0</v>
      </c>
      <c r="I444" s="849">
        <v>1</v>
      </c>
      <c r="J444" s="849">
        <v>289.62</v>
      </c>
      <c r="K444" s="837">
        <v>1</v>
      </c>
      <c r="L444" s="849">
        <v>1</v>
      </c>
      <c r="M444" s="850">
        <v>289.62</v>
      </c>
    </row>
    <row r="445" spans="1:13" ht="14.4" customHeight="1" x14ac:dyDescent="0.3">
      <c r="A445" s="831" t="s">
        <v>2349</v>
      </c>
      <c r="B445" s="832" t="s">
        <v>1970</v>
      </c>
      <c r="C445" s="832" t="s">
        <v>1971</v>
      </c>
      <c r="D445" s="832" t="s">
        <v>1972</v>
      </c>
      <c r="E445" s="832" t="s">
        <v>1955</v>
      </c>
      <c r="F445" s="849"/>
      <c r="G445" s="849"/>
      <c r="H445" s="837">
        <v>0</v>
      </c>
      <c r="I445" s="849">
        <v>6</v>
      </c>
      <c r="J445" s="849">
        <v>579.18000000000006</v>
      </c>
      <c r="K445" s="837">
        <v>1</v>
      </c>
      <c r="L445" s="849">
        <v>6</v>
      </c>
      <c r="M445" s="850">
        <v>579.18000000000006</v>
      </c>
    </row>
    <row r="446" spans="1:13" ht="14.4" customHeight="1" x14ac:dyDescent="0.3">
      <c r="A446" s="831" t="s">
        <v>2349</v>
      </c>
      <c r="B446" s="832" t="s">
        <v>1970</v>
      </c>
      <c r="C446" s="832" t="s">
        <v>2742</v>
      </c>
      <c r="D446" s="832" t="s">
        <v>1972</v>
      </c>
      <c r="E446" s="832" t="s">
        <v>2743</v>
      </c>
      <c r="F446" s="849">
        <v>1</v>
      </c>
      <c r="G446" s="849">
        <v>317.98</v>
      </c>
      <c r="H446" s="837">
        <v>0.5</v>
      </c>
      <c r="I446" s="849">
        <v>1</v>
      </c>
      <c r="J446" s="849">
        <v>317.98</v>
      </c>
      <c r="K446" s="837">
        <v>0.5</v>
      </c>
      <c r="L446" s="849">
        <v>2</v>
      </c>
      <c r="M446" s="850">
        <v>635.96</v>
      </c>
    </row>
    <row r="447" spans="1:13" ht="14.4" customHeight="1" x14ac:dyDescent="0.3">
      <c r="A447" s="831" t="s">
        <v>2349</v>
      </c>
      <c r="B447" s="832" t="s">
        <v>1970</v>
      </c>
      <c r="C447" s="832" t="s">
        <v>1973</v>
      </c>
      <c r="D447" s="832" t="s">
        <v>1972</v>
      </c>
      <c r="E447" s="832" t="s">
        <v>1974</v>
      </c>
      <c r="F447" s="849"/>
      <c r="G447" s="849"/>
      <c r="H447" s="837">
        <v>0</v>
      </c>
      <c r="I447" s="849">
        <v>18</v>
      </c>
      <c r="J447" s="849">
        <v>186.47</v>
      </c>
      <c r="K447" s="837">
        <v>1</v>
      </c>
      <c r="L447" s="849">
        <v>18</v>
      </c>
      <c r="M447" s="850">
        <v>186.47</v>
      </c>
    </row>
    <row r="448" spans="1:13" ht="14.4" customHeight="1" x14ac:dyDescent="0.3">
      <c r="A448" s="831" t="s">
        <v>2349</v>
      </c>
      <c r="B448" s="832" t="s">
        <v>1970</v>
      </c>
      <c r="C448" s="832" t="s">
        <v>1975</v>
      </c>
      <c r="D448" s="832" t="s">
        <v>1972</v>
      </c>
      <c r="E448" s="832" t="s">
        <v>1976</v>
      </c>
      <c r="F448" s="849"/>
      <c r="G448" s="849"/>
      <c r="H448" s="837">
        <v>0</v>
      </c>
      <c r="I448" s="849">
        <v>8</v>
      </c>
      <c r="J448" s="849">
        <v>127.2</v>
      </c>
      <c r="K448" s="837">
        <v>1</v>
      </c>
      <c r="L448" s="849">
        <v>8</v>
      </c>
      <c r="M448" s="850">
        <v>127.2</v>
      </c>
    </row>
    <row r="449" spans="1:13" ht="14.4" customHeight="1" x14ac:dyDescent="0.3">
      <c r="A449" s="831" t="s">
        <v>2349</v>
      </c>
      <c r="B449" s="832" t="s">
        <v>1970</v>
      </c>
      <c r="C449" s="832" t="s">
        <v>1977</v>
      </c>
      <c r="D449" s="832" t="s">
        <v>1972</v>
      </c>
      <c r="E449" s="832" t="s">
        <v>1978</v>
      </c>
      <c r="F449" s="849"/>
      <c r="G449" s="849"/>
      <c r="H449" s="837">
        <v>0</v>
      </c>
      <c r="I449" s="849">
        <v>2</v>
      </c>
      <c r="J449" s="849">
        <v>95.4</v>
      </c>
      <c r="K449" s="837">
        <v>1</v>
      </c>
      <c r="L449" s="849">
        <v>2</v>
      </c>
      <c r="M449" s="850">
        <v>95.4</v>
      </c>
    </row>
    <row r="450" spans="1:13" ht="14.4" customHeight="1" x14ac:dyDescent="0.3">
      <c r="A450" s="831" t="s">
        <v>2349</v>
      </c>
      <c r="B450" s="832" t="s">
        <v>1970</v>
      </c>
      <c r="C450" s="832" t="s">
        <v>3195</v>
      </c>
      <c r="D450" s="832" t="s">
        <v>1972</v>
      </c>
      <c r="E450" s="832" t="s">
        <v>1859</v>
      </c>
      <c r="F450" s="849">
        <v>9</v>
      </c>
      <c r="G450" s="849">
        <v>1440.4099999999999</v>
      </c>
      <c r="H450" s="837">
        <v>0.90059397273977737</v>
      </c>
      <c r="I450" s="849">
        <v>1</v>
      </c>
      <c r="J450" s="849">
        <v>158.99</v>
      </c>
      <c r="K450" s="837">
        <v>9.9406027260222601E-2</v>
      </c>
      <c r="L450" s="849">
        <v>10</v>
      </c>
      <c r="M450" s="850">
        <v>1599.3999999999999</v>
      </c>
    </row>
    <row r="451" spans="1:13" ht="14.4" customHeight="1" x14ac:dyDescent="0.3">
      <c r="A451" s="831" t="s">
        <v>2349</v>
      </c>
      <c r="B451" s="832" t="s">
        <v>1970</v>
      </c>
      <c r="C451" s="832" t="s">
        <v>3600</v>
      </c>
      <c r="D451" s="832" t="s">
        <v>3601</v>
      </c>
      <c r="E451" s="832" t="s">
        <v>1959</v>
      </c>
      <c r="F451" s="849">
        <v>1</v>
      </c>
      <c r="G451" s="849">
        <v>289.62</v>
      </c>
      <c r="H451" s="837">
        <v>1</v>
      </c>
      <c r="I451" s="849"/>
      <c r="J451" s="849"/>
      <c r="K451" s="837">
        <v>0</v>
      </c>
      <c r="L451" s="849">
        <v>1</v>
      </c>
      <c r="M451" s="850">
        <v>289.62</v>
      </c>
    </row>
    <row r="452" spans="1:13" ht="14.4" customHeight="1" x14ac:dyDescent="0.3">
      <c r="A452" s="831" t="s">
        <v>2349</v>
      </c>
      <c r="B452" s="832" t="s">
        <v>1979</v>
      </c>
      <c r="C452" s="832" t="s">
        <v>1983</v>
      </c>
      <c r="D452" s="832" t="s">
        <v>1981</v>
      </c>
      <c r="E452" s="832" t="s">
        <v>1984</v>
      </c>
      <c r="F452" s="849"/>
      <c r="G452" s="849"/>
      <c r="H452" s="837">
        <v>0</v>
      </c>
      <c r="I452" s="849">
        <v>1</v>
      </c>
      <c r="J452" s="849">
        <v>262.23</v>
      </c>
      <c r="K452" s="837">
        <v>1</v>
      </c>
      <c r="L452" s="849">
        <v>1</v>
      </c>
      <c r="M452" s="850">
        <v>262.23</v>
      </c>
    </row>
    <row r="453" spans="1:13" ht="14.4" customHeight="1" x14ac:dyDescent="0.3">
      <c r="A453" s="831" t="s">
        <v>2349</v>
      </c>
      <c r="B453" s="832" t="s">
        <v>1979</v>
      </c>
      <c r="C453" s="832" t="s">
        <v>3188</v>
      </c>
      <c r="D453" s="832" t="s">
        <v>1981</v>
      </c>
      <c r="E453" s="832" t="s">
        <v>3189</v>
      </c>
      <c r="F453" s="849"/>
      <c r="G453" s="849"/>
      <c r="H453" s="837">
        <v>0</v>
      </c>
      <c r="I453" s="849">
        <v>3</v>
      </c>
      <c r="J453" s="849">
        <v>1311.69</v>
      </c>
      <c r="K453" s="837">
        <v>1</v>
      </c>
      <c r="L453" s="849">
        <v>3</v>
      </c>
      <c r="M453" s="850">
        <v>1311.69</v>
      </c>
    </row>
    <row r="454" spans="1:13" ht="14.4" customHeight="1" x14ac:dyDescent="0.3">
      <c r="A454" s="831" t="s">
        <v>2349</v>
      </c>
      <c r="B454" s="832" t="s">
        <v>3929</v>
      </c>
      <c r="C454" s="832" t="s">
        <v>3603</v>
      </c>
      <c r="D454" s="832" t="s">
        <v>3604</v>
      </c>
      <c r="E454" s="832" t="s">
        <v>3605</v>
      </c>
      <c r="F454" s="849"/>
      <c r="G454" s="849"/>
      <c r="H454" s="837">
        <v>0</v>
      </c>
      <c r="I454" s="849">
        <v>2</v>
      </c>
      <c r="J454" s="849">
        <v>683.06</v>
      </c>
      <c r="K454" s="837">
        <v>1</v>
      </c>
      <c r="L454" s="849">
        <v>2</v>
      </c>
      <c r="M454" s="850">
        <v>683.06</v>
      </c>
    </row>
    <row r="455" spans="1:13" ht="14.4" customHeight="1" x14ac:dyDescent="0.3">
      <c r="A455" s="831" t="s">
        <v>2349</v>
      </c>
      <c r="B455" s="832" t="s">
        <v>1987</v>
      </c>
      <c r="C455" s="832" t="s">
        <v>3575</v>
      </c>
      <c r="D455" s="832" t="s">
        <v>1989</v>
      </c>
      <c r="E455" s="832" t="s">
        <v>3576</v>
      </c>
      <c r="F455" s="849"/>
      <c r="G455" s="849"/>
      <c r="H455" s="837">
        <v>0</v>
      </c>
      <c r="I455" s="849">
        <v>3</v>
      </c>
      <c r="J455" s="849">
        <v>1843.44</v>
      </c>
      <c r="K455" s="837">
        <v>1</v>
      </c>
      <c r="L455" s="849">
        <v>3</v>
      </c>
      <c r="M455" s="850">
        <v>1843.44</v>
      </c>
    </row>
    <row r="456" spans="1:13" ht="14.4" customHeight="1" x14ac:dyDescent="0.3">
      <c r="A456" s="831" t="s">
        <v>2349</v>
      </c>
      <c r="B456" s="832" t="s">
        <v>1987</v>
      </c>
      <c r="C456" s="832" t="s">
        <v>3579</v>
      </c>
      <c r="D456" s="832" t="s">
        <v>1989</v>
      </c>
      <c r="E456" s="832" t="s">
        <v>3580</v>
      </c>
      <c r="F456" s="849"/>
      <c r="G456" s="849"/>
      <c r="H456" s="837">
        <v>0</v>
      </c>
      <c r="I456" s="849">
        <v>2</v>
      </c>
      <c r="J456" s="849">
        <v>1484.34</v>
      </c>
      <c r="K456" s="837">
        <v>1</v>
      </c>
      <c r="L456" s="849">
        <v>2</v>
      </c>
      <c r="M456" s="850">
        <v>1484.34</v>
      </c>
    </row>
    <row r="457" spans="1:13" ht="14.4" customHeight="1" x14ac:dyDescent="0.3">
      <c r="A457" s="831" t="s">
        <v>2349</v>
      </c>
      <c r="B457" s="832" t="s">
        <v>1987</v>
      </c>
      <c r="C457" s="832" t="s">
        <v>3577</v>
      </c>
      <c r="D457" s="832" t="s">
        <v>1989</v>
      </c>
      <c r="E457" s="832" t="s">
        <v>3578</v>
      </c>
      <c r="F457" s="849"/>
      <c r="G457" s="849"/>
      <c r="H457" s="837">
        <v>0</v>
      </c>
      <c r="I457" s="849">
        <v>9</v>
      </c>
      <c r="J457" s="849">
        <v>7371.63</v>
      </c>
      <c r="K457" s="837">
        <v>1</v>
      </c>
      <c r="L457" s="849">
        <v>9</v>
      </c>
      <c r="M457" s="850">
        <v>7371.63</v>
      </c>
    </row>
    <row r="458" spans="1:13" ht="14.4" customHeight="1" x14ac:dyDescent="0.3">
      <c r="A458" s="831" t="s">
        <v>2349</v>
      </c>
      <c r="B458" s="832" t="s">
        <v>1993</v>
      </c>
      <c r="C458" s="832" t="s">
        <v>3156</v>
      </c>
      <c r="D458" s="832" t="s">
        <v>1003</v>
      </c>
      <c r="E458" s="832" t="s">
        <v>3157</v>
      </c>
      <c r="F458" s="849"/>
      <c r="G458" s="849"/>
      <c r="H458" s="837">
        <v>0</v>
      </c>
      <c r="I458" s="849">
        <v>5</v>
      </c>
      <c r="J458" s="849">
        <v>775.18000000000006</v>
      </c>
      <c r="K458" s="837">
        <v>1</v>
      </c>
      <c r="L458" s="849">
        <v>5</v>
      </c>
      <c r="M458" s="850">
        <v>775.18000000000006</v>
      </c>
    </row>
    <row r="459" spans="1:13" ht="14.4" customHeight="1" x14ac:dyDescent="0.3">
      <c r="A459" s="831" t="s">
        <v>2349</v>
      </c>
      <c r="B459" s="832" t="s">
        <v>1993</v>
      </c>
      <c r="C459" s="832" t="s">
        <v>3511</v>
      </c>
      <c r="D459" s="832" t="s">
        <v>1003</v>
      </c>
      <c r="E459" s="832" t="s">
        <v>3512</v>
      </c>
      <c r="F459" s="849"/>
      <c r="G459" s="849"/>
      <c r="H459" s="837"/>
      <c r="I459" s="849">
        <v>1</v>
      </c>
      <c r="J459" s="849">
        <v>0</v>
      </c>
      <c r="K459" s="837"/>
      <c r="L459" s="849">
        <v>1</v>
      </c>
      <c r="M459" s="850">
        <v>0</v>
      </c>
    </row>
    <row r="460" spans="1:13" ht="14.4" customHeight="1" x14ac:dyDescent="0.3">
      <c r="A460" s="831" t="s">
        <v>2349</v>
      </c>
      <c r="B460" s="832" t="s">
        <v>1996</v>
      </c>
      <c r="C460" s="832" t="s">
        <v>1997</v>
      </c>
      <c r="D460" s="832" t="s">
        <v>1998</v>
      </c>
      <c r="E460" s="832" t="s">
        <v>1999</v>
      </c>
      <c r="F460" s="849"/>
      <c r="G460" s="849"/>
      <c r="H460" s="837">
        <v>0</v>
      </c>
      <c r="I460" s="849">
        <v>4</v>
      </c>
      <c r="J460" s="849">
        <v>373.84</v>
      </c>
      <c r="K460" s="837">
        <v>1</v>
      </c>
      <c r="L460" s="849">
        <v>4</v>
      </c>
      <c r="M460" s="850">
        <v>373.84</v>
      </c>
    </row>
    <row r="461" spans="1:13" ht="14.4" customHeight="1" x14ac:dyDescent="0.3">
      <c r="A461" s="831" t="s">
        <v>2349</v>
      </c>
      <c r="B461" s="832" t="s">
        <v>1996</v>
      </c>
      <c r="C461" s="832" t="s">
        <v>2000</v>
      </c>
      <c r="D461" s="832" t="s">
        <v>1998</v>
      </c>
      <c r="E461" s="832" t="s">
        <v>2001</v>
      </c>
      <c r="F461" s="849"/>
      <c r="G461" s="849"/>
      <c r="H461" s="837">
        <v>0</v>
      </c>
      <c r="I461" s="849">
        <v>9</v>
      </c>
      <c r="J461" s="849">
        <v>2770.22</v>
      </c>
      <c r="K461" s="837">
        <v>1</v>
      </c>
      <c r="L461" s="849">
        <v>9</v>
      </c>
      <c r="M461" s="850">
        <v>2770.22</v>
      </c>
    </row>
    <row r="462" spans="1:13" ht="14.4" customHeight="1" x14ac:dyDescent="0.3">
      <c r="A462" s="831" t="s">
        <v>2349</v>
      </c>
      <c r="B462" s="832" t="s">
        <v>2009</v>
      </c>
      <c r="C462" s="832" t="s">
        <v>2777</v>
      </c>
      <c r="D462" s="832" t="s">
        <v>2778</v>
      </c>
      <c r="E462" s="832" t="s">
        <v>2779</v>
      </c>
      <c r="F462" s="849">
        <v>4</v>
      </c>
      <c r="G462" s="849">
        <v>440.76</v>
      </c>
      <c r="H462" s="837">
        <v>1</v>
      </c>
      <c r="I462" s="849"/>
      <c r="J462" s="849"/>
      <c r="K462" s="837">
        <v>0</v>
      </c>
      <c r="L462" s="849">
        <v>4</v>
      </c>
      <c r="M462" s="850">
        <v>440.76</v>
      </c>
    </row>
    <row r="463" spans="1:13" ht="14.4" customHeight="1" x14ac:dyDescent="0.3">
      <c r="A463" s="831" t="s">
        <v>2349</v>
      </c>
      <c r="B463" s="832" t="s">
        <v>2009</v>
      </c>
      <c r="C463" s="832" t="s">
        <v>3041</v>
      </c>
      <c r="D463" s="832" t="s">
        <v>3042</v>
      </c>
      <c r="E463" s="832" t="s">
        <v>3043</v>
      </c>
      <c r="F463" s="849">
        <v>10</v>
      </c>
      <c r="G463" s="849">
        <v>1101.9000000000001</v>
      </c>
      <c r="H463" s="837">
        <v>1</v>
      </c>
      <c r="I463" s="849"/>
      <c r="J463" s="849"/>
      <c r="K463" s="837">
        <v>0</v>
      </c>
      <c r="L463" s="849">
        <v>10</v>
      </c>
      <c r="M463" s="850">
        <v>1101.9000000000001</v>
      </c>
    </row>
    <row r="464" spans="1:13" ht="14.4" customHeight="1" x14ac:dyDescent="0.3">
      <c r="A464" s="831" t="s">
        <v>2349</v>
      </c>
      <c r="B464" s="832" t="s">
        <v>2009</v>
      </c>
      <c r="C464" s="832" t="s">
        <v>3211</v>
      </c>
      <c r="D464" s="832" t="s">
        <v>3042</v>
      </c>
      <c r="E464" s="832" t="s">
        <v>3212</v>
      </c>
      <c r="F464" s="849">
        <v>4</v>
      </c>
      <c r="G464" s="849">
        <v>323.76</v>
      </c>
      <c r="H464" s="837">
        <v>1</v>
      </c>
      <c r="I464" s="849"/>
      <c r="J464" s="849"/>
      <c r="K464" s="837">
        <v>0</v>
      </c>
      <c r="L464" s="849">
        <v>4</v>
      </c>
      <c r="M464" s="850">
        <v>323.76</v>
      </c>
    </row>
    <row r="465" spans="1:13" ht="14.4" customHeight="1" x14ac:dyDescent="0.3">
      <c r="A465" s="831" t="s">
        <v>2349</v>
      </c>
      <c r="B465" s="832" t="s">
        <v>2009</v>
      </c>
      <c r="C465" s="832" t="s">
        <v>2010</v>
      </c>
      <c r="D465" s="832" t="s">
        <v>1183</v>
      </c>
      <c r="E465" s="832" t="s">
        <v>2011</v>
      </c>
      <c r="F465" s="849"/>
      <c r="G465" s="849"/>
      <c r="H465" s="837">
        <v>0</v>
      </c>
      <c r="I465" s="849">
        <v>12</v>
      </c>
      <c r="J465" s="849">
        <v>1416.72</v>
      </c>
      <c r="K465" s="837">
        <v>1</v>
      </c>
      <c r="L465" s="849">
        <v>12</v>
      </c>
      <c r="M465" s="850">
        <v>1416.72</v>
      </c>
    </row>
    <row r="466" spans="1:13" ht="14.4" customHeight="1" x14ac:dyDescent="0.3">
      <c r="A466" s="831" t="s">
        <v>2349</v>
      </c>
      <c r="B466" s="832" t="s">
        <v>2009</v>
      </c>
      <c r="C466" s="832" t="s">
        <v>3213</v>
      </c>
      <c r="D466" s="832" t="s">
        <v>1183</v>
      </c>
      <c r="E466" s="832" t="s">
        <v>3214</v>
      </c>
      <c r="F466" s="849"/>
      <c r="G466" s="849"/>
      <c r="H466" s="837">
        <v>0</v>
      </c>
      <c r="I466" s="849">
        <v>1</v>
      </c>
      <c r="J466" s="849">
        <v>393.54</v>
      </c>
      <c r="K466" s="837">
        <v>1</v>
      </c>
      <c r="L466" s="849">
        <v>1</v>
      </c>
      <c r="M466" s="850">
        <v>393.54</v>
      </c>
    </row>
    <row r="467" spans="1:13" ht="14.4" customHeight="1" x14ac:dyDescent="0.3">
      <c r="A467" s="831" t="s">
        <v>2349</v>
      </c>
      <c r="B467" s="832" t="s">
        <v>2009</v>
      </c>
      <c r="C467" s="832" t="s">
        <v>2012</v>
      </c>
      <c r="D467" s="832" t="s">
        <v>1183</v>
      </c>
      <c r="E467" s="832" t="s">
        <v>1184</v>
      </c>
      <c r="F467" s="849"/>
      <c r="G467" s="849"/>
      <c r="H467" s="837">
        <v>0</v>
      </c>
      <c r="I467" s="849">
        <v>3</v>
      </c>
      <c r="J467" s="849">
        <v>260.19</v>
      </c>
      <c r="K467" s="837">
        <v>1</v>
      </c>
      <c r="L467" s="849">
        <v>3</v>
      </c>
      <c r="M467" s="850">
        <v>260.19</v>
      </c>
    </row>
    <row r="468" spans="1:13" ht="14.4" customHeight="1" x14ac:dyDescent="0.3">
      <c r="A468" s="831" t="s">
        <v>2349</v>
      </c>
      <c r="B468" s="832" t="s">
        <v>3912</v>
      </c>
      <c r="C468" s="832" t="s">
        <v>3202</v>
      </c>
      <c r="D468" s="832" t="s">
        <v>3203</v>
      </c>
      <c r="E468" s="832" t="s">
        <v>1945</v>
      </c>
      <c r="F468" s="849"/>
      <c r="G468" s="849"/>
      <c r="H468" s="837">
        <v>0</v>
      </c>
      <c r="I468" s="849">
        <v>1</v>
      </c>
      <c r="J468" s="849">
        <v>98.11</v>
      </c>
      <c r="K468" s="837">
        <v>1</v>
      </c>
      <c r="L468" s="849">
        <v>1</v>
      </c>
      <c r="M468" s="850">
        <v>98.11</v>
      </c>
    </row>
    <row r="469" spans="1:13" ht="14.4" customHeight="1" x14ac:dyDescent="0.3">
      <c r="A469" s="831" t="s">
        <v>2349</v>
      </c>
      <c r="B469" s="832" t="s">
        <v>2013</v>
      </c>
      <c r="C469" s="832" t="s">
        <v>2014</v>
      </c>
      <c r="D469" s="832" t="s">
        <v>2015</v>
      </c>
      <c r="E469" s="832" t="s">
        <v>2016</v>
      </c>
      <c r="F469" s="849"/>
      <c r="G469" s="849"/>
      <c r="H469" s="837">
        <v>0</v>
      </c>
      <c r="I469" s="849">
        <v>25</v>
      </c>
      <c r="J469" s="849">
        <v>6617.27</v>
      </c>
      <c r="K469" s="837">
        <v>1</v>
      </c>
      <c r="L469" s="849">
        <v>25</v>
      </c>
      <c r="M469" s="850">
        <v>6617.27</v>
      </c>
    </row>
    <row r="470" spans="1:13" ht="14.4" customHeight="1" x14ac:dyDescent="0.3">
      <c r="A470" s="831" t="s">
        <v>2349</v>
      </c>
      <c r="B470" s="832" t="s">
        <v>2013</v>
      </c>
      <c r="C470" s="832" t="s">
        <v>3096</v>
      </c>
      <c r="D470" s="832" t="s">
        <v>2015</v>
      </c>
      <c r="E470" s="832" t="s">
        <v>1945</v>
      </c>
      <c r="F470" s="849">
        <v>2</v>
      </c>
      <c r="G470" s="849">
        <v>392.4</v>
      </c>
      <c r="H470" s="837">
        <v>0.29447521275158717</v>
      </c>
      <c r="I470" s="849">
        <v>5</v>
      </c>
      <c r="J470" s="849">
        <v>940.1400000000001</v>
      </c>
      <c r="K470" s="837">
        <v>0.70552478724841294</v>
      </c>
      <c r="L470" s="849">
        <v>7</v>
      </c>
      <c r="M470" s="850">
        <v>1332.54</v>
      </c>
    </row>
    <row r="471" spans="1:13" ht="14.4" customHeight="1" x14ac:dyDescent="0.3">
      <c r="A471" s="831" t="s">
        <v>2349</v>
      </c>
      <c r="B471" s="832" t="s">
        <v>2013</v>
      </c>
      <c r="C471" s="832" t="s">
        <v>2028</v>
      </c>
      <c r="D471" s="832" t="s">
        <v>2015</v>
      </c>
      <c r="E471" s="832" t="s">
        <v>2029</v>
      </c>
      <c r="F471" s="849">
        <v>2</v>
      </c>
      <c r="G471" s="849">
        <v>784.82</v>
      </c>
      <c r="H471" s="837">
        <v>0.29448161225324471</v>
      </c>
      <c r="I471" s="849">
        <v>5</v>
      </c>
      <c r="J471" s="849">
        <v>1880.2700000000002</v>
      </c>
      <c r="K471" s="837">
        <v>0.70551838774675535</v>
      </c>
      <c r="L471" s="849">
        <v>7</v>
      </c>
      <c r="M471" s="850">
        <v>2665.09</v>
      </c>
    </row>
    <row r="472" spans="1:13" ht="14.4" customHeight="1" x14ac:dyDescent="0.3">
      <c r="A472" s="831" t="s">
        <v>2349</v>
      </c>
      <c r="B472" s="832" t="s">
        <v>2013</v>
      </c>
      <c r="C472" s="832" t="s">
        <v>2030</v>
      </c>
      <c r="D472" s="832" t="s">
        <v>2015</v>
      </c>
      <c r="E472" s="832" t="s">
        <v>2031</v>
      </c>
      <c r="F472" s="849">
        <v>2</v>
      </c>
      <c r="G472" s="849">
        <v>362.22</v>
      </c>
      <c r="H472" s="837">
        <v>1</v>
      </c>
      <c r="I472" s="849"/>
      <c r="J472" s="849"/>
      <c r="K472" s="837">
        <v>0</v>
      </c>
      <c r="L472" s="849">
        <v>2</v>
      </c>
      <c r="M472" s="850">
        <v>362.22</v>
      </c>
    </row>
    <row r="473" spans="1:13" ht="14.4" customHeight="1" x14ac:dyDescent="0.3">
      <c r="A473" s="831" t="s">
        <v>2349</v>
      </c>
      <c r="B473" s="832" t="s">
        <v>2013</v>
      </c>
      <c r="C473" s="832" t="s">
        <v>2032</v>
      </c>
      <c r="D473" s="832" t="s">
        <v>2015</v>
      </c>
      <c r="E473" s="832" t="s">
        <v>2033</v>
      </c>
      <c r="F473" s="849">
        <v>9</v>
      </c>
      <c r="G473" s="849">
        <v>5181.72</v>
      </c>
      <c r="H473" s="837">
        <v>0.40315633538942242</v>
      </c>
      <c r="I473" s="849">
        <v>15</v>
      </c>
      <c r="J473" s="849">
        <v>7671.16</v>
      </c>
      <c r="K473" s="837">
        <v>0.59684366461057747</v>
      </c>
      <c r="L473" s="849">
        <v>24</v>
      </c>
      <c r="M473" s="850">
        <v>12852.880000000001</v>
      </c>
    </row>
    <row r="474" spans="1:13" ht="14.4" customHeight="1" x14ac:dyDescent="0.3">
      <c r="A474" s="831" t="s">
        <v>2349</v>
      </c>
      <c r="B474" s="832" t="s">
        <v>2013</v>
      </c>
      <c r="C474" s="832" t="s">
        <v>3379</v>
      </c>
      <c r="D474" s="832" t="s">
        <v>3380</v>
      </c>
      <c r="E474" s="832" t="s">
        <v>1945</v>
      </c>
      <c r="F474" s="849">
        <v>1</v>
      </c>
      <c r="G474" s="849">
        <v>155.30000000000001</v>
      </c>
      <c r="H474" s="837">
        <v>1</v>
      </c>
      <c r="I474" s="849"/>
      <c r="J474" s="849"/>
      <c r="K474" s="837">
        <v>0</v>
      </c>
      <c r="L474" s="849">
        <v>1</v>
      </c>
      <c r="M474" s="850">
        <v>155.30000000000001</v>
      </c>
    </row>
    <row r="475" spans="1:13" ht="14.4" customHeight="1" x14ac:dyDescent="0.3">
      <c r="A475" s="831" t="s">
        <v>2349</v>
      </c>
      <c r="B475" s="832" t="s">
        <v>2034</v>
      </c>
      <c r="C475" s="832" t="s">
        <v>3612</v>
      </c>
      <c r="D475" s="832" t="s">
        <v>2749</v>
      </c>
      <c r="E475" s="832" t="s">
        <v>2021</v>
      </c>
      <c r="F475" s="849"/>
      <c r="G475" s="849"/>
      <c r="H475" s="837">
        <v>0</v>
      </c>
      <c r="I475" s="849">
        <v>3</v>
      </c>
      <c r="J475" s="849">
        <v>985.89</v>
      </c>
      <c r="K475" s="837">
        <v>1</v>
      </c>
      <c r="L475" s="849">
        <v>3</v>
      </c>
      <c r="M475" s="850">
        <v>985.89</v>
      </c>
    </row>
    <row r="476" spans="1:13" ht="14.4" customHeight="1" x14ac:dyDescent="0.3">
      <c r="A476" s="831" t="s">
        <v>2349</v>
      </c>
      <c r="B476" s="832" t="s">
        <v>2034</v>
      </c>
      <c r="C476" s="832" t="s">
        <v>2750</v>
      </c>
      <c r="D476" s="832" t="s">
        <v>2749</v>
      </c>
      <c r="E476" s="832" t="s">
        <v>2025</v>
      </c>
      <c r="F476" s="849">
        <v>2</v>
      </c>
      <c r="G476" s="849">
        <v>860.1</v>
      </c>
      <c r="H476" s="837">
        <v>0.2567248110605681</v>
      </c>
      <c r="I476" s="849">
        <v>5</v>
      </c>
      <c r="J476" s="849">
        <v>2490.1799999999998</v>
      </c>
      <c r="K476" s="837">
        <v>0.7432751889394319</v>
      </c>
      <c r="L476" s="849">
        <v>7</v>
      </c>
      <c r="M476" s="850">
        <v>3350.2799999999997</v>
      </c>
    </row>
    <row r="477" spans="1:13" ht="14.4" customHeight="1" x14ac:dyDescent="0.3">
      <c r="A477" s="831" t="s">
        <v>2349</v>
      </c>
      <c r="B477" s="832" t="s">
        <v>2034</v>
      </c>
      <c r="C477" s="832" t="s">
        <v>3351</v>
      </c>
      <c r="D477" s="832" t="s">
        <v>2749</v>
      </c>
      <c r="E477" s="832" t="s">
        <v>2019</v>
      </c>
      <c r="F477" s="849">
        <v>1</v>
      </c>
      <c r="G477" s="849">
        <v>661.62</v>
      </c>
      <c r="H477" s="837">
        <v>1</v>
      </c>
      <c r="I477" s="849"/>
      <c r="J477" s="849"/>
      <c r="K477" s="837">
        <v>0</v>
      </c>
      <c r="L477" s="849">
        <v>1</v>
      </c>
      <c r="M477" s="850">
        <v>661.62</v>
      </c>
    </row>
    <row r="478" spans="1:13" ht="14.4" customHeight="1" x14ac:dyDescent="0.3">
      <c r="A478" s="831" t="s">
        <v>2349</v>
      </c>
      <c r="B478" s="832" t="s">
        <v>2034</v>
      </c>
      <c r="C478" s="832" t="s">
        <v>3613</v>
      </c>
      <c r="D478" s="832" t="s">
        <v>2036</v>
      </c>
      <c r="E478" s="832" t="s">
        <v>2029</v>
      </c>
      <c r="F478" s="849"/>
      <c r="G478" s="849"/>
      <c r="H478" s="837">
        <v>0</v>
      </c>
      <c r="I478" s="849">
        <v>1</v>
      </c>
      <c r="J478" s="849">
        <v>477.84</v>
      </c>
      <c r="K478" s="837">
        <v>1</v>
      </c>
      <c r="L478" s="849">
        <v>1</v>
      </c>
      <c r="M478" s="850">
        <v>477.84</v>
      </c>
    </row>
    <row r="479" spans="1:13" ht="14.4" customHeight="1" x14ac:dyDescent="0.3">
      <c r="A479" s="831" t="s">
        <v>2349</v>
      </c>
      <c r="B479" s="832" t="s">
        <v>2034</v>
      </c>
      <c r="C479" s="832" t="s">
        <v>3614</v>
      </c>
      <c r="D479" s="832" t="s">
        <v>2036</v>
      </c>
      <c r="E479" s="832" t="s">
        <v>1945</v>
      </c>
      <c r="F479" s="849"/>
      <c r="G479" s="849"/>
      <c r="H479" s="837">
        <v>0</v>
      </c>
      <c r="I479" s="849">
        <v>2</v>
      </c>
      <c r="J479" s="849">
        <v>621.17999999999995</v>
      </c>
      <c r="K479" s="837">
        <v>1</v>
      </c>
      <c r="L479" s="849">
        <v>2</v>
      </c>
      <c r="M479" s="850">
        <v>621.17999999999995</v>
      </c>
    </row>
    <row r="480" spans="1:13" ht="14.4" customHeight="1" x14ac:dyDescent="0.3">
      <c r="A480" s="831" t="s">
        <v>2349</v>
      </c>
      <c r="B480" s="832" t="s">
        <v>2038</v>
      </c>
      <c r="C480" s="832" t="s">
        <v>3440</v>
      </c>
      <c r="D480" s="832" t="s">
        <v>989</v>
      </c>
      <c r="E480" s="832" t="s">
        <v>3441</v>
      </c>
      <c r="F480" s="849"/>
      <c r="G480" s="849"/>
      <c r="H480" s="837">
        <v>0</v>
      </c>
      <c r="I480" s="849">
        <v>1</v>
      </c>
      <c r="J480" s="849">
        <v>556.04</v>
      </c>
      <c r="K480" s="837">
        <v>1</v>
      </c>
      <c r="L480" s="849">
        <v>1</v>
      </c>
      <c r="M480" s="850">
        <v>556.04</v>
      </c>
    </row>
    <row r="481" spans="1:13" ht="14.4" customHeight="1" x14ac:dyDescent="0.3">
      <c r="A481" s="831" t="s">
        <v>2349</v>
      </c>
      <c r="B481" s="832" t="s">
        <v>2038</v>
      </c>
      <c r="C481" s="832" t="s">
        <v>3442</v>
      </c>
      <c r="D481" s="832" t="s">
        <v>3443</v>
      </c>
      <c r="E481" s="832" t="s">
        <v>3444</v>
      </c>
      <c r="F481" s="849"/>
      <c r="G481" s="849"/>
      <c r="H481" s="837">
        <v>0</v>
      </c>
      <c r="I481" s="849">
        <v>1</v>
      </c>
      <c r="J481" s="849">
        <v>621.88</v>
      </c>
      <c r="K481" s="837">
        <v>1</v>
      </c>
      <c r="L481" s="849">
        <v>1</v>
      </c>
      <c r="M481" s="850">
        <v>621.88</v>
      </c>
    </row>
    <row r="482" spans="1:13" ht="14.4" customHeight="1" x14ac:dyDescent="0.3">
      <c r="A482" s="831" t="s">
        <v>2349</v>
      </c>
      <c r="B482" s="832" t="s">
        <v>2038</v>
      </c>
      <c r="C482" s="832" t="s">
        <v>3445</v>
      </c>
      <c r="D482" s="832" t="s">
        <v>3443</v>
      </c>
      <c r="E482" s="832" t="s">
        <v>3444</v>
      </c>
      <c r="F482" s="849"/>
      <c r="G482" s="849"/>
      <c r="H482" s="837">
        <v>0</v>
      </c>
      <c r="I482" s="849">
        <v>2</v>
      </c>
      <c r="J482" s="849">
        <v>1243.76</v>
      </c>
      <c r="K482" s="837">
        <v>1</v>
      </c>
      <c r="L482" s="849">
        <v>2</v>
      </c>
      <c r="M482" s="850">
        <v>1243.76</v>
      </c>
    </row>
    <row r="483" spans="1:13" ht="14.4" customHeight="1" x14ac:dyDescent="0.3">
      <c r="A483" s="831" t="s">
        <v>2349</v>
      </c>
      <c r="B483" s="832" t="s">
        <v>3913</v>
      </c>
      <c r="C483" s="832" t="s">
        <v>3384</v>
      </c>
      <c r="D483" s="832" t="s">
        <v>3099</v>
      </c>
      <c r="E483" s="832" t="s">
        <v>3100</v>
      </c>
      <c r="F483" s="849"/>
      <c r="G483" s="849"/>
      <c r="H483" s="837">
        <v>0</v>
      </c>
      <c r="I483" s="849">
        <v>4</v>
      </c>
      <c r="J483" s="849">
        <v>3190.16</v>
      </c>
      <c r="K483" s="837">
        <v>1</v>
      </c>
      <c r="L483" s="849">
        <v>4</v>
      </c>
      <c r="M483" s="850">
        <v>3190.16</v>
      </c>
    </row>
    <row r="484" spans="1:13" ht="14.4" customHeight="1" x14ac:dyDescent="0.3">
      <c r="A484" s="831" t="s">
        <v>2349</v>
      </c>
      <c r="B484" s="832" t="s">
        <v>3913</v>
      </c>
      <c r="C484" s="832" t="s">
        <v>3381</v>
      </c>
      <c r="D484" s="832" t="s">
        <v>3099</v>
      </c>
      <c r="E484" s="832" t="s">
        <v>3382</v>
      </c>
      <c r="F484" s="849"/>
      <c r="G484" s="849"/>
      <c r="H484" s="837">
        <v>0</v>
      </c>
      <c r="I484" s="849">
        <v>14</v>
      </c>
      <c r="J484" s="849">
        <v>10350.620000000001</v>
      </c>
      <c r="K484" s="837">
        <v>1</v>
      </c>
      <c r="L484" s="849">
        <v>14</v>
      </c>
      <c r="M484" s="850">
        <v>10350.620000000001</v>
      </c>
    </row>
    <row r="485" spans="1:13" ht="14.4" customHeight="1" x14ac:dyDescent="0.3">
      <c r="A485" s="831" t="s">
        <v>2349</v>
      </c>
      <c r="B485" s="832" t="s">
        <v>3913</v>
      </c>
      <c r="C485" s="832" t="s">
        <v>3383</v>
      </c>
      <c r="D485" s="832" t="s">
        <v>3099</v>
      </c>
      <c r="E485" s="832" t="s">
        <v>3382</v>
      </c>
      <c r="F485" s="849"/>
      <c r="G485" s="849"/>
      <c r="H485" s="837"/>
      <c r="I485" s="849">
        <v>1</v>
      </c>
      <c r="J485" s="849">
        <v>0</v>
      </c>
      <c r="K485" s="837"/>
      <c r="L485" s="849">
        <v>1</v>
      </c>
      <c r="M485" s="850">
        <v>0</v>
      </c>
    </row>
    <row r="486" spans="1:13" ht="14.4" customHeight="1" x14ac:dyDescent="0.3">
      <c r="A486" s="831" t="s">
        <v>2349</v>
      </c>
      <c r="B486" s="832" t="s">
        <v>3913</v>
      </c>
      <c r="C486" s="832" t="s">
        <v>3387</v>
      </c>
      <c r="D486" s="832" t="s">
        <v>3099</v>
      </c>
      <c r="E486" s="832" t="s">
        <v>3388</v>
      </c>
      <c r="F486" s="849"/>
      <c r="G486" s="849"/>
      <c r="H486" s="837">
        <v>0</v>
      </c>
      <c r="I486" s="849">
        <v>24</v>
      </c>
      <c r="J486" s="849">
        <v>5914.5599999999995</v>
      </c>
      <c r="K486" s="837">
        <v>1</v>
      </c>
      <c r="L486" s="849">
        <v>24</v>
      </c>
      <c r="M486" s="850">
        <v>5914.5599999999995</v>
      </c>
    </row>
    <row r="487" spans="1:13" ht="14.4" customHeight="1" x14ac:dyDescent="0.3">
      <c r="A487" s="831" t="s">
        <v>2349</v>
      </c>
      <c r="B487" s="832" t="s">
        <v>3913</v>
      </c>
      <c r="C487" s="832" t="s">
        <v>3385</v>
      </c>
      <c r="D487" s="832" t="s">
        <v>3099</v>
      </c>
      <c r="E487" s="832" t="s">
        <v>3386</v>
      </c>
      <c r="F487" s="849"/>
      <c r="G487" s="849"/>
      <c r="H487" s="837">
        <v>0</v>
      </c>
      <c r="I487" s="849">
        <v>9</v>
      </c>
      <c r="J487" s="849">
        <v>2392.65</v>
      </c>
      <c r="K487" s="837">
        <v>1</v>
      </c>
      <c r="L487" s="849">
        <v>9</v>
      </c>
      <c r="M487" s="850">
        <v>2392.65</v>
      </c>
    </row>
    <row r="488" spans="1:13" ht="14.4" customHeight="1" x14ac:dyDescent="0.3">
      <c r="A488" s="831" t="s">
        <v>2349</v>
      </c>
      <c r="B488" s="832" t="s">
        <v>3930</v>
      </c>
      <c r="C488" s="832" t="s">
        <v>3633</v>
      </c>
      <c r="D488" s="832" t="s">
        <v>3634</v>
      </c>
      <c r="E488" s="832" t="s">
        <v>643</v>
      </c>
      <c r="F488" s="849"/>
      <c r="G488" s="849"/>
      <c r="H488" s="837">
        <v>0</v>
      </c>
      <c r="I488" s="849">
        <v>4</v>
      </c>
      <c r="J488" s="849">
        <v>5695.24</v>
      </c>
      <c r="K488" s="837">
        <v>1</v>
      </c>
      <c r="L488" s="849">
        <v>4</v>
      </c>
      <c r="M488" s="850">
        <v>5695.24</v>
      </c>
    </row>
    <row r="489" spans="1:13" ht="14.4" customHeight="1" x14ac:dyDescent="0.3">
      <c r="A489" s="831" t="s">
        <v>2349</v>
      </c>
      <c r="B489" s="832" t="s">
        <v>2041</v>
      </c>
      <c r="C489" s="832" t="s">
        <v>3648</v>
      </c>
      <c r="D489" s="832" t="s">
        <v>2763</v>
      </c>
      <c r="E489" s="832" t="s">
        <v>3649</v>
      </c>
      <c r="F489" s="849">
        <v>2</v>
      </c>
      <c r="G489" s="849">
        <v>667.36</v>
      </c>
      <c r="H489" s="837">
        <v>1</v>
      </c>
      <c r="I489" s="849"/>
      <c r="J489" s="849"/>
      <c r="K489" s="837">
        <v>0</v>
      </c>
      <c r="L489" s="849">
        <v>2</v>
      </c>
      <c r="M489" s="850">
        <v>667.36</v>
      </c>
    </row>
    <row r="490" spans="1:13" ht="14.4" customHeight="1" x14ac:dyDescent="0.3">
      <c r="A490" s="831" t="s">
        <v>2349</v>
      </c>
      <c r="B490" s="832" t="s">
        <v>2054</v>
      </c>
      <c r="C490" s="832" t="s">
        <v>3293</v>
      </c>
      <c r="D490" s="832" t="s">
        <v>2260</v>
      </c>
      <c r="E490" s="832" t="s">
        <v>3294</v>
      </c>
      <c r="F490" s="849"/>
      <c r="G490" s="849"/>
      <c r="H490" s="837">
        <v>0</v>
      </c>
      <c r="I490" s="849">
        <v>1</v>
      </c>
      <c r="J490" s="849">
        <v>105.23</v>
      </c>
      <c r="K490" s="837">
        <v>1</v>
      </c>
      <c r="L490" s="849">
        <v>1</v>
      </c>
      <c r="M490" s="850">
        <v>105.23</v>
      </c>
    </row>
    <row r="491" spans="1:13" ht="14.4" customHeight="1" x14ac:dyDescent="0.3">
      <c r="A491" s="831" t="s">
        <v>2349</v>
      </c>
      <c r="B491" s="832" t="s">
        <v>2054</v>
      </c>
      <c r="C491" s="832" t="s">
        <v>2262</v>
      </c>
      <c r="D491" s="832" t="s">
        <v>2260</v>
      </c>
      <c r="E491" s="832" t="s">
        <v>2263</v>
      </c>
      <c r="F491" s="849"/>
      <c r="G491" s="849"/>
      <c r="H491" s="837">
        <v>0</v>
      </c>
      <c r="I491" s="849">
        <v>2</v>
      </c>
      <c r="J491" s="849">
        <v>163.21</v>
      </c>
      <c r="K491" s="837">
        <v>1</v>
      </c>
      <c r="L491" s="849">
        <v>2</v>
      </c>
      <c r="M491" s="850">
        <v>163.21</v>
      </c>
    </row>
    <row r="492" spans="1:13" ht="14.4" customHeight="1" x14ac:dyDescent="0.3">
      <c r="A492" s="831" t="s">
        <v>2349</v>
      </c>
      <c r="B492" s="832" t="s">
        <v>2054</v>
      </c>
      <c r="C492" s="832" t="s">
        <v>2058</v>
      </c>
      <c r="D492" s="832" t="s">
        <v>2056</v>
      </c>
      <c r="E492" s="832" t="s">
        <v>2059</v>
      </c>
      <c r="F492" s="849"/>
      <c r="G492" s="849"/>
      <c r="H492" s="837">
        <v>0</v>
      </c>
      <c r="I492" s="849">
        <v>3</v>
      </c>
      <c r="J492" s="849">
        <v>144.23000000000002</v>
      </c>
      <c r="K492" s="837">
        <v>1</v>
      </c>
      <c r="L492" s="849">
        <v>3</v>
      </c>
      <c r="M492" s="850">
        <v>144.23000000000002</v>
      </c>
    </row>
    <row r="493" spans="1:13" ht="14.4" customHeight="1" x14ac:dyDescent="0.3">
      <c r="A493" s="831" t="s">
        <v>2349</v>
      </c>
      <c r="B493" s="832" t="s">
        <v>2054</v>
      </c>
      <c r="C493" s="832" t="s">
        <v>2259</v>
      </c>
      <c r="D493" s="832" t="s">
        <v>2260</v>
      </c>
      <c r="E493" s="832" t="s">
        <v>2057</v>
      </c>
      <c r="F493" s="849"/>
      <c r="G493" s="849"/>
      <c r="H493" s="837">
        <v>0</v>
      </c>
      <c r="I493" s="849">
        <v>2</v>
      </c>
      <c r="J493" s="849">
        <v>122.41</v>
      </c>
      <c r="K493" s="837">
        <v>1</v>
      </c>
      <c r="L493" s="849">
        <v>2</v>
      </c>
      <c r="M493" s="850">
        <v>122.41</v>
      </c>
    </row>
    <row r="494" spans="1:13" ht="14.4" customHeight="1" x14ac:dyDescent="0.3">
      <c r="A494" s="831" t="s">
        <v>2349</v>
      </c>
      <c r="B494" s="832" t="s">
        <v>2054</v>
      </c>
      <c r="C494" s="832" t="s">
        <v>2261</v>
      </c>
      <c r="D494" s="832" t="s">
        <v>2260</v>
      </c>
      <c r="E494" s="832" t="s">
        <v>2059</v>
      </c>
      <c r="F494" s="849"/>
      <c r="G494" s="849"/>
      <c r="H494" s="837">
        <v>0</v>
      </c>
      <c r="I494" s="849">
        <v>1</v>
      </c>
      <c r="J494" s="849">
        <v>46.07</v>
      </c>
      <c r="K494" s="837">
        <v>1</v>
      </c>
      <c r="L494" s="849">
        <v>1</v>
      </c>
      <c r="M494" s="850">
        <v>46.07</v>
      </c>
    </row>
    <row r="495" spans="1:13" ht="14.4" customHeight="1" x14ac:dyDescent="0.3">
      <c r="A495" s="831" t="s">
        <v>2349</v>
      </c>
      <c r="B495" s="832" t="s">
        <v>3907</v>
      </c>
      <c r="C495" s="832" t="s">
        <v>3390</v>
      </c>
      <c r="D495" s="832" t="s">
        <v>3391</v>
      </c>
      <c r="E495" s="832" t="s">
        <v>3392</v>
      </c>
      <c r="F495" s="849">
        <v>1</v>
      </c>
      <c r="G495" s="849">
        <v>119.7</v>
      </c>
      <c r="H495" s="837">
        <v>1</v>
      </c>
      <c r="I495" s="849"/>
      <c r="J495" s="849"/>
      <c r="K495" s="837">
        <v>0</v>
      </c>
      <c r="L495" s="849">
        <v>1</v>
      </c>
      <c r="M495" s="850">
        <v>119.7</v>
      </c>
    </row>
    <row r="496" spans="1:13" ht="14.4" customHeight="1" x14ac:dyDescent="0.3">
      <c r="A496" s="831" t="s">
        <v>2349</v>
      </c>
      <c r="B496" s="832" t="s">
        <v>3907</v>
      </c>
      <c r="C496" s="832" t="s">
        <v>3393</v>
      </c>
      <c r="D496" s="832" t="s">
        <v>3394</v>
      </c>
      <c r="E496" s="832" t="s">
        <v>3392</v>
      </c>
      <c r="F496" s="849"/>
      <c r="G496" s="849"/>
      <c r="H496" s="837">
        <v>0</v>
      </c>
      <c r="I496" s="849">
        <v>6</v>
      </c>
      <c r="J496" s="849">
        <v>423.24</v>
      </c>
      <c r="K496" s="837">
        <v>1</v>
      </c>
      <c r="L496" s="849">
        <v>6</v>
      </c>
      <c r="M496" s="850">
        <v>423.24</v>
      </c>
    </row>
    <row r="497" spans="1:13" ht="14.4" customHeight="1" x14ac:dyDescent="0.3">
      <c r="A497" s="831" t="s">
        <v>2349</v>
      </c>
      <c r="B497" s="832" t="s">
        <v>3931</v>
      </c>
      <c r="C497" s="832" t="s">
        <v>3522</v>
      </c>
      <c r="D497" s="832" t="s">
        <v>3523</v>
      </c>
      <c r="E497" s="832" t="s">
        <v>3524</v>
      </c>
      <c r="F497" s="849">
        <v>3</v>
      </c>
      <c r="G497" s="849">
        <v>290.52</v>
      </c>
      <c r="H497" s="837">
        <v>1</v>
      </c>
      <c r="I497" s="849"/>
      <c r="J497" s="849"/>
      <c r="K497" s="837">
        <v>0</v>
      </c>
      <c r="L497" s="849">
        <v>3</v>
      </c>
      <c r="M497" s="850">
        <v>290.52</v>
      </c>
    </row>
    <row r="498" spans="1:13" ht="14.4" customHeight="1" x14ac:dyDescent="0.3">
      <c r="A498" s="831" t="s">
        <v>2349</v>
      </c>
      <c r="B498" s="832" t="s">
        <v>3921</v>
      </c>
      <c r="C498" s="832" t="s">
        <v>3561</v>
      </c>
      <c r="D498" s="832" t="s">
        <v>3562</v>
      </c>
      <c r="E498" s="832" t="s">
        <v>3563</v>
      </c>
      <c r="F498" s="849">
        <v>9</v>
      </c>
      <c r="G498" s="849">
        <v>435.78</v>
      </c>
      <c r="H498" s="837">
        <v>1</v>
      </c>
      <c r="I498" s="849"/>
      <c r="J498" s="849"/>
      <c r="K498" s="837">
        <v>0</v>
      </c>
      <c r="L498" s="849">
        <v>9</v>
      </c>
      <c r="M498" s="850">
        <v>435.78</v>
      </c>
    </row>
    <row r="499" spans="1:13" ht="14.4" customHeight="1" x14ac:dyDescent="0.3">
      <c r="A499" s="831" t="s">
        <v>2349</v>
      </c>
      <c r="B499" s="832" t="s">
        <v>2132</v>
      </c>
      <c r="C499" s="832" t="s">
        <v>2455</v>
      </c>
      <c r="D499" s="832" t="s">
        <v>2456</v>
      </c>
      <c r="E499" s="832" t="s">
        <v>629</v>
      </c>
      <c r="F499" s="849">
        <v>4</v>
      </c>
      <c r="G499" s="849">
        <v>290.2</v>
      </c>
      <c r="H499" s="837">
        <v>1</v>
      </c>
      <c r="I499" s="849"/>
      <c r="J499" s="849"/>
      <c r="K499" s="837">
        <v>0</v>
      </c>
      <c r="L499" s="849">
        <v>4</v>
      </c>
      <c r="M499" s="850">
        <v>290.2</v>
      </c>
    </row>
    <row r="500" spans="1:13" ht="14.4" customHeight="1" x14ac:dyDescent="0.3">
      <c r="A500" s="831" t="s">
        <v>2349</v>
      </c>
      <c r="B500" s="832" t="s">
        <v>2132</v>
      </c>
      <c r="C500" s="832" t="s">
        <v>2134</v>
      </c>
      <c r="D500" s="832" t="s">
        <v>1035</v>
      </c>
      <c r="E500" s="832" t="s">
        <v>2135</v>
      </c>
      <c r="F500" s="849">
        <v>3</v>
      </c>
      <c r="G500" s="849">
        <v>195.84</v>
      </c>
      <c r="H500" s="837">
        <v>1</v>
      </c>
      <c r="I500" s="849"/>
      <c r="J500" s="849"/>
      <c r="K500" s="837">
        <v>0</v>
      </c>
      <c r="L500" s="849">
        <v>3</v>
      </c>
      <c r="M500" s="850">
        <v>195.84</v>
      </c>
    </row>
    <row r="501" spans="1:13" ht="14.4" customHeight="1" x14ac:dyDescent="0.3">
      <c r="A501" s="831" t="s">
        <v>2349</v>
      </c>
      <c r="B501" s="832" t="s">
        <v>2132</v>
      </c>
      <c r="C501" s="832" t="s">
        <v>3368</v>
      </c>
      <c r="D501" s="832" t="s">
        <v>1035</v>
      </c>
      <c r="E501" s="832" t="s">
        <v>3369</v>
      </c>
      <c r="F501" s="849">
        <v>1</v>
      </c>
      <c r="G501" s="849">
        <v>121.75</v>
      </c>
      <c r="H501" s="837">
        <v>1</v>
      </c>
      <c r="I501" s="849"/>
      <c r="J501" s="849"/>
      <c r="K501" s="837">
        <v>0</v>
      </c>
      <c r="L501" s="849">
        <v>1</v>
      </c>
      <c r="M501" s="850">
        <v>121.75</v>
      </c>
    </row>
    <row r="502" spans="1:13" ht="14.4" customHeight="1" x14ac:dyDescent="0.3">
      <c r="A502" s="831" t="s">
        <v>2349</v>
      </c>
      <c r="B502" s="832" t="s">
        <v>2132</v>
      </c>
      <c r="C502" s="832" t="s">
        <v>2133</v>
      </c>
      <c r="D502" s="832" t="s">
        <v>628</v>
      </c>
      <c r="E502" s="832" t="s">
        <v>629</v>
      </c>
      <c r="F502" s="849"/>
      <c r="G502" s="849"/>
      <c r="H502" s="837">
        <v>0</v>
      </c>
      <c r="I502" s="849">
        <v>5</v>
      </c>
      <c r="J502" s="849">
        <v>428.5</v>
      </c>
      <c r="K502" s="837">
        <v>1</v>
      </c>
      <c r="L502" s="849">
        <v>5</v>
      </c>
      <c r="M502" s="850">
        <v>428.5</v>
      </c>
    </row>
    <row r="503" spans="1:13" ht="14.4" customHeight="1" x14ac:dyDescent="0.3">
      <c r="A503" s="831" t="s">
        <v>2349</v>
      </c>
      <c r="B503" s="832" t="s">
        <v>2132</v>
      </c>
      <c r="C503" s="832" t="s">
        <v>3370</v>
      </c>
      <c r="D503" s="832" t="s">
        <v>628</v>
      </c>
      <c r="E503" s="832" t="s">
        <v>2135</v>
      </c>
      <c r="F503" s="849"/>
      <c r="G503" s="849"/>
      <c r="H503" s="837">
        <v>0</v>
      </c>
      <c r="I503" s="849">
        <v>3</v>
      </c>
      <c r="J503" s="849">
        <v>121.74</v>
      </c>
      <c r="K503" s="837">
        <v>1</v>
      </c>
      <c r="L503" s="849">
        <v>3</v>
      </c>
      <c r="M503" s="850">
        <v>121.74</v>
      </c>
    </row>
    <row r="504" spans="1:13" ht="14.4" customHeight="1" x14ac:dyDescent="0.3">
      <c r="A504" s="831" t="s">
        <v>2349</v>
      </c>
      <c r="B504" s="832" t="s">
        <v>2152</v>
      </c>
      <c r="C504" s="832" t="s">
        <v>2153</v>
      </c>
      <c r="D504" s="832" t="s">
        <v>2154</v>
      </c>
      <c r="E504" s="832" t="s">
        <v>2155</v>
      </c>
      <c r="F504" s="849"/>
      <c r="G504" s="849"/>
      <c r="H504" s="837"/>
      <c r="I504" s="849">
        <v>21</v>
      </c>
      <c r="J504" s="849">
        <v>0</v>
      </c>
      <c r="K504" s="837"/>
      <c r="L504" s="849">
        <v>21</v>
      </c>
      <c r="M504" s="850">
        <v>0</v>
      </c>
    </row>
    <row r="505" spans="1:13" ht="14.4" customHeight="1" x14ac:dyDescent="0.3">
      <c r="A505" s="831" t="s">
        <v>2349</v>
      </c>
      <c r="B505" s="832" t="s">
        <v>2152</v>
      </c>
      <c r="C505" s="832" t="s">
        <v>3629</v>
      </c>
      <c r="D505" s="832" t="s">
        <v>3630</v>
      </c>
      <c r="E505" s="832" t="s">
        <v>3631</v>
      </c>
      <c r="F505" s="849">
        <v>1</v>
      </c>
      <c r="G505" s="849">
        <v>0</v>
      </c>
      <c r="H505" s="837"/>
      <c r="I505" s="849"/>
      <c r="J505" s="849"/>
      <c r="K505" s="837"/>
      <c r="L505" s="849">
        <v>1</v>
      </c>
      <c r="M505" s="850">
        <v>0</v>
      </c>
    </row>
    <row r="506" spans="1:13" ht="14.4" customHeight="1" x14ac:dyDescent="0.3">
      <c r="A506" s="831" t="s">
        <v>2349</v>
      </c>
      <c r="B506" s="832" t="s">
        <v>3932</v>
      </c>
      <c r="C506" s="832" t="s">
        <v>3643</v>
      </c>
      <c r="D506" s="832" t="s">
        <v>3644</v>
      </c>
      <c r="E506" s="832" t="s">
        <v>3645</v>
      </c>
      <c r="F506" s="849">
        <v>4</v>
      </c>
      <c r="G506" s="849">
        <v>241.56</v>
      </c>
      <c r="H506" s="837">
        <v>1</v>
      </c>
      <c r="I506" s="849"/>
      <c r="J506" s="849"/>
      <c r="K506" s="837">
        <v>0</v>
      </c>
      <c r="L506" s="849">
        <v>4</v>
      </c>
      <c r="M506" s="850">
        <v>241.56</v>
      </c>
    </row>
    <row r="507" spans="1:13" ht="14.4" customHeight="1" x14ac:dyDescent="0.3">
      <c r="A507" s="831" t="s">
        <v>2349</v>
      </c>
      <c r="B507" s="832" t="s">
        <v>3922</v>
      </c>
      <c r="C507" s="832" t="s">
        <v>3591</v>
      </c>
      <c r="D507" s="832" t="s">
        <v>3592</v>
      </c>
      <c r="E507" s="832" t="s">
        <v>3593</v>
      </c>
      <c r="F507" s="849"/>
      <c r="G507" s="849"/>
      <c r="H507" s="837">
        <v>0</v>
      </c>
      <c r="I507" s="849">
        <v>1</v>
      </c>
      <c r="J507" s="849">
        <v>597.88</v>
      </c>
      <c r="K507" s="837">
        <v>1</v>
      </c>
      <c r="L507" s="849">
        <v>1</v>
      </c>
      <c r="M507" s="850">
        <v>597.88</v>
      </c>
    </row>
    <row r="508" spans="1:13" ht="14.4" customHeight="1" x14ac:dyDescent="0.3">
      <c r="A508" s="831" t="s">
        <v>2349</v>
      </c>
      <c r="B508" s="832" t="s">
        <v>2177</v>
      </c>
      <c r="C508" s="832" t="s">
        <v>3371</v>
      </c>
      <c r="D508" s="832" t="s">
        <v>3372</v>
      </c>
      <c r="E508" s="832" t="s">
        <v>3373</v>
      </c>
      <c r="F508" s="849">
        <v>2</v>
      </c>
      <c r="G508" s="849">
        <v>18.8</v>
      </c>
      <c r="H508" s="837">
        <v>0.5</v>
      </c>
      <c r="I508" s="849">
        <v>2</v>
      </c>
      <c r="J508" s="849">
        <v>18.8</v>
      </c>
      <c r="K508" s="837">
        <v>0.5</v>
      </c>
      <c r="L508" s="849">
        <v>4</v>
      </c>
      <c r="M508" s="850">
        <v>37.6</v>
      </c>
    </row>
    <row r="509" spans="1:13" ht="14.4" customHeight="1" x14ac:dyDescent="0.3">
      <c r="A509" s="831" t="s">
        <v>2349</v>
      </c>
      <c r="B509" s="832" t="s">
        <v>2177</v>
      </c>
      <c r="C509" s="832" t="s">
        <v>3094</v>
      </c>
      <c r="D509" s="832" t="s">
        <v>3095</v>
      </c>
      <c r="E509" s="832" t="s">
        <v>2180</v>
      </c>
      <c r="F509" s="849"/>
      <c r="G509" s="849"/>
      <c r="H509" s="837">
        <v>0</v>
      </c>
      <c r="I509" s="849">
        <v>2</v>
      </c>
      <c r="J509" s="849">
        <v>9.4</v>
      </c>
      <c r="K509" s="837">
        <v>1</v>
      </c>
      <c r="L509" s="849">
        <v>2</v>
      </c>
      <c r="M509" s="850">
        <v>9.4</v>
      </c>
    </row>
    <row r="510" spans="1:13" ht="14.4" customHeight="1" x14ac:dyDescent="0.3">
      <c r="A510" s="831" t="s">
        <v>2349</v>
      </c>
      <c r="B510" s="832" t="s">
        <v>2177</v>
      </c>
      <c r="C510" s="832" t="s">
        <v>2178</v>
      </c>
      <c r="D510" s="832" t="s">
        <v>2179</v>
      </c>
      <c r="E510" s="832" t="s">
        <v>2180</v>
      </c>
      <c r="F510" s="849">
        <v>1</v>
      </c>
      <c r="G510" s="849">
        <v>4.7</v>
      </c>
      <c r="H510" s="837">
        <v>0.16666666666666669</v>
      </c>
      <c r="I510" s="849">
        <v>5</v>
      </c>
      <c r="J510" s="849">
        <v>23.5</v>
      </c>
      <c r="K510" s="837">
        <v>0.83333333333333337</v>
      </c>
      <c r="L510" s="849">
        <v>6</v>
      </c>
      <c r="M510" s="850">
        <v>28.2</v>
      </c>
    </row>
    <row r="511" spans="1:13" ht="14.4" customHeight="1" x14ac:dyDescent="0.3">
      <c r="A511" s="831" t="s">
        <v>2349</v>
      </c>
      <c r="B511" s="832" t="s">
        <v>2187</v>
      </c>
      <c r="C511" s="832" t="s">
        <v>3680</v>
      </c>
      <c r="D511" s="832" t="s">
        <v>2797</v>
      </c>
      <c r="E511" s="832" t="s">
        <v>2189</v>
      </c>
      <c r="F511" s="849">
        <v>13</v>
      </c>
      <c r="G511" s="849">
        <v>0</v>
      </c>
      <c r="H511" s="837"/>
      <c r="I511" s="849"/>
      <c r="J511" s="849"/>
      <c r="K511" s="837"/>
      <c r="L511" s="849">
        <v>13</v>
      </c>
      <c r="M511" s="850">
        <v>0</v>
      </c>
    </row>
    <row r="512" spans="1:13" ht="14.4" customHeight="1" x14ac:dyDescent="0.3">
      <c r="A512" s="831" t="s">
        <v>2349</v>
      </c>
      <c r="B512" s="832" t="s">
        <v>2187</v>
      </c>
      <c r="C512" s="832" t="s">
        <v>2190</v>
      </c>
      <c r="D512" s="832" t="s">
        <v>1265</v>
      </c>
      <c r="E512" s="832" t="s">
        <v>2191</v>
      </c>
      <c r="F512" s="849"/>
      <c r="G512" s="849"/>
      <c r="H512" s="837"/>
      <c r="I512" s="849">
        <v>14</v>
      </c>
      <c r="J512" s="849">
        <v>0</v>
      </c>
      <c r="K512" s="837"/>
      <c r="L512" s="849">
        <v>14</v>
      </c>
      <c r="M512" s="850">
        <v>0</v>
      </c>
    </row>
    <row r="513" spans="1:13" ht="14.4" customHeight="1" x14ac:dyDescent="0.3">
      <c r="A513" s="831" t="s">
        <v>2349</v>
      </c>
      <c r="B513" s="832" t="s">
        <v>2187</v>
      </c>
      <c r="C513" s="832" t="s">
        <v>3681</v>
      </c>
      <c r="D513" s="832" t="s">
        <v>3682</v>
      </c>
      <c r="E513" s="832" t="s">
        <v>1945</v>
      </c>
      <c r="F513" s="849">
        <v>2</v>
      </c>
      <c r="G513" s="849">
        <v>0</v>
      </c>
      <c r="H513" s="837"/>
      <c r="I513" s="849"/>
      <c r="J513" s="849"/>
      <c r="K513" s="837"/>
      <c r="L513" s="849">
        <v>2</v>
      </c>
      <c r="M513" s="850">
        <v>0</v>
      </c>
    </row>
    <row r="514" spans="1:13" ht="14.4" customHeight="1" x14ac:dyDescent="0.3">
      <c r="A514" s="831" t="s">
        <v>2349</v>
      </c>
      <c r="B514" s="832" t="s">
        <v>2192</v>
      </c>
      <c r="C514" s="832" t="s">
        <v>2195</v>
      </c>
      <c r="D514" s="832" t="s">
        <v>727</v>
      </c>
      <c r="E514" s="832" t="s">
        <v>697</v>
      </c>
      <c r="F514" s="849"/>
      <c r="G514" s="849"/>
      <c r="H514" s="837">
        <v>0</v>
      </c>
      <c r="I514" s="849">
        <v>4</v>
      </c>
      <c r="J514" s="849">
        <v>170.28</v>
      </c>
      <c r="K514" s="837">
        <v>1</v>
      </c>
      <c r="L514" s="849">
        <v>4</v>
      </c>
      <c r="M514" s="850">
        <v>170.28</v>
      </c>
    </row>
    <row r="515" spans="1:13" ht="14.4" customHeight="1" x14ac:dyDescent="0.3">
      <c r="A515" s="831" t="s">
        <v>2349</v>
      </c>
      <c r="B515" s="832" t="s">
        <v>2192</v>
      </c>
      <c r="C515" s="832" t="s">
        <v>3407</v>
      </c>
      <c r="D515" s="832" t="s">
        <v>729</v>
      </c>
      <c r="E515" s="832" t="s">
        <v>3049</v>
      </c>
      <c r="F515" s="849"/>
      <c r="G515" s="849"/>
      <c r="H515" s="837">
        <v>0</v>
      </c>
      <c r="I515" s="849">
        <v>2</v>
      </c>
      <c r="J515" s="849">
        <v>528</v>
      </c>
      <c r="K515" s="837">
        <v>1</v>
      </c>
      <c r="L515" s="849">
        <v>2</v>
      </c>
      <c r="M515" s="850">
        <v>528</v>
      </c>
    </row>
    <row r="516" spans="1:13" ht="14.4" customHeight="1" x14ac:dyDescent="0.3">
      <c r="A516" s="831" t="s">
        <v>2349</v>
      </c>
      <c r="B516" s="832" t="s">
        <v>3933</v>
      </c>
      <c r="C516" s="832" t="s">
        <v>3571</v>
      </c>
      <c r="D516" s="832" t="s">
        <v>3572</v>
      </c>
      <c r="E516" s="832" t="s">
        <v>2023</v>
      </c>
      <c r="F516" s="849">
        <v>3</v>
      </c>
      <c r="G516" s="849">
        <v>396</v>
      </c>
      <c r="H516" s="837">
        <v>1</v>
      </c>
      <c r="I516" s="849"/>
      <c r="J516" s="849"/>
      <c r="K516" s="837">
        <v>0</v>
      </c>
      <c r="L516" s="849">
        <v>3</v>
      </c>
      <c r="M516" s="850">
        <v>396</v>
      </c>
    </row>
    <row r="517" spans="1:13" ht="14.4" customHeight="1" x14ac:dyDescent="0.3">
      <c r="A517" s="831" t="s">
        <v>2349</v>
      </c>
      <c r="B517" s="832" t="s">
        <v>3934</v>
      </c>
      <c r="C517" s="832" t="s">
        <v>3616</v>
      </c>
      <c r="D517" s="832" t="s">
        <v>3617</v>
      </c>
      <c r="E517" s="832" t="s">
        <v>3618</v>
      </c>
      <c r="F517" s="849"/>
      <c r="G517" s="849"/>
      <c r="H517" s="837">
        <v>0</v>
      </c>
      <c r="I517" s="849">
        <v>15</v>
      </c>
      <c r="J517" s="849">
        <v>1844.3999999999999</v>
      </c>
      <c r="K517" s="837">
        <v>1</v>
      </c>
      <c r="L517" s="849">
        <v>15</v>
      </c>
      <c r="M517" s="850">
        <v>1844.3999999999999</v>
      </c>
    </row>
    <row r="518" spans="1:13" ht="14.4" customHeight="1" x14ac:dyDescent="0.3">
      <c r="A518" s="831" t="s">
        <v>2349</v>
      </c>
      <c r="B518" s="832" t="s">
        <v>3935</v>
      </c>
      <c r="C518" s="832" t="s">
        <v>3529</v>
      </c>
      <c r="D518" s="832" t="s">
        <v>3530</v>
      </c>
      <c r="E518" s="832" t="s">
        <v>2790</v>
      </c>
      <c r="F518" s="849">
        <v>3</v>
      </c>
      <c r="G518" s="849">
        <v>483.18</v>
      </c>
      <c r="H518" s="837">
        <v>1</v>
      </c>
      <c r="I518" s="849"/>
      <c r="J518" s="849"/>
      <c r="K518" s="837">
        <v>0</v>
      </c>
      <c r="L518" s="849">
        <v>3</v>
      </c>
      <c r="M518" s="850">
        <v>483.18</v>
      </c>
    </row>
    <row r="519" spans="1:13" ht="14.4" customHeight="1" x14ac:dyDescent="0.3">
      <c r="A519" s="831" t="s">
        <v>2349</v>
      </c>
      <c r="B519" s="832" t="s">
        <v>3936</v>
      </c>
      <c r="C519" s="832" t="s">
        <v>3534</v>
      </c>
      <c r="D519" s="832" t="s">
        <v>3535</v>
      </c>
      <c r="E519" s="832" t="s">
        <v>3536</v>
      </c>
      <c r="F519" s="849"/>
      <c r="G519" s="849"/>
      <c r="H519" s="837">
        <v>0</v>
      </c>
      <c r="I519" s="849">
        <v>2</v>
      </c>
      <c r="J519" s="849">
        <v>282.5</v>
      </c>
      <c r="K519" s="837">
        <v>1</v>
      </c>
      <c r="L519" s="849">
        <v>2</v>
      </c>
      <c r="M519" s="850">
        <v>282.5</v>
      </c>
    </row>
    <row r="520" spans="1:13" ht="14.4" customHeight="1" x14ac:dyDescent="0.3">
      <c r="A520" s="831" t="s">
        <v>2349</v>
      </c>
      <c r="B520" s="832" t="s">
        <v>2201</v>
      </c>
      <c r="C520" s="832" t="s">
        <v>2202</v>
      </c>
      <c r="D520" s="832" t="s">
        <v>1242</v>
      </c>
      <c r="E520" s="832" t="s">
        <v>2203</v>
      </c>
      <c r="F520" s="849"/>
      <c r="G520" s="849"/>
      <c r="H520" s="837">
        <v>0</v>
      </c>
      <c r="I520" s="849">
        <v>3</v>
      </c>
      <c r="J520" s="849">
        <v>191.25</v>
      </c>
      <c r="K520" s="837">
        <v>1</v>
      </c>
      <c r="L520" s="849">
        <v>3</v>
      </c>
      <c r="M520" s="850">
        <v>191.25</v>
      </c>
    </row>
    <row r="521" spans="1:13" ht="14.4" customHeight="1" x14ac:dyDescent="0.3">
      <c r="A521" s="831" t="s">
        <v>2349</v>
      </c>
      <c r="B521" s="832" t="s">
        <v>2210</v>
      </c>
      <c r="C521" s="832" t="s">
        <v>3022</v>
      </c>
      <c r="D521" s="832" t="s">
        <v>1048</v>
      </c>
      <c r="E521" s="832" t="s">
        <v>2359</v>
      </c>
      <c r="F521" s="849"/>
      <c r="G521" s="849"/>
      <c r="H521" s="837"/>
      <c r="I521" s="849">
        <v>1</v>
      </c>
      <c r="J521" s="849">
        <v>0</v>
      </c>
      <c r="K521" s="837"/>
      <c r="L521" s="849">
        <v>1</v>
      </c>
      <c r="M521" s="850">
        <v>0</v>
      </c>
    </row>
    <row r="522" spans="1:13" ht="14.4" customHeight="1" x14ac:dyDescent="0.3">
      <c r="A522" s="831" t="s">
        <v>2349</v>
      </c>
      <c r="B522" s="832" t="s">
        <v>2216</v>
      </c>
      <c r="C522" s="832" t="s">
        <v>2220</v>
      </c>
      <c r="D522" s="832" t="s">
        <v>2218</v>
      </c>
      <c r="E522" s="832" t="s">
        <v>2221</v>
      </c>
      <c r="F522" s="849"/>
      <c r="G522" s="849"/>
      <c r="H522" s="837">
        <v>0</v>
      </c>
      <c r="I522" s="849">
        <v>1</v>
      </c>
      <c r="J522" s="849">
        <v>207.45</v>
      </c>
      <c r="K522" s="837">
        <v>1</v>
      </c>
      <c r="L522" s="849">
        <v>1</v>
      </c>
      <c r="M522" s="850">
        <v>207.45</v>
      </c>
    </row>
    <row r="523" spans="1:13" ht="14.4" customHeight="1" x14ac:dyDescent="0.3">
      <c r="A523" s="831" t="s">
        <v>2349</v>
      </c>
      <c r="B523" s="832" t="s">
        <v>3937</v>
      </c>
      <c r="C523" s="832" t="s">
        <v>3408</v>
      </c>
      <c r="D523" s="832" t="s">
        <v>3409</v>
      </c>
      <c r="E523" s="832" t="s">
        <v>1969</v>
      </c>
      <c r="F523" s="849"/>
      <c r="G523" s="849"/>
      <c r="H523" s="837">
        <v>0</v>
      </c>
      <c r="I523" s="849">
        <v>1</v>
      </c>
      <c r="J523" s="849">
        <v>207.45</v>
      </c>
      <c r="K523" s="837">
        <v>1</v>
      </c>
      <c r="L523" s="849">
        <v>1</v>
      </c>
      <c r="M523" s="850">
        <v>207.45</v>
      </c>
    </row>
    <row r="524" spans="1:13" ht="14.4" customHeight="1" x14ac:dyDescent="0.3">
      <c r="A524" s="831" t="s">
        <v>2349</v>
      </c>
      <c r="B524" s="832" t="s">
        <v>3937</v>
      </c>
      <c r="C524" s="832" t="s">
        <v>3410</v>
      </c>
      <c r="D524" s="832" t="s">
        <v>3265</v>
      </c>
      <c r="E524" s="832" t="s">
        <v>3411</v>
      </c>
      <c r="F524" s="849">
        <v>1</v>
      </c>
      <c r="G524" s="849">
        <v>207.45</v>
      </c>
      <c r="H524" s="837">
        <v>1</v>
      </c>
      <c r="I524" s="849"/>
      <c r="J524" s="849"/>
      <c r="K524" s="837">
        <v>0</v>
      </c>
      <c r="L524" s="849">
        <v>1</v>
      </c>
      <c r="M524" s="850">
        <v>207.45</v>
      </c>
    </row>
    <row r="525" spans="1:13" ht="14.4" customHeight="1" x14ac:dyDescent="0.3">
      <c r="A525" s="831" t="s">
        <v>2349</v>
      </c>
      <c r="B525" s="832" t="s">
        <v>1885</v>
      </c>
      <c r="C525" s="832" t="s">
        <v>1889</v>
      </c>
      <c r="D525" s="832" t="s">
        <v>1887</v>
      </c>
      <c r="E525" s="832" t="s">
        <v>1890</v>
      </c>
      <c r="F525" s="849"/>
      <c r="G525" s="849"/>
      <c r="H525" s="837">
        <v>0</v>
      </c>
      <c r="I525" s="849">
        <v>7</v>
      </c>
      <c r="J525" s="849">
        <v>10814.93</v>
      </c>
      <c r="K525" s="837">
        <v>1</v>
      </c>
      <c r="L525" s="849">
        <v>7</v>
      </c>
      <c r="M525" s="850">
        <v>10814.93</v>
      </c>
    </row>
    <row r="526" spans="1:13" ht="14.4" customHeight="1" x14ac:dyDescent="0.3">
      <c r="A526" s="831" t="s">
        <v>2349</v>
      </c>
      <c r="B526" s="832" t="s">
        <v>1885</v>
      </c>
      <c r="C526" s="832" t="s">
        <v>1891</v>
      </c>
      <c r="D526" s="832" t="s">
        <v>1887</v>
      </c>
      <c r="E526" s="832" t="s">
        <v>1892</v>
      </c>
      <c r="F526" s="849"/>
      <c r="G526" s="849"/>
      <c r="H526" s="837">
        <v>0</v>
      </c>
      <c r="I526" s="849">
        <v>81</v>
      </c>
      <c r="J526" s="849">
        <v>152919.9</v>
      </c>
      <c r="K526" s="837">
        <v>1</v>
      </c>
      <c r="L526" s="849">
        <v>81</v>
      </c>
      <c r="M526" s="850">
        <v>152919.9</v>
      </c>
    </row>
    <row r="527" spans="1:13" ht="14.4" customHeight="1" x14ac:dyDescent="0.3">
      <c r="A527" s="831" t="s">
        <v>2349</v>
      </c>
      <c r="B527" s="832" t="s">
        <v>1885</v>
      </c>
      <c r="C527" s="832" t="s">
        <v>3077</v>
      </c>
      <c r="D527" s="832" t="s">
        <v>1887</v>
      </c>
      <c r="E527" s="832" t="s">
        <v>3078</v>
      </c>
      <c r="F527" s="849"/>
      <c r="G527" s="849"/>
      <c r="H527" s="837">
        <v>0</v>
      </c>
      <c r="I527" s="849">
        <v>1</v>
      </c>
      <c r="J527" s="849">
        <v>5286.12</v>
      </c>
      <c r="K527" s="837">
        <v>1</v>
      </c>
      <c r="L527" s="849">
        <v>1</v>
      </c>
      <c r="M527" s="850">
        <v>5286.12</v>
      </c>
    </row>
    <row r="528" spans="1:13" ht="14.4" customHeight="1" x14ac:dyDescent="0.3">
      <c r="A528" s="831" t="s">
        <v>2349</v>
      </c>
      <c r="B528" s="832" t="s">
        <v>1885</v>
      </c>
      <c r="C528" s="832" t="s">
        <v>3683</v>
      </c>
      <c r="D528" s="832" t="s">
        <v>1887</v>
      </c>
      <c r="E528" s="832" t="s">
        <v>3684</v>
      </c>
      <c r="F528" s="849"/>
      <c r="G528" s="849"/>
      <c r="H528" s="837">
        <v>0</v>
      </c>
      <c r="I528" s="849">
        <v>3</v>
      </c>
      <c r="J528" s="849">
        <v>4634.97</v>
      </c>
      <c r="K528" s="837">
        <v>1</v>
      </c>
      <c r="L528" s="849">
        <v>3</v>
      </c>
      <c r="M528" s="850">
        <v>4634.97</v>
      </c>
    </row>
    <row r="529" spans="1:13" ht="14.4" customHeight="1" x14ac:dyDescent="0.3">
      <c r="A529" s="831" t="s">
        <v>2349</v>
      </c>
      <c r="B529" s="832" t="s">
        <v>3927</v>
      </c>
      <c r="C529" s="832" t="s">
        <v>3685</v>
      </c>
      <c r="D529" s="832" t="s">
        <v>2452</v>
      </c>
      <c r="E529" s="832" t="s">
        <v>3938</v>
      </c>
      <c r="F529" s="849"/>
      <c r="G529" s="849"/>
      <c r="H529" s="837">
        <v>0</v>
      </c>
      <c r="I529" s="849">
        <v>2</v>
      </c>
      <c r="J529" s="849">
        <v>1497.26</v>
      </c>
      <c r="K529" s="837">
        <v>1</v>
      </c>
      <c r="L529" s="849">
        <v>2</v>
      </c>
      <c r="M529" s="850">
        <v>1497.26</v>
      </c>
    </row>
    <row r="530" spans="1:13" ht="14.4" customHeight="1" x14ac:dyDescent="0.3">
      <c r="A530" s="831" t="s">
        <v>2349</v>
      </c>
      <c r="B530" s="832" t="s">
        <v>1822</v>
      </c>
      <c r="C530" s="832" t="s">
        <v>1823</v>
      </c>
      <c r="D530" s="832" t="s">
        <v>1824</v>
      </c>
      <c r="E530" s="832" t="s">
        <v>1825</v>
      </c>
      <c r="F530" s="849"/>
      <c r="G530" s="849"/>
      <c r="H530" s="837">
        <v>0</v>
      </c>
      <c r="I530" s="849">
        <v>19</v>
      </c>
      <c r="J530" s="849">
        <v>2544.8599999999997</v>
      </c>
      <c r="K530" s="837">
        <v>1</v>
      </c>
      <c r="L530" s="849">
        <v>19</v>
      </c>
      <c r="M530" s="850">
        <v>2544.8599999999997</v>
      </c>
    </row>
    <row r="531" spans="1:13" ht="14.4" customHeight="1" x14ac:dyDescent="0.3">
      <c r="A531" s="831" t="s">
        <v>2350</v>
      </c>
      <c r="B531" s="832" t="s">
        <v>1810</v>
      </c>
      <c r="C531" s="832" t="s">
        <v>3566</v>
      </c>
      <c r="D531" s="832" t="s">
        <v>1814</v>
      </c>
      <c r="E531" s="832" t="s">
        <v>1821</v>
      </c>
      <c r="F531" s="849"/>
      <c r="G531" s="849"/>
      <c r="H531" s="837">
        <v>0</v>
      </c>
      <c r="I531" s="849">
        <v>1</v>
      </c>
      <c r="J531" s="849">
        <v>115.18</v>
      </c>
      <c r="K531" s="837">
        <v>1</v>
      </c>
      <c r="L531" s="849">
        <v>1</v>
      </c>
      <c r="M531" s="850">
        <v>115.18</v>
      </c>
    </row>
    <row r="532" spans="1:13" ht="14.4" customHeight="1" x14ac:dyDescent="0.3">
      <c r="A532" s="831" t="s">
        <v>2350</v>
      </c>
      <c r="B532" s="832" t="s">
        <v>1810</v>
      </c>
      <c r="C532" s="832" t="s">
        <v>3567</v>
      </c>
      <c r="D532" s="832" t="s">
        <v>1814</v>
      </c>
      <c r="E532" s="832" t="s">
        <v>1817</v>
      </c>
      <c r="F532" s="849"/>
      <c r="G532" s="849"/>
      <c r="H532" s="837">
        <v>0</v>
      </c>
      <c r="I532" s="849">
        <v>1</v>
      </c>
      <c r="J532" s="849">
        <v>57.6</v>
      </c>
      <c r="K532" s="837">
        <v>1</v>
      </c>
      <c r="L532" s="849">
        <v>1</v>
      </c>
      <c r="M532" s="850">
        <v>57.6</v>
      </c>
    </row>
    <row r="533" spans="1:13" ht="14.4" customHeight="1" x14ac:dyDescent="0.3">
      <c r="A533" s="831" t="s">
        <v>2350</v>
      </c>
      <c r="B533" s="832" t="s">
        <v>1853</v>
      </c>
      <c r="C533" s="832" t="s">
        <v>2445</v>
      </c>
      <c r="D533" s="832" t="s">
        <v>1858</v>
      </c>
      <c r="E533" s="832" t="s">
        <v>2446</v>
      </c>
      <c r="F533" s="849"/>
      <c r="G533" s="849"/>
      <c r="H533" s="837">
        <v>0</v>
      </c>
      <c r="I533" s="849">
        <v>1</v>
      </c>
      <c r="J533" s="849">
        <v>120.61</v>
      </c>
      <c r="K533" s="837">
        <v>1</v>
      </c>
      <c r="L533" s="849">
        <v>1</v>
      </c>
      <c r="M533" s="850">
        <v>120.61</v>
      </c>
    </row>
    <row r="534" spans="1:13" ht="14.4" customHeight="1" x14ac:dyDescent="0.3">
      <c r="A534" s="831" t="s">
        <v>2350</v>
      </c>
      <c r="B534" s="832" t="s">
        <v>1860</v>
      </c>
      <c r="C534" s="832" t="s">
        <v>2405</v>
      </c>
      <c r="D534" s="832" t="s">
        <v>863</v>
      </c>
      <c r="E534" s="832" t="s">
        <v>1872</v>
      </c>
      <c r="F534" s="849"/>
      <c r="G534" s="849"/>
      <c r="H534" s="837">
        <v>0</v>
      </c>
      <c r="I534" s="849">
        <v>1</v>
      </c>
      <c r="J534" s="849">
        <v>736.33</v>
      </c>
      <c r="K534" s="837">
        <v>1</v>
      </c>
      <c r="L534" s="849">
        <v>1</v>
      </c>
      <c r="M534" s="850">
        <v>736.33</v>
      </c>
    </row>
    <row r="535" spans="1:13" ht="14.4" customHeight="1" x14ac:dyDescent="0.3">
      <c r="A535" s="831" t="s">
        <v>2350</v>
      </c>
      <c r="B535" s="832" t="s">
        <v>1933</v>
      </c>
      <c r="C535" s="832" t="s">
        <v>1937</v>
      </c>
      <c r="D535" s="832" t="s">
        <v>1935</v>
      </c>
      <c r="E535" s="832" t="s">
        <v>1938</v>
      </c>
      <c r="F535" s="849"/>
      <c r="G535" s="849"/>
      <c r="H535" s="837">
        <v>0</v>
      </c>
      <c r="I535" s="849">
        <v>1</v>
      </c>
      <c r="J535" s="849">
        <v>229.38</v>
      </c>
      <c r="K535" s="837">
        <v>1</v>
      </c>
      <c r="L535" s="849">
        <v>1</v>
      </c>
      <c r="M535" s="850">
        <v>229.38</v>
      </c>
    </row>
    <row r="536" spans="1:13" ht="14.4" customHeight="1" x14ac:dyDescent="0.3">
      <c r="A536" s="831" t="s">
        <v>2350</v>
      </c>
      <c r="B536" s="832" t="s">
        <v>1939</v>
      </c>
      <c r="C536" s="832" t="s">
        <v>2538</v>
      </c>
      <c r="D536" s="832" t="s">
        <v>1126</v>
      </c>
      <c r="E536" s="832" t="s">
        <v>1969</v>
      </c>
      <c r="F536" s="849"/>
      <c r="G536" s="849"/>
      <c r="H536" s="837">
        <v>0</v>
      </c>
      <c r="I536" s="849">
        <v>2</v>
      </c>
      <c r="J536" s="849">
        <v>210.64</v>
      </c>
      <c r="K536" s="837">
        <v>1</v>
      </c>
      <c r="L536" s="849">
        <v>2</v>
      </c>
      <c r="M536" s="850">
        <v>210.64</v>
      </c>
    </row>
    <row r="537" spans="1:13" ht="14.4" customHeight="1" x14ac:dyDescent="0.3">
      <c r="A537" s="831" t="s">
        <v>2350</v>
      </c>
      <c r="B537" s="832" t="s">
        <v>3939</v>
      </c>
      <c r="C537" s="832" t="s">
        <v>3735</v>
      </c>
      <c r="D537" s="832" t="s">
        <v>3736</v>
      </c>
      <c r="E537" s="832" t="s">
        <v>3737</v>
      </c>
      <c r="F537" s="849"/>
      <c r="G537" s="849"/>
      <c r="H537" s="837">
        <v>0</v>
      </c>
      <c r="I537" s="849">
        <v>1</v>
      </c>
      <c r="J537" s="849">
        <v>122.87</v>
      </c>
      <c r="K537" s="837">
        <v>1</v>
      </c>
      <c r="L537" s="849">
        <v>1</v>
      </c>
      <c r="M537" s="850">
        <v>122.87</v>
      </c>
    </row>
    <row r="538" spans="1:13" ht="14.4" customHeight="1" x14ac:dyDescent="0.3">
      <c r="A538" s="831" t="s">
        <v>2350</v>
      </c>
      <c r="B538" s="832" t="s">
        <v>1966</v>
      </c>
      <c r="C538" s="832" t="s">
        <v>1968</v>
      </c>
      <c r="D538" s="832" t="s">
        <v>1096</v>
      </c>
      <c r="E538" s="832" t="s">
        <v>1969</v>
      </c>
      <c r="F538" s="849"/>
      <c r="G538" s="849"/>
      <c r="H538" s="837">
        <v>0</v>
      </c>
      <c r="I538" s="849">
        <v>1</v>
      </c>
      <c r="J538" s="849">
        <v>143.09</v>
      </c>
      <c r="K538" s="837">
        <v>1</v>
      </c>
      <c r="L538" s="849">
        <v>1</v>
      </c>
      <c r="M538" s="850">
        <v>143.09</v>
      </c>
    </row>
    <row r="539" spans="1:13" ht="14.4" customHeight="1" x14ac:dyDescent="0.3">
      <c r="A539" s="831" t="s">
        <v>2350</v>
      </c>
      <c r="B539" s="832" t="s">
        <v>2013</v>
      </c>
      <c r="C539" s="832" t="s">
        <v>2014</v>
      </c>
      <c r="D539" s="832" t="s">
        <v>2015</v>
      </c>
      <c r="E539" s="832" t="s">
        <v>2016</v>
      </c>
      <c r="F539" s="849"/>
      <c r="G539" s="849"/>
      <c r="H539" s="837">
        <v>0</v>
      </c>
      <c r="I539" s="849">
        <v>3</v>
      </c>
      <c r="J539" s="849">
        <v>661.59</v>
      </c>
      <c r="K539" s="837">
        <v>1</v>
      </c>
      <c r="L539" s="849">
        <v>3</v>
      </c>
      <c r="M539" s="850">
        <v>661.59</v>
      </c>
    </row>
    <row r="540" spans="1:13" ht="14.4" customHeight="1" x14ac:dyDescent="0.3">
      <c r="A540" s="831" t="s">
        <v>2350</v>
      </c>
      <c r="B540" s="832" t="s">
        <v>2038</v>
      </c>
      <c r="C540" s="832" t="s">
        <v>3729</v>
      </c>
      <c r="D540" s="832" t="s">
        <v>989</v>
      </c>
      <c r="E540" s="832" t="s">
        <v>3441</v>
      </c>
      <c r="F540" s="849"/>
      <c r="G540" s="849"/>
      <c r="H540" s="837">
        <v>0</v>
      </c>
      <c r="I540" s="849">
        <v>1</v>
      </c>
      <c r="J540" s="849">
        <v>556.04</v>
      </c>
      <c r="K540" s="837">
        <v>1</v>
      </c>
      <c r="L540" s="849">
        <v>1</v>
      </c>
      <c r="M540" s="850">
        <v>556.04</v>
      </c>
    </row>
    <row r="541" spans="1:13" ht="14.4" customHeight="1" x14ac:dyDescent="0.3">
      <c r="A541" s="831" t="s">
        <v>2350</v>
      </c>
      <c r="B541" s="832" t="s">
        <v>2112</v>
      </c>
      <c r="C541" s="832" t="s">
        <v>2118</v>
      </c>
      <c r="D541" s="832" t="s">
        <v>2119</v>
      </c>
      <c r="E541" s="832" t="s">
        <v>2120</v>
      </c>
      <c r="F541" s="849"/>
      <c r="G541" s="849"/>
      <c r="H541" s="837">
        <v>0</v>
      </c>
      <c r="I541" s="849">
        <v>1</v>
      </c>
      <c r="J541" s="849">
        <v>3231.81</v>
      </c>
      <c r="K541" s="837">
        <v>1</v>
      </c>
      <c r="L541" s="849">
        <v>1</v>
      </c>
      <c r="M541" s="850">
        <v>3231.81</v>
      </c>
    </row>
    <row r="542" spans="1:13" ht="14.4" customHeight="1" x14ac:dyDescent="0.3">
      <c r="A542" s="831" t="s">
        <v>2350</v>
      </c>
      <c r="B542" s="832" t="s">
        <v>2181</v>
      </c>
      <c r="C542" s="832" t="s">
        <v>3744</v>
      </c>
      <c r="D542" s="832" t="s">
        <v>3363</v>
      </c>
      <c r="E542" s="832" t="s">
        <v>3745</v>
      </c>
      <c r="F542" s="849"/>
      <c r="G542" s="849"/>
      <c r="H542" s="837"/>
      <c r="I542" s="849">
        <v>1</v>
      </c>
      <c r="J542" s="849">
        <v>0</v>
      </c>
      <c r="K542" s="837"/>
      <c r="L542" s="849">
        <v>1</v>
      </c>
      <c r="M542" s="850">
        <v>0</v>
      </c>
    </row>
    <row r="543" spans="1:13" ht="14.4" customHeight="1" x14ac:dyDescent="0.3">
      <c r="A543" s="831" t="s">
        <v>2350</v>
      </c>
      <c r="B543" s="832" t="s">
        <v>2192</v>
      </c>
      <c r="C543" s="832" t="s">
        <v>3048</v>
      </c>
      <c r="D543" s="832" t="s">
        <v>729</v>
      </c>
      <c r="E543" s="832" t="s">
        <v>3049</v>
      </c>
      <c r="F543" s="849"/>
      <c r="G543" s="849"/>
      <c r="H543" s="837">
        <v>0</v>
      </c>
      <c r="I543" s="849">
        <v>1</v>
      </c>
      <c r="J543" s="849">
        <v>264</v>
      </c>
      <c r="K543" s="837">
        <v>1</v>
      </c>
      <c r="L543" s="849">
        <v>1</v>
      </c>
      <c r="M543" s="850">
        <v>264</v>
      </c>
    </row>
    <row r="544" spans="1:13" ht="14.4" customHeight="1" x14ac:dyDescent="0.3">
      <c r="A544" s="831" t="s">
        <v>2351</v>
      </c>
      <c r="B544" s="832" t="s">
        <v>1842</v>
      </c>
      <c r="C544" s="832" t="s">
        <v>2693</v>
      </c>
      <c r="D544" s="832" t="s">
        <v>2694</v>
      </c>
      <c r="E544" s="832" t="s">
        <v>2695</v>
      </c>
      <c r="F544" s="849"/>
      <c r="G544" s="849"/>
      <c r="H544" s="837">
        <v>0</v>
      </c>
      <c r="I544" s="849">
        <v>1</v>
      </c>
      <c r="J544" s="849">
        <v>73.45</v>
      </c>
      <c r="K544" s="837">
        <v>1</v>
      </c>
      <c r="L544" s="849">
        <v>1</v>
      </c>
      <c r="M544" s="850">
        <v>73.45</v>
      </c>
    </row>
    <row r="545" spans="1:13" ht="14.4" customHeight="1" x14ac:dyDescent="0.3">
      <c r="A545" s="831" t="s">
        <v>2351</v>
      </c>
      <c r="B545" s="832" t="s">
        <v>1842</v>
      </c>
      <c r="C545" s="832" t="s">
        <v>2910</v>
      </c>
      <c r="D545" s="832" t="s">
        <v>2911</v>
      </c>
      <c r="E545" s="832" t="s">
        <v>1844</v>
      </c>
      <c r="F545" s="849">
        <v>1</v>
      </c>
      <c r="G545" s="849">
        <v>86.41</v>
      </c>
      <c r="H545" s="837">
        <v>1</v>
      </c>
      <c r="I545" s="849"/>
      <c r="J545" s="849"/>
      <c r="K545" s="837">
        <v>0</v>
      </c>
      <c r="L545" s="849">
        <v>1</v>
      </c>
      <c r="M545" s="850">
        <v>86.41</v>
      </c>
    </row>
    <row r="546" spans="1:13" ht="14.4" customHeight="1" x14ac:dyDescent="0.3">
      <c r="A546" s="831" t="s">
        <v>2351</v>
      </c>
      <c r="B546" s="832" t="s">
        <v>1853</v>
      </c>
      <c r="C546" s="832" t="s">
        <v>2445</v>
      </c>
      <c r="D546" s="832" t="s">
        <v>1858</v>
      </c>
      <c r="E546" s="832" t="s">
        <v>2446</v>
      </c>
      <c r="F546" s="849"/>
      <c r="G546" s="849"/>
      <c r="H546" s="837">
        <v>0</v>
      </c>
      <c r="I546" s="849">
        <v>1</v>
      </c>
      <c r="J546" s="849">
        <v>120.61</v>
      </c>
      <c r="K546" s="837">
        <v>1</v>
      </c>
      <c r="L546" s="849">
        <v>1</v>
      </c>
      <c r="M546" s="850">
        <v>120.61</v>
      </c>
    </row>
    <row r="547" spans="1:13" ht="14.4" customHeight="1" x14ac:dyDescent="0.3">
      <c r="A547" s="831" t="s">
        <v>2351</v>
      </c>
      <c r="B547" s="832" t="s">
        <v>1853</v>
      </c>
      <c r="C547" s="832" t="s">
        <v>1857</v>
      </c>
      <c r="D547" s="832" t="s">
        <v>1858</v>
      </c>
      <c r="E547" s="832" t="s">
        <v>1859</v>
      </c>
      <c r="F547" s="849"/>
      <c r="G547" s="849"/>
      <c r="H547" s="837">
        <v>0</v>
      </c>
      <c r="I547" s="849">
        <v>9</v>
      </c>
      <c r="J547" s="849">
        <v>1662.66</v>
      </c>
      <c r="K547" s="837">
        <v>1</v>
      </c>
      <c r="L547" s="849">
        <v>9</v>
      </c>
      <c r="M547" s="850">
        <v>1662.66</v>
      </c>
    </row>
    <row r="548" spans="1:13" ht="14.4" customHeight="1" x14ac:dyDescent="0.3">
      <c r="A548" s="831" t="s">
        <v>2351</v>
      </c>
      <c r="B548" s="832" t="s">
        <v>1860</v>
      </c>
      <c r="C548" s="832" t="s">
        <v>2509</v>
      </c>
      <c r="D548" s="832" t="s">
        <v>863</v>
      </c>
      <c r="E548" s="832" t="s">
        <v>1876</v>
      </c>
      <c r="F548" s="849"/>
      <c r="G548" s="849"/>
      <c r="H548" s="837">
        <v>0</v>
      </c>
      <c r="I548" s="849">
        <v>1</v>
      </c>
      <c r="J548" s="849">
        <v>490.89</v>
      </c>
      <c r="K548" s="837">
        <v>1</v>
      </c>
      <c r="L548" s="849">
        <v>1</v>
      </c>
      <c r="M548" s="850">
        <v>490.89</v>
      </c>
    </row>
    <row r="549" spans="1:13" ht="14.4" customHeight="1" x14ac:dyDescent="0.3">
      <c r="A549" s="831" t="s">
        <v>2351</v>
      </c>
      <c r="B549" s="832" t="s">
        <v>1860</v>
      </c>
      <c r="C549" s="832" t="s">
        <v>1878</v>
      </c>
      <c r="D549" s="832" t="s">
        <v>869</v>
      </c>
      <c r="E549" s="832" t="s">
        <v>1864</v>
      </c>
      <c r="F549" s="849"/>
      <c r="G549" s="849"/>
      <c r="H549" s="837">
        <v>0</v>
      </c>
      <c r="I549" s="849">
        <v>1</v>
      </c>
      <c r="J549" s="849">
        <v>1847.49</v>
      </c>
      <c r="K549" s="837">
        <v>1</v>
      </c>
      <c r="L549" s="849">
        <v>1</v>
      </c>
      <c r="M549" s="850">
        <v>1847.49</v>
      </c>
    </row>
    <row r="550" spans="1:13" ht="14.4" customHeight="1" x14ac:dyDescent="0.3">
      <c r="A550" s="831" t="s">
        <v>2351</v>
      </c>
      <c r="B550" s="832" t="s">
        <v>1860</v>
      </c>
      <c r="C550" s="832" t="s">
        <v>1871</v>
      </c>
      <c r="D550" s="832" t="s">
        <v>863</v>
      </c>
      <c r="E550" s="832" t="s">
        <v>1872</v>
      </c>
      <c r="F550" s="849"/>
      <c r="G550" s="849"/>
      <c r="H550" s="837">
        <v>0</v>
      </c>
      <c r="I550" s="849">
        <v>1</v>
      </c>
      <c r="J550" s="849">
        <v>736.33</v>
      </c>
      <c r="K550" s="837">
        <v>1</v>
      </c>
      <c r="L550" s="849">
        <v>1</v>
      </c>
      <c r="M550" s="850">
        <v>736.33</v>
      </c>
    </row>
    <row r="551" spans="1:13" ht="14.4" customHeight="1" x14ac:dyDescent="0.3">
      <c r="A551" s="831" t="s">
        <v>2351</v>
      </c>
      <c r="B551" s="832" t="s">
        <v>1879</v>
      </c>
      <c r="C551" s="832" t="s">
        <v>1880</v>
      </c>
      <c r="D551" s="832" t="s">
        <v>1881</v>
      </c>
      <c r="E551" s="832" t="s">
        <v>1882</v>
      </c>
      <c r="F551" s="849"/>
      <c r="G551" s="849"/>
      <c r="H551" s="837">
        <v>0</v>
      </c>
      <c r="I551" s="849">
        <v>9</v>
      </c>
      <c r="J551" s="849">
        <v>840.87000000000012</v>
      </c>
      <c r="K551" s="837">
        <v>1</v>
      </c>
      <c r="L551" s="849">
        <v>9</v>
      </c>
      <c r="M551" s="850">
        <v>840.87000000000012</v>
      </c>
    </row>
    <row r="552" spans="1:13" ht="14.4" customHeight="1" x14ac:dyDescent="0.3">
      <c r="A552" s="831" t="s">
        <v>2351</v>
      </c>
      <c r="B552" s="832" t="s">
        <v>1893</v>
      </c>
      <c r="C552" s="832" t="s">
        <v>1896</v>
      </c>
      <c r="D552" s="832" t="s">
        <v>746</v>
      </c>
      <c r="E552" s="832" t="s">
        <v>1897</v>
      </c>
      <c r="F552" s="849"/>
      <c r="G552" s="849"/>
      <c r="H552" s="837">
        <v>0</v>
      </c>
      <c r="I552" s="849">
        <v>6</v>
      </c>
      <c r="J552" s="849">
        <v>432</v>
      </c>
      <c r="K552" s="837">
        <v>1</v>
      </c>
      <c r="L552" s="849">
        <v>6</v>
      </c>
      <c r="M552" s="850">
        <v>432</v>
      </c>
    </row>
    <row r="553" spans="1:13" ht="14.4" customHeight="1" x14ac:dyDescent="0.3">
      <c r="A553" s="831" t="s">
        <v>2351</v>
      </c>
      <c r="B553" s="832" t="s">
        <v>1910</v>
      </c>
      <c r="C553" s="832" t="s">
        <v>1911</v>
      </c>
      <c r="D553" s="832" t="s">
        <v>875</v>
      </c>
      <c r="E553" s="832" t="s">
        <v>1912</v>
      </c>
      <c r="F553" s="849"/>
      <c r="G553" s="849"/>
      <c r="H553" s="837">
        <v>0</v>
      </c>
      <c r="I553" s="849">
        <v>1</v>
      </c>
      <c r="J553" s="849">
        <v>42.51</v>
      </c>
      <c r="K553" s="837">
        <v>1</v>
      </c>
      <c r="L553" s="849">
        <v>1</v>
      </c>
      <c r="M553" s="850">
        <v>42.51</v>
      </c>
    </row>
    <row r="554" spans="1:13" ht="14.4" customHeight="1" x14ac:dyDescent="0.3">
      <c r="A554" s="831" t="s">
        <v>2351</v>
      </c>
      <c r="B554" s="832" t="s">
        <v>1910</v>
      </c>
      <c r="C554" s="832" t="s">
        <v>2382</v>
      </c>
      <c r="D554" s="832" t="s">
        <v>871</v>
      </c>
      <c r="E554" s="832" t="s">
        <v>1912</v>
      </c>
      <c r="F554" s="849">
        <v>1</v>
      </c>
      <c r="G554" s="849">
        <v>42.51</v>
      </c>
      <c r="H554" s="837">
        <v>1</v>
      </c>
      <c r="I554" s="849"/>
      <c r="J554" s="849"/>
      <c r="K554" s="837">
        <v>0</v>
      </c>
      <c r="L554" s="849">
        <v>1</v>
      </c>
      <c r="M554" s="850">
        <v>42.51</v>
      </c>
    </row>
    <row r="555" spans="1:13" ht="14.4" customHeight="1" x14ac:dyDescent="0.3">
      <c r="A555" s="831" t="s">
        <v>2351</v>
      </c>
      <c r="B555" s="832" t="s">
        <v>1939</v>
      </c>
      <c r="C555" s="832" t="s">
        <v>1940</v>
      </c>
      <c r="D555" s="832" t="s">
        <v>696</v>
      </c>
      <c r="E555" s="832" t="s">
        <v>1941</v>
      </c>
      <c r="F555" s="849"/>
      <c r="G555" s="849"/>
      <c r="H555" s="837">
        <v>0</v>
      </c>
      <c r="I555" s="849">
        <v>1</v>
      </c>
      <c r="J555" s="849">
        <v>35.11</v>
      </c>
      <c r="K555" s="837">
        <v>1</v>
      </c>
      <c r="L555" s="849">
        <v>1</v>
      </c>
      <c r="M555" s="850">
        <v>35.11</v>
      </c>
    </row>
    <row r="556" spans="1:13" ht="14.4" customHeight="1" x14ac:dyDescent="0.3">
      <c r="A556" s="831" t="s">
        <v>2351</v>
      </c>
      <c r="B556" s="832" t="s">
        <v>1939</v>
      </c>
      <c r="C556" s="832" t="s">
        <v>1946</v>
      </c>
      <c r="D556" s="832" t="s">
        <v>1126</v>
      </c>
      <c r="E556" s="832" t="s">
        <v>1941</v>
      </c>
      <c r="F556" s="849">
        <v>1</v>
      </c>
      <c r="G556" s="849">
        <v>35.11</v>
      </c>
      <c r="H556" s="837">
        <v>0.19999999999999998</v>
      </c>
      <c r="I556" s="849">
        <v>4</v>
      </c>
      <c r="J556" s="849">
        <v>140.44</v>
      </c>
      <c r="K556" s="837">
        <v>0.79999999999999993</v>
      </c>
      <c r="L556" s="849">
        <v>5</v>
      </c>
      <c r="M556" s="850">
        <v>175.55</v>
      </c>
    </row>
    <row r="557" spans="1:13" ht="14.4" customHeight="1" x14ac:dyDescent="0.3">
      <c r="A557" s="831" t="s">
        <v>2351</v>
      </c>
      <c r="B557" s="832" t="s">
        <v>1939</v>
      </c>
      <c r="C557" s="832" t="s">
        <v>1947</v>
      </c>
      <c r="D557" s="832" t="s">
        <v>1124</v>
      </c>
      <c r="E557" s="832" t="s">
        <v>697</v>
      </c>
      <c r="F557" s="849"/>
      <c r="G557" s="849"/>
      <c r="H557" s="837">
        <v>0</v>
      </c>
      <c r="I557" s="849">
        <v>1</v>
      </c>
      <c r="J557" s="849">
        <v>70.23</v>
      </c>
      <c r="K557" s="837">
        <v>1</v>
      </c>
      <c r="L557" s="849">
        <v>1</v>
      </c>
      <c r="M557" s="850">
        <v>70.23</v>
      </c>
    </row>
    <row r="558" spans="1:13" ht="14.4" customHeight="1" x14ac:dyDescent="0.3">
      <c r="A558" s="831" t="s">
        <v>2351</v>
      </c>
      <c r="B558" s="832" t="s">
        <v>1939</v>
      </c>
      <c r="C558" s="832" t="s">
        <v>2372</v>
      </c>
      <c r="D558" s="832" t="s">
        <v>2373</v>
      </c>
      <c r="E558" s="832" t="s">
        <v>1941</v>
      </c>
      <c r="F558" s="849">
        <v>1</v>
      </c>
      <c r="G558" s="849">
        <v>35.11</v>
      </c>
      <c r="H558" s="837">
        <v>1</v>
      </c>
      <c r="I558" s="849"/>
      <c r="J558" s="849"/>
      <c r="K558" s="837">
        <v>0</v>
      </c>
      <c r="L558" s="849">
        <v>1</v>
      </c>
      <c r="M558" s="850">
        <v>35.11</v>
      </c>
    </row>
    <row r="559" spans="1:13" ht="14.4" customHeight="1" x14ac:dyDescent="0.3">
      <c r="A559" s="831" t="s">
        <v>2351</v>
      </c>
      <c r="B559" s="832" t="s">
        <v>1966</v>
      </c>
      <c r="C559" s="832" t="s">
        <v>1967</v>
      </c>
      <c r="D559" s="832" t="s">
        <v>1096</v>
      </c>
      <c r="E559" s="832" t="s">
        <v>1941</v>
      </c>
      <c r="F559" s="849"/>
      <c r="G559" s="849"/>
      <c r="H559" s="837">
        <v>0</v>
      </c>
      <c r="I559" s="849">
        <v>3</v>
      </c>
      <c r="J559" s="849">
        <v>143.10000000000002</v>
      </c>
      <c r="K559" s="837">
        <v>1</v>
      </c>
      <c r="L559" s="849">
        <v>3</v>
      </c>
      <c r="M559" s="850">
        <v>143.10000000000002</v>
      </c>
    </row>
    <row r="560" spans="1:13" ht="14.4" customHeight="1" x14ac:dyDescent="0.3">
      <c r="A560" s="831" t="s">
        <v>2351</v>
      </c>
      <c r="B560" s="832" t="s">
        <v>1970</v>
      </c>
      <c r="C560" s="832" t="s">
        <v>3065</v>
      </c>
      <c r="D560" s="832" t="s">
        <v>3066</v>
      </c>
      <c r="E560" s="832" t="s">
        <v>1978</v>
      </c>
      <c r="F560" s="849">
        <v>1</v>
      </c>
      <c r="G560" s="849">
        <v>48.27</v>
      </c>
      <c r="H560" s="837">
        <v>1</v>
      </c>
      <c r="I560" s="849"/>
      <c r="J560" s="849"/>
      <c r="K560" s="837">
        <v>0</v>
      </c>
      <c r="L560" s="849">
        <v>1</v>
      </c>
      <c r="M560" s="850">
        <v>48.27</v>
      </c>
    </row>
    <row r="561" spans="1:13" ht="14.4" customHeight="1" x14ac:dyDescent="0.3">
      <c r="A561" s="831" t="s">
        <v>2351</v>
      </c>
      <c r="B561" s="832" t="s">
        <v>1970</v>
      </c>
      <c r="C561" s="832" t="s">
        <v>1977</v>
      </c>
      <c r="D561" s="832" t="s">
        <v>1972</v>
      </c>
      <c r="E561" s="832" t="s">
        <v>1978</v>
      </c>
      <c r="F561" s="849"/>
      <c r="G561" s="849"/>
      <c r="H561" s="837">
        <v>0</v>
      </c>
      <c r="I561" s="849">
        <v>3</v>
      </c>
      <c r="J561" s="849">
        <v>143.67000000000002</v>
      </c>
      <c r="K561" s="837">
        <v>1</v>
      </c>
      <c r="L561" s="849">
        <v>3</v>
      </c>
      <c r="M561" s="850">
        <v>143.67000000000002</v>
      </c>
    </row>
    <row r="562" spans="1:13" ht="14.4" customHeight="1" x14ac:dyDescent="0.3">
      <c r="A562" s="831" t="s">
        <v>2351</v>
      </c>
      <c r="B562" s="832" t="s">
        <v>1979</v>
      </c>
      <c r="C562" s="832" t="s">
        <v>1980</v>
      </c>
      <c r="D562" s="832" t="s">
        <v>1981</v>
      </c>
      <c r="E562" s="832" t="s">
        <v>1982</v>
      </c>
      <c r="F562" s="849"/>
      <c r="G562" s="849"/>
      <c r="H562" s="837">
        <v>0</v>
      </c>
      <c r="I562" s="849">
        <v>1</v>
      </c>
      <c r="J562" s="849">
        <v>72.88</v>
      </c>
      <c r="K562" s="837">
        <v>1</v>
      </c>
      <c r="L562" s="849">
        <v>1</v>
      </c>
      <c r="M562" s="850">
        <v>72.88</v>
      </c>
    </row>
    <row r="563" spans="1:13" ht="14.4" customHeight="1" x14ac:dyDescent="0.3">
      <c r="A563" s="831" t="s">
        <v>2351</v>
      </c>
      <c r="B563" s="832" t="s">
        <v>1993</v>
      </c>
      <c r="C563" s="832" t="s">
        <v>1994</v>
      </c>
      <c r="D563" s="832" t="s">
        <v>1003</v>
      </c>
      <c r="E563" s="832" t="s">
        <v>1995</v>
      </c>
      <c r="F563" s="849"/>
      <c r="G563" s="849"/>
      <c r="H563" s="837">
        <v>0</v>
      </c>
      <c r="I563" s="849">
        <v>1</v>
      </c>
      <c r="J563" s="849">
        <v>46.73</v>
      </c>
      <c r="K563" s="837">
        <v>1</v>
      </c>
      <c r="L563" s="849">
        <v>1</v>
      </c>
      <c r="M563" s="850">
        <v>46.73</v>
      </c>
    </row>
    <row r="564" spans="1:13" ht="14.4" customHeight="1" x14ac:dyDescent="0.3">
      <c r="A564" s="831" t="s">
        <v>2351</v>
      </c>
      <c r="B564" s="832" t="s">
        <v>1996</v>
      </c>
      <c r="C564" s="832" t="s">
        <v>1997</v>
      </c>
      <c r="D564" s="832" t="s">
        <v>1998</v>
      </c>
      <c r="E564" s="832" t="s">
        <v>1999</v>
      </c>
      <c r="F564" s="849"/>
      <c r="G564" s="849"/>
      <c r="H564" s="837">
        <v>0</v>
      </c>
      <c r="I564" s="849">
        <v>1</v>
      </c>
      <c r="J564" s="849">
        <v>79.11</v>
      </c>
      <c r="K564" s="837">
        <v>1</v>
      </c>
      <c r="L564" s="849">
        <v>1</v>
      </c>
      <c r="M564" s="850">
        <v>79.11</v>
      </c>
    </row>
    <row r="565" spans="1:13" ht="14.4" customHeight="1" x14ac:dyDescent="0.3">
      <c r="A565" s="831" t="s">
        <v>2351</v>
      </c>
      <c r="B565" s="832" t="s">
        <v>1996</v>
      </c>
      <c r="C565" s="832" t="s">
        <v>2979</v>
      </c>
      <c r="D565" s="832" t="s">
        <v>2567</v>
      </c>
      <c r="E565" s="832" t="s">
        <v>2773</v>
      </c>
      <c r="F565" s="849">
        <v>1</v>
      </c>
      <c r="G565" s="849">
        <v>87.23</v>
      </c>
      <c r="H565" s="837">
        <v>1</v>
      </c>
      <c r="I565" s="849"/>
      <c r="J565" s="849"/>
      <c r="K565" s="837">
        <v>0</v>
      </c>
      <c r="L565" s="849">
        <v>1</v>
      </c>
      <c r="M565" s="850">
        <v>87.23</v>
      </c>
    </row>
    <row r="566" spans="1:13" ht="14.4" customHeight="1" x14ac:dyDescent="0.3">
      <c r="A566" s="831" t="s">
        <v>2351</v>
      </c>
      <c r="B566" s="832" t="s">
        <v>2013</v>
      </c>
      <c r="C566" s="832" t="s">
        <v>2014</v>
      </c>
      <c r="D566" s="832" t="s">
        <v>2015</v>
      </c>
      <c r="E566" s="832" t="s">
        <v>2016</v>
      </c>
      <c r="F566" s="849"/>
      <c r="G566" s="849"/>
      <c r="H566" s="837">
        <v>0</v>
      </c>
      <c r="I566" s="849">
        <v>6</v>
      </c>
      <c r="J566" s="849">
        <v>1613.71</v>
      </c>
      <c r="K566" s="837">
        <v>1</v>
      </c>
      <c r="L566" s="849">
        <v>6</v>
      </c>
      <c r="M566" s="850">
        <v>1613.71</v>
      </c>
    </row>
    <row r="567" spans="1:13" ht="14.4" customHeight="1" x14ac:dyDescent="0.3">
      <c r="A567" s="831" t="s">
        <v>2351</v>
      </c>
      <c r="B567" s="832" t="s">
        <v>2013</v>
      </c>
      <c r="C567" s="832" t="s">
        <v>2582</v>
      </c>
      <c r="D567" s="832" t="s">
        <v>2583</v>
      </c>
      <c r="E567" s="832" t="s">
        <v>2023</v>
      </c>
      <c r="F567" s="849"/>
      <c r="G567" s="849"/>
      <c r="H567" s="837">
        <v>0</v>
      </c>
      <c r="I567" s="849">
        <v>1</v>
      </c>
      <c r="J567" s="849">
        <v>117.73</v>
      </c>
      <c r="K567" s="837">
        <v>1</v>
      </c>
      <c r="L567" s="849">
        <v>1</v>
      </c>
      <c r="M567" s="850">
        <v>117.73</v>
      </c>
    </row>
    <row r="568" spans="1:13" ht="14.4" customHeight="1" x14ac:dyDescent="0.3">
      <c r="A568" s="831" t="s">
        <v>2351</v>
      </c>
      <c r="B568" s="832" t="s">
        <v>2013</v>
      </c>
      <c r="C568" s="832" t="s">
        <v>2030</v>
      </c>
      <c r="D568" s="832" t="s">
        <v>2015</v>
      </c>
      <c r="E568" s="832" t="s">
        <v>2031</v>
      </c>
      <c r="F568" s="849"/>
      <c r="G568" s="849"/>
      <c r="H568" s="837">
        <v>0</v>
      </c>
      <c r="I568" s="849">
        <v>1</v>
      </c>
      <c r="J568" s="849">
        <v>181.13</v>
      </c>
      <c r="K568" s="837">
        <v>1</v>
      </c>
      <c r="L568" s="849">
        <v>1</v>
      </c>
      <c r="M568" s="850">
        <v>181.13</v>
      </c>
    </row>
    <row r="569" spans="1:13" ht="14.4" customHeight="1" x14ac:dyDescent="0.3">
      <c r="A569" s="831" t="s">
        <v>2351</v>
      </c>
      <c r="B569" s="832" t="s">
        <v>2013</v>
      </c>
      <c r="C569" s="832" t="s">
        <v>3060</v>
      </c>
      <c r="D569" s="832" t="s">
        <v>2018</v>
      </c>
      <c r="E569" s="832" t="s">
        <v>2031</v>
      </c>
      <c r="F569" s="849"/>
      <c r="G569" s="849"/>
      <c r="H569" s="837">
        <v>0</v>
      </c>
      <c r="I569" s="849">
        <v>2</v>
      </c>
      <c r="J569" s="849">
        <v>286.7</v>
      </c>
      <c r="K569" s="837">
        <v>1</v>
      </c>
      <c r="L569" s="849">
        <v>2</v>
      </c>
      <c r="M569" s="850">
        <v>286.7</v>
      </c>
    </row>
    <row r="570" spans="1:13" ht="14.4" customHeight="1" x14ac:dyDescent="0.3">
      <c r="A570" s="831" t="s">
        <v>2351</v>
      </c>
      <c r="B570" s="832" t="s">
        <v>2013</v>
      </c>
      <c r="C570" s="832" t="s">
        <v>2586</v>
      </c>
      <c r="D570" s="832" t="s">
        <v>2587</v>
      </c>
      <c r="E570" s="832" t="s">
        <v>2016</v>
      </c>
      <c r="F570" s="849"/>
      <c r="G570" s="849"/>
      <c r="H570" s="837">
        <v>0</v>
      </c>
      <c r="I570" s="849">
        <v>1</v>
      </c>
      <c r="J570" s="849">
        <v>220.53</v>
      </c>
      <c r="K570" s="837">
        <v>1</v>
      </c>
      <c r="L570" s="849">
        <v>1</v>
      </c>
      <c r="M570" s="850">
        <v>220.53</v>
      </c>
    </row>
    <row r="571" spans="1:13" ht="14.4" customHeight="1" x14ac:dyDescent="0.3">
      <c r="A571" s="831" t="s">
        <v>2351</v>
      </c>
      <c r="B571" s="832" t="s">
        <v>2034</v>
      </c>
      <c r="C571" s="832" t="s">
        <v>2968</v>
      </c>
      <c r="D571" s="832" t="s">
        <v>2749</v>
      </c>
      <c r="E571" s="832" t="s">
        <v>2031</v>
      </c>
      <c r="F571" s="849"/>
      <c r="G571" s="849"/>
      <c r="H571" s="837">
        <v>0</v>
      </c>
      <c r="I571" s="849">
        <v>1</v>
      </c>
      <c r="J571" s="849">
        <v>278.64</v>
      </c>
      <c r="K571" s="837">
        <v>1</v>
      </c>
      <c r="L571" s="849">
        <v>1</v>
      </c>
      <c r="M571" s="850">
        <v>278.64</v>
      </c>
    </row>
    <row r="572" spans="1:13" ht="14.4" customHeight="1" x14ac:dyDescent="0.3">
      <c r="A572" s="831" t="s">
        <v>2351</v>
      </c>
      <c r="B572" s="832" t="s">
        <v>2041</v>
      </c>
      <c r="C572" s="832" t="s">
        <v>2042</v>
      </c>
      <c r="D572" s="832" t="s">
        <v>859</v>
      </c>
      <c r="E572" s="832" t="s">
        <v>2043</v>
      </c>
      <c r="F572" s="849"/>
      <c r="G572" s="849"/>
      <c r="H572" s="837">
        <v>0</v>
      </c>
      <c r="I572" s="849">
        <v>1</v>
      </c>
      <c r="J572" s="849">
        <v>100.1</v>
      </c>
      <c r="K572" s="837">
        <v>1</v>
      </c>
      <c r="L572" s="849">
        <v>1</v>
      </c>
      <c r="M572" s="850">
        <v>100.1</v>
      </c>
    </row>
    <row r="573" spans="1:13" ht="14.4" customHeight="1" x14ac:dyDescent="0.3">
      <c r="A573" s="831" t="s">
        <v>2351</v>
      </c>
      <c r="B573" s="832" t="s">
        <v>2054</v>
      </c>
      <c r="C573" s="832" t="s">
        <v>2262</v>
      </c>
      <c r="D573" s="832" t="s">
        <v>2260</v>
      </c>
      <c r="E573" s="832" t="s">
        <v>2263</v>
      </c>
      <c r="F573" s="849"/>
      <c r="G573" s="849"/>
      <c r="H573" s="837">
        <v>0</v>
      </c>
      <c r="I573" s="849">
        <v>1</v>
      </c>
      <c r="J573" s="849">
        <v>79.03</v>
      </c>
      <c r="K573" s="837">
        <v>1</v>
      </c>
      <c r="L573" s="849">
        <v>1</v>
      </c>
      <c r="M573" s="850">
        <v>79.03</v>
      </c>
    </row>
    <row r="574" spans="1:13" ht="14.4" customHeight="1" x14ac:dyDescent="0.3">
      <c r="A574" s="831" t="s">
        <v>2351</v>
      </c>
      <c r="B574" s="832" t="s">
        <v>2060</v>
      </c>
      <c r="C574" s="832" t="s">
        <v>2063</v>
      </c>
      <c r="D574" s="832" t="s">
        <v>1310</v>
      </c>
      <c r="E574" s="832" t="s">
        <v>2064</v>
      </c>
      <c r="F574" s="849"/>
      <c r="G574" s="849"/>
      <c r="H574" s="837">
        <v>0</v>
      </c>
      <c r="I574" s="849">
        <v>1</v>
      </c>
      <c r="J574" s="849">
        <v>154.36000000000001</v>
      </c>
      <c r="K574" s="837">
        <v>1</v>
      </c>
      <c r="L574" s="849">
        <v>1</v>
      </c>
      <c r="M574" s="850">
        <v>154.36000000000001</v>
      </c>
    </row>
    <row r="575" spans="1:13" ht="14.4" customHeight="1" x14ac:dyDescent="0.3">
      <c r="A575" s="831" t="s">
        <v>2351</v>
      </c>
      <c r="B575" s="832" t="s">
        <v>3907</v>
      </c>
      <c r="C575" s="832" t="s">
        <v>3393</v>
      </c>
      <c r="D575" s="832" t="s">
        <v>3394</v>
      </c>
      <c r="E575" s="832" t="s">
        <v>3392</v>
      </c>
      <c r="F575" s="849"/>
      <c r="G575" s="849"/>
      <c r="H575" s="837">
        <v>0</v>
      </c>
      <c r="I575" s="849">
        <v>2</v>
      </c>
      <c r="J575" s="849">
        <v>141.08000000000001</v>
      </c>
      <c r="K575" s="837">
        <v>1</v>
      </c>
      <c r="L575" s="849">
        <v>2</v>
      </c>
      <c r="M575" s="850">
        <v>141.08000000000001</v>
      </c>
    </row>
    <row r="576" spans="1:13" ht="14.4" customHeight="1" x14ac:dyDescent="0.3">
      <c r="A576" s="831" t="s">
        <v>2351</v>
      </c>
      <c r="B576" s="832" t="s">
        <v>2132</v>
      </c>
      <c r="C576" s="832" t="s">
        <v>2136</v>
      </c>
      <c r="D576" s="832" t="s">
        <v>1033</v>
      </c>
      <c r="E576" s="832" t="s">
        <v>2137</v>
      </c>
      <c r="F576" s="849">
        <v>1</v>
      </c>
      <c r="G576" s="849">
        <v>36.270000000000003</v>
      </c>
      <c r="H576" s="837">
        <v>1</v>
      </c>
      <c r="I576" s="849"/>
      <c r="J576" s="849"/>
      <c r="K576" s="837">
        <v>0</v>
      </c>
      <c r="L576" s="849">
        <v>1</v>
      </c>
      <c r="M576" s="850">
        <v>36.270000000000003</v>
      </c>
    </row>
    <row r="577" spans="1:13" ht="14.4" customHeight="1" x14ac:dyDescent="0.3">
      <c r="A577" s="831" t="s">
        <v>2351</v>
      </c>
      <c r="B577" s="832" t="s">
        <v>2132</v>
      </c>
      <c r="C577" s="832" t="s">
        <v>3059</v>
      </c>
      <c r="D577" s="832" t="s">
        <v>628</v>
      </c>
      <c r="E577" s="832" t="s">
        <v>2497</v>
      </c>
      <c r="F577" s="849"/>
      <c r="G577" s="849"/>
      <c r="H577" s="837">
        <v>0</v>
      </c>
      <c r="I577" s="849">
        <v>1</v>
      </c>
      <c r="J577" s="849">
        <v>25.71</v>
      </c>
      <c r="K577" s="837">
        <v>1</v>
      </c>
      <c r="L577" s="849">
        <v>1</v>
      </c>
      <c r="M577" s="850">
        <v>25.71</v>
      </c>
    </row>
    <row r="578" spans="1:13" ht="14.4" customHeight="1" x14ac:dyDescent="0.3">
      <c r="A578" s="831" t="s">
        <v>2352</v>
      </c>
      <c r="B578" s="832" t="s">
        <v>1810</v>
      </c>
      <c r="C578" s="832" t="s">
        <v>2729</v>
      </c>
      <c r="D578" s="832" t="s">
        <v>1814</v>
      </c>
      <c r="E578" s="832" t="s">
        <v>1819</v>
      </c>
      <c r="F578" s="849"/>
      <c r="G578" s="849"/>
      <c r="H578" s="837">
        <v>0</v>
      </c>
      <c r="I578" s="849">
        <v>1</v>
      </c>
      <c r="J578" s="849">
        <v>57.64</v>
      </c>
      <c r="K578" s="837">
        <v>1</v>
      </c>
      <c r="L578" s="849">
        <v>1</v>
      </c>
      <c r="M578" s="850">
        <v>57.64</v>
      </c>
    </row>
    <row r="579" spans="1:13" ht="14.4" customHeight="1" x14ac:dyDescent="0.3">
      <c r="A579" s="831" t="s">
        <v>2352</v>
      </c>
      <c r="B579" s="832" t="s">
        <v>1842</v>
      </c>
      <c r="C579" s="832" t="s">
        <v>1843</v>
      </c>
      <c r="D579" s="832" t="s">
        <v>1140</v>
      </c>
      <c r="E579" s="832" t="s">
        <v>1844</v>
      </c>
      <c r="F579" s="849"/>
      <c r="G579" s="849"/>
      <c r="H579" s="837">
        <v>0</v>
      </c>
      <c r="I579" s="849">
        <v>1</v>
      </c>
      <c r="J579" s="849">
        <v>86.41</v>
      </c>
      <c r="K579" s="837">
        <v>1</v>
      </c>
      <c r="L579" s="849">
        <v>1</v>
      </c>
      <c r="M579" s="850">
        <v>86.41</v>
      </c>
    </row>
    <row r="580" spans="1:13" ht="14.4" customHeight="1" x14ac:dyDescent="0.3">
      <c r="A580" s="831" t="s">
        <v>2352</v>
      </c>
      <c r="B580" s="832" t="s">
        <v>1853</v>
      </c>
      <c r="C580" s="832" t="s">
        <v>1857</v>
      </c>
      <c r="D580" s="832" t="s">
        <v>1858</v>
      </c>
      <c r="E580" s="832" t="s">
        <v>1859</v>
      </c>
      <c r="F580" s="849"/>
      <c r="G580" s="849"/>
      <c r="H580" s="837">
        <v>0</v>
      </c>
      <c r="I580" s="849">
        <v>1</v>
      </c>
      <c r="J580" s="849">
        <v>184.74</v>
      </c>
      <c r="K580" s="837">
        <v>1</v>
      </c>
      <c r="L580" s="849">
        <v>1</v>
      </c>
      <c r="M580" s="850">
        <v>184.74</v>
      </c>
    </row>
    <row r="581" spans="1:13" ht="14.4" customHeight="1" x14ac:dyDescent="0.3">
      <c r="A581" s="831" t="s">
        <v>2352</v>
      </c>
      <c r="B581" s="832" t="s">
        <v>1879</v>
      </c>
      <c r="C581" s="832" t="s">
        <v>1880</v>
      </c>
      <c r="D581" s="832" t="s">
        <v>1881</v>
      </c>
      <c r="E581" s="832" t="s">
        <v>1882</v>
      </c>
      <c r="F581" s="849"/>
      <c r="G581" s="849"/>
      <c r="H581" s="837">
        <v>0</v>
      </c>
      <c r="I581" s="849">
        <v>6</v>
      </c>
      <c r="J581" s="849">
        <v>560.58000000000004</v>
      </c>
      <c r="K581" s="837">
        <v>1</v>
      </c>
      <c r="L581" s="849">
        <v>6</v>
      </c>
      <c r="M581" s="850">
        <v>560.58000000000004</v>
      </c>
    </row>
    <row r="582" spans="1:13" ht="14.4" customHeight="1" x14ac:dyDescent="0.3">
      <c r="A582" s="831" t="s">
        <v>2352</v>
      </c>
      <c r="B582" s="832" t="s">
        <v>1910</v>
      </c>
      <c r="C582" s="832" t="s">
        <v>2382</v>
      </c>
      <c r="D582" s="832" t="s">
        <v>871</v>
      </c>
      <c r="E582" s="832" t="s">
        <v>1912</v>
      </c>
      <c r="F582" s="849">
        <v>1</v>
      </c>
      <c r="G582" s="849">
        <v>42.51</v>
      </c>
      <c r="H582" s="837">
        <v>1</v>
      </c>
      <c r="I582" s="849"/>
      <c r="J582" s="849"/>
      <c r="K582" s="837">
        <v>0</v>
      </c>
      <c r="L582" s="849">
        <v>1</v>
      </c>
      <c r="M582" s="850">
        <v>42.51</v>
      </c>
    </row>
    <row r="583" spans="1:13" ht="14.4" customHeight="1" x14ac:dyDescent="0.3">
      <c r="A583" s="831" t="s">
        <v>2352</v>
      </c>
      <c r="B583" s="832" t="s">
        <v>1933</v>
      </c>
      <c r="C583" s="832" t="s">
        <v>1934</v>
      </c>
      <c r="D583" s="832" t="s">
        <v>1935</v>
      </c>
      <c r="E583" s="832" t="s">
        <v>1936</v>
      </c>
      <c r="F583" s="849"/>
      <c r="G583" s="849"/>
      <c r="H583" s="837">
        <v>0</v>
      </c>
      <c r="I583" s="849">
        <v>1</v>
      </c>
      <c r="J583" s="849">
        <v>65.540000000000006</v>
      </c>
      <c r="K583" s="837">
        <v>1</v>
      </c>
      <c r="L583" s="849">
        <v>1</v>
      </c>
      <c r="M583" s="850">
        <v>65.540000000000006</v>
      </c>
    </row>
    <row r="584" spans="1:13" ht="14.4" customHeight="1" x14ac:dyDescent="0.3">
      <c r="A584" s="831" t="s">
        <v>2352</v>
      </c>
      <c r="B584" s="832" t="s">
        <v>1939</v>
      </c>
      <c r="C584" s="832" t="s">
        <v>1946</v>
      </c>
      <c r="D584" s="832" t="s">
        <v>1126</v>
      </c>
      <c r="E584" s="832" t="s">
        <v>1941</v>
      </c>
      <c r="F584" s="849">
        <v>2</v>
      </c>
      <c r="G584" s="849">
        <v>70.22</v>
      </c>
      <c r="H584" s="837">
        <v>0.66666666666666663</v>
      </c>
      <c r="I584" s="849">
        <v>1</v>
      </c>
      <c r="J584" s="849">
        <v>35.11</v>
      </c>
      <c r="K584" s="837">
        <v>0.33333333333333331</v>
      </c>
      <c r="L584" s="849">
        <v>3</v>
      </c>
      <c r="M584" s="850">
        <v>105.33</v>
      </c>
    </row>
    <row r="585" spans="1:13" ht="14.4" customHeight="1" x14ac:dyDescent="0.3">
      <c r="A585" s="831" t="s">
        <v>2352</v>
      </c>
      <c r="B585" s="832" t="s">
        <v>1939</v>
      </c>
      <c r="C585" s="832" t="s">
        <v>1947</v>
      </c>
      <c r="D585" s="832" t="s">
        <v>1124</v>
      </c>
      <c r="E585" s="832" t="s">
        <v>697</v>
      </c>
      <c r="F585" s="849">
        <v>1</v>
      </c>
      <c r="G585" s="849">
        <v>70.23</v>
      </c>
      <c r="H585" s="837">
        <v>1</v>
      </c>
      <c r="I585" s="849"/>
      <c r="J585" s="849"/>
      <c r="K585" s="837">
        <v>0</v>
      </c>
      <c r="L585" s="849">
        <v>1</v>
      </c>
      <c r="M585" s="850">
        <v>70.23</v>
      </c>
    </row>
    <row r="586" spans="1:13" ht="14.4" customHeight="1" x14ac:dyDescent="0.3">
      <c r="A586" s="831" t="s">
        <v>2352</v>
      </c>
      <c r="B586" s="832" t="s">
        <v>1966</v>
      </c>
      <c r="C586" s="832" t="s">
        <v>1967</v>
      </c>
      <c r="D586" s="832" t="s">
        <v>1096</v>
      </c>
      <c r="E586" s="832" t="s">
        <v>1941</v>
      </c>
      <c r="F586" s="849"/>
      <c r="G586" s="849"/>
      <c r="H586" s="837">
        <v>0</v>
      </c>
      <c r="I586" s="849">
        <v>1</v>
      </c>
      <c r="J586" s="849">
        <v>47.7</v>
      </c>
      <c r="K586" s="837">
        <v>1</v>
      </c>
      <c r="L586" s="849">
        <v>1</v>
      </c>
      <c r="M586" s="850">
        <v>47.7</v>
      </c>
    </row>
    <row r="587" spans="1:13" ht="14.4" customHeight="1" x14ac:dyDescent="0.3">
      <c r="A587" s="831" t="s">
        <v>2352</v>
      </c>
      <c r="B587" s="832" t="s">
        <v>1970</v>
      </c>
      <c r="C587" s="832" t="s">
        <v>1971</v>
      </c>
      <c r="D587" s="832" t="s">
        <v>1972</v>
      </c>
      <c r="E587" s="832" t="s">
        <v>1955</v>
      </c>
      <c r="F587" s="849"/>
      <c r="G587" s="849"/>
      <c r="H587" s="837">
        <v>0</v>
      </c>
      <c r="I587" s="849">
        <v>1</v>
      </c>
      <c r="J587" s="849">
        <v>96.53</v>
      </c>
      <c r="K587" s="837">
        <v>1</v>
      </c>
      <c r="L587" s="849">
        <v>1</v>
      </c>
      <c r="M587" s="850">
        <v>96.53</v>
      </c>
    </row>
    <row r="588" spans="1:13" ht="14.4" customHeight="1" x14ac:dyDescent="0.3">
      <c r="A588" s="831" t="s">
        <v>2352</v>
      </c>
      <c r="B588" s="832" t="s">
        <v>1970</v>
      </c>
      <c r="C588" s="832" t="s">
        <v>1975</v>
      </c>
      <c r="D588" s="832" t="s">
        <v>1972</v>
      </c>
      <c r="E588" s="832" t="s">
        <v>1976</v>
      </c>
      <c r="F588" s="849"/>
      <c r="G588" s="849"/>
      <c r="H588" s="837">
        <v>0</v>
      </c>
      <c r="I588" s="849">
        <v>1</v>
      </c>
      <c r="J588" s="849">
        <v>16.09</v>
      </c>
      <c r="K588" s="837">
        <v>1</v>
      </c>
      <c r="L588" s="849">
        <v>1</v>
      </c>
      <c r="M588" s="850">
        <v>16.09</v>
      </c>
    </row>
    <row r="589" spans="1:13" ht="14.4" customHeight="1" x14ac:dyDescent="0.3">
      <c r="A589" s="831" t="s">
        <v>2352</v>
      </c>
      <c r="B589" s="832" t="s">
        <v>1970</v>
      </c>
      <c r="C589" s="832" t="s">
        <v>1977</v>
      </c>
      <c r="D589" s="832" t="s">
        <v>1972</v>
      </c>
      <c r="E589" s="832" t="s">
        <v>1978</v>
      </c>
      <c r="F589" s="849"/>
      <c r="G589" s="849"/>
      <c r="H589" s="837">
        <v>0</v>
      </c>
      <c r="I589" s="849">
        <v>3</v>
      </c>
      <c r="J589" s="849">
        <v>143.67000000000002</v>
      </c>
      <c r="K589" s="837">
        <v>1</v>
      </c>
      <c r="L589" s="849">
        <v>3</v>
      </c>
      <c r="M589" s="850">
        <v>143.67000000000002</v>
      </c>
    </row>
    <row r="590" spans="1:13" ht="14.4" customHeight="1" x14ac:dyDescent="0.3">
      <c r="A590" s="831" t="s">
        <v>2352</v>
      </c>
      <c r="B590" s="832" t="s">
        <v>2013</v>
      </c>
      <c r="C590" s="832" t="s">
        <v>2014</v>
      </c>
      <c r="D590" s="832" t="s">
        <v>2015</v>
      </c>
      <c r="E590" s="832" t="s">
        <v>2016</v>
      </c>
      <c r="F590" s="849"/>
      <c r="G590" s="849"/>
      <c r="H590" s="837">
        <v>0</v>
      </c>
      <c r="I590" s="849">
        <v>3</v>
      </c>
      <c r="J590" s="849">
        <v>835.9</v>
      </c>
      <c r="K590" s="837">
        <v>1</v>
      </c>
      <c r="L590" s="849">
        <v>3</v>
      </c>
      <c r="M590" s="850">
        <v>835.9</v>
      </c>
    </row>
    <row r="591" spans="1:13" ht="14.4" customHeight="1" x14ac:dyDescent="0.3">
      <c r="A591" s="831" t="s">
        <v>2352</v>
      </c>
      <c r="B591" s="832" t="s">
        <v>2013</v>
      </c>
      <c r="C591" s="832" t="s">
        <v>2027</v>
      </c>
      <c r="D591" s="832" t="s">
        <v>2015</v>
      </c>
      <c r="E591" s="832" t="s">
        <v>2023</v>
      </c>
      <c r="F591" s="849">
        <v>1</v>
      </c>
      <c r="G591" s="849">
        <v>117.71</v>
      </c>
      <c r="H591" s="837">
        <v>1</v>
      </c>
      <c r="I591" s="849"/>
      <c r="J591" s="849"/>
      <c r="K591" s="837">
        <v>0</v>
      </c>
      <c r="L591" s="849">
        <v>1</v>
      </c>
      <c r="M591" s="850">
        <v>117.71</v>
      </c>
    </row>
    <row r="592" spans="1:13" ht="14.4" customHeight="1" x14ac:dyDescent="0.3">
      <c r="A592" s="831" t="s">
        <v>2352</v>
      </c>
      <c r="B592" s="832" t="s">
        <v>2013</v>
      </c>
      <c r="C592" s="832" t="s">
        <v>2030</v>
      </c>
      <c r="D592" s="832" t="s">
        <v>2015</v>
      </c>
      <c r="E592" s="832" t="s">
        <v>2031</v>
      </c>
      <c r="F592" s="849">
        <v>1</v>
      </c>
      <c r="G592" s="849">
        <v>181.11</v>
      </c>
      <c r="H592" s="837">
        <v>0.3871443534768389</v>
      </c>
      <c r="I592" s="849">
        <v>2</v>
      </c>
      <c r="J592" s="849">
        <v>286.7</v>
      </c>
      <c r="K592" s="837">
        <v>0.61285564652316105</v>
      </c>
      <c r="L592" s="849">
        <v>3</v>
      </c>
      <c r="M592" s="850">
        <v>467.81</v>
      </c>
    </row>
    <row r="593" spans="1:13" ht="14.4" customHeight="1" x14ac:dyDescent="0.3">
      <c r="A593" s="831" t="s">
        <v>2352</v>
      </c>
      <c r="B593" s="832" t="s">
        <v>3927</v>
      </c>
      <c r="C593" s="832" t="s">
        <v>2800</v>
      </c>
      <c r="D593" s="832" t="s">
        <v>2452</v>
      </c>
      <c r="E593" s="832" t="s">
        <v>2801</v>
      </c>
      <c r="F593" s="849"/>
      <c r="G593" s="849"/>
      <c r="H593" s="837">
        <v>0</v>
      </c>
      <c r="I593" s="849">
        <v>1</v>
      </c>
      <c r="J593" s="849">
        <v>109.17</v>
      </c>
      <c r="K593" s="837">
        <v>1</v>
      </c>
      <c r="L593" s="849">
        <v>1</v>
      </c>
      <c r="M593" s="850">
        <v>109.17</v>
      </c>
    </row>
    <row r="594" spans="1:13" ht="14.4" customHeight="1" x14ac:dyDescent="0.3">
      <c r="A594" s="831" t="s">
        <v>2353</v>
      </c>
      <c r="B594" s="832" t="s">
        <v>1810</v>
      </c>
      <c r="C594" s="832" t="s">
        <v>2728</v>
      </c>
      <c r="D594" s="832" t="s">
        <v>1814</v>
      </c>
      <c r="E594" s="832" t="s">
        <v>1815</v>
      </c>
      <c r="F594" s="849"/>
      <c r="G594" s="849"/>
      <c r="H594" s="837">
        <v>0</v>
      </c>
      <c r="I594" s="849">
        <v>2</v>
      </c>
      <c r="J594" s="849">
        <v>32.24</v>
      </c>
      <c r="K594" s="837">
        <v>1</v>
      </c>
      <c r="L594" s="849">
        <v>2</v>
      </c>
      <c r="M594" s="850">
        <v>32.24</v>
      </c>
    </row>
    <row r="595" spans="1:13" ht="14.4" customHeight="1" x14ac:dyDescent="0.3">
      <c r="A595" s="831" t="s">
        <v>2353</v>
      </c>
      <c r="B595" s="832" t="s">
        <v>1810</v>
      </c>
      <c r="C595" s="832" t="s">
        <v>2944</v>
      </c>
      <c r="D595" s="832" t="s">
        <v>1814</v>
      </c>
      <c r="E595" s="832" t="s">
        <v>2945</v>
      </c>
      <c r="F595" s="849"/>
      <c r="G595" s="849"/>
      <c r="H595" s="837">
        <v>0</v>
      </c>
      <c r="I595" s="849">
        <v>2</v>
      </c>
      <c r="J595" s="849">
        <v>16.12</v>
      </c>
      <c r="K595" s="837">
        <v>1</v>
      </c>
      <c r="L595" s="849">
        <v>2</v>
      </c>
      <c r="M595" s="850">
        <v>16.12</v>
      </c>
    </row>
    <row r="596" spans="1:13" ht="14.4" customHeight="1" x14ac:dyDescent="0.3">
      <c r="A596" s="831" t="s">
        <v>2353</v>
      </c>
      <c r="B596" s="832" t="s">
        <v>1842</v>
      </c>
      <c r="C596" s="832" t="s">
        <v>1843</v>
      </c>
      <c r="D596" s="832" t="s">
        <v>1140</v>
      </c>
      <c r="E596" s="832" t="s">
        <v>1844</v>
      </c>
      <c r="F596" s="849"/>
      <c r="G596" s="849"/>
      <c r="H596" s="837">
        <v>0</v>
      </c>
      <c r="I596" s="849">
        <v>1</v>
      </c>
      <c r="J596" s="849">
        <v>86.41</v>
      </c>
      <c r="K596" s="837">
        <v>1</v>
      </c>
      <c r="L596" s="849">
        <v>1</v>
      </c>
      <c r="M596" s="850">
        <v>86.41</v>
      </c>
    </row>
    <row r="597" spans="1:13" ht="14.4" customHeight="1" x14ac:dyDescent="0.3">
      <c r="A597" s="831" t="s">
        <v>2353</v>
      </c>
      <c r="B597" s="832" t="s">
        <v>1847</v>
      </c>
      <c r="C597" s="832" t="s">
        <v>1851</v>
      </c>
      <c r="D597" s="832" t="s">
        <v>1849</v>
      </c>
      <c r="E597" s="832" t="s">
        <v>1852</v>
      </c>
      <c r="F597" s="849"/>
      <c r="G597" s="849"/>
      <c r="H597" s="837">
        <v>0</v>
      </c>
      <c r="I597" s="849">
        <v>1</v>
      </c>
      <c r="J597" s="849">
        <v>46.25</v>
      </c>
      <c r="K597" s="837">
        <v>1</v>
      </c>
      <c r="L597" s="849">
        <v>1</v>
      </c>
      <c r="M597" s="850">
        <v>46.25</v>
      </c>
    </row>
    <row r="598" spans="1:13" ht="14.4" customHeight="1" x14ac:dyDescent="0.3">
      <c r="A598" s="831" t="s">
        <v>2353</v>
      </c>
      <c r="B598" s="832" t="s">
        <v>1853</v>
      </c>
      <c r="C598" s="832" t="s">
        <v>2445</v>
      </c>
      <c r="D598" s="832" t="s">
        <v>1858</v>
      </c>
      <c r="E598" s="832" t="s">
        <v>2446</v>
      </c>
      <c r="F598" s="849"/>
      <c r="G598" s="849"/>
      <c r="H598" s="837">
        <v>0</v>
      </c>
      <c r="I598" s="849">
        <v>1</v>
      </c>
      <c r="J598" s="849">
        <v>120.61</v>
      </c>
      <c r="K598" s="837">
        <v>1</v>
      </c>
      <c r="L598" s="849">
        <v>1</v>
      </c>
      <c r="M598" s="850">
        <v>120.61</v>
      </c>
    </row>
    <row r="599" spans="1:13" ht="14.4" customHeight="1" x14ac:dyDescent="0.3">
      <c r="A599" s="831" t="s">
        <v>2353</v>
      </c>
      <c r="B599" s="832" t="s">
        <v>1853</v>
      </c>
      <c r="C599" s="832" t="s">
        <v>1857</v>
      </c>
      <c r="D599" s="832" t="s">
        <v>1858</v>
      </c>
      <c r="E599" s="832" t="s">
        <v>1859</v>
      </c>
      <c r="F599" s="849"/>
      <c r="G599" s="849"/>
      <c r="H599" s="837">
        <v>0</v>
      </c>
      <c r="I599" s="849">
        <v>7</v>
      </c>
      <c r="J599" s="849">
        <v>1293.18</v>
      </c>
      <c r="K599" s="837">
        <v>1</v>
      </c>
      <c r="L599" s="849">
        <v>7</v>
      </c>
      <c r="M599" s="850">
        <v>1293.18</v>
      </c>
    </row>
    <row r="600" spans="1:13" ht="14.4" customHeight="1" x14ac:dyDescent="0.3">
      <c r="A600" s="831" t="s">
        <v>2353</v>
      </c>
      <c r="B600" s="832" t="s">
        <v>1860</v>
      </c>
      <c r="C600" s="832" t="s">
        <v>1877</v>
      </c>
      <c r="D600" s="832" t="s">
        <v>863</v>
      </c>
      <c r="E600" s="832" t="s">
        <v>1868</v>
      </c>
      <c r="F600" s="849"/>
      <c r="G600" s="849"/>
      <c r="H600" s="837">
        <v>0</v>
      </c>
      <c r="I600" s="849">
        <v>1</v>
      </c>
      <c r="J600" s="849">
        <v>923.74</v>
      </c>
      <c r="K600" s="837">
        <v>1</v>
      </c>
      <c r="L600" s="849">
        <v>1</v>
      </c>
      <c r="M600" s="850">
        <v>923.74</v>
      </c>
    </row>
    <row r="601" spans="1:13" ht="14.4" customHeight="1" x14ac:dyDescent="0.3">
      <c r="A601" s="831" t="s">
        <v>2353</v>
      </c>
      <c r="B601" s="832" t="s">
        <v>1860</v>
      </c>
      <c r="C601" s="832" t="s">
        <v>1871</v>
      </c>
      <c r="D601" s="832" t="s">
        <v>863</v>
      </c>
      <c r="E601" s="832" t="s">
        <v>1872</v>
      </c>
      <c r="F601" s="849"/>
      <c r="G601" s="849"/>
      <c r="H601" s="837">
        <v>0</v>
      </c>
      <c r="I601" s="849">
        <v>1</v>
      </c>
      <c r="J601" s="849">
        <v>736.33</v>
      </c>
      <c r="K601" s="837">
        <v>1</v>
      </c>
      <c r="L601" s="849">
        <v>1</v>
      </c>
      <c r="M601" s="850">
        <v>736.33</v>
      </c>
    </row>
    <row r="602" spans="1:13" ht="14.4" customHeight="1" x14ac:dyDescent="0.3">
      <c r="A602" s="831" t="s">
        <v>2353</v>
      </c>
      <c r="B602" s="832" t="s">
        <v>1879</v>
      </c>
      <c r="C602" s="832" t="s">
        <v>1880</v>
      </c>
      <c r="D602" s="832" t="s">
        <v>1881</v>
      </c>
      <c r="E602" s="832" t="s">
        <v>1882</v>
      </c>
      <c r="F602" s="849"/>
      <c r="G602" s="849"/>
      <c r="H602" s="837">
        <v>0</v>
      </c>
      <c r="I602" s="849">
        <v>2</v>
      </c>
      <c r="J602" s="849">
        <v>186.86</v>
      </c>
      <c r="K602" s="837">
        <v>1</v>
      </c>
      <c r="L602" s="849">
        <v>2</v>
      </c>
      <c r="M602" s="850">
        <v>186.86</v>
      </c>
    </row>
    <row r="603" spans="1:13" ht="14.4" customHeight="1" x14ac:dyDescent="0.3">
      <c r="A603" s="831" t="s">
        <v>2353</v>
      </c>
      <c r="B603" s="832" t="s">
        <v>1879</v>
      </c>
      <c r="C603" s="832" t="s">
        <v>1883</v>
      </c>
      <c r="D603" s="832" t="s">
        <v>1881</v>
      </c>
      <c r="E603" s="832" t="s">
        <v>1884</v>
      </c>
      <c r="F603" s="849"/>
      <c r="G603" s="849"/>
      <c r="H603" s="837">
        <v>0</v>
      </c>
      <c r="I603" s="849">
        <v>1</v>
      </c>
      <c r="J603" s="849">
        <v>186.87</v>
      </c>
      <c r="K603" s="837">
        <v>1</v>
      </c>
      <c r="L603" s="849">
        <v>1</v>
      </c>
      <c r="M603" s="850">
        <v>186.87</v>
      </c>
    </row>
    <row r="604" spans="1:13" ht="14.4" customHeight="1" x14ac:dyDescent="0.3">
      <c r="A604" s="831" t="s">
        <v>2353</v>
      </c>
      <c r="B604" s="832" t="s">
        <v>1893</v>
      </c>
      <c r="C604" s="832" t="s">
        <v>1896</v>
      </c>
      <c r="D604" s="832" t="s">
        <v>746</v>
      </c>
      <c r="E604" s="832" t="s">
        <v>1897</v>
      </c>
      <c r="F604" s="849"/>
      <c r="G604" s="849"/>
      <c r="H604" s="837">
        <v>0</v>
      </c>
      <c r="I604" s="849">
        <v>6</v>
      </c>
      <c r="J604" s="849">
        <v>432</v>
      </c>
      <c r="K604" s="837">
        <v>1</v>
      </c>
      <c r="L604" s="849">
        <v>6</v>
      </c>
      <c r="M604" s="850">
        <v>432</v>
      </c>
    </row>
    <row r="605" spans="1:13" ht="14.4" customHeight="1" x14ac:dyDescent="0.3">
      <c r="A605" s="831" t="s">
        <v>2353</v>
      </c>
      <c r="B605" s="832" t="s">
        <v>1910</v>
      </c>
      <c r="C605" s="832" t="s">
        <v>1911</v>
      </c>
      <c r="D605" s="832" t="s">
        <v>875</v>
      </c>
      <c r="E605" s="832" t="s">
        <v>1912</v>
      </c>
      <c r="F605" s="849"/>
      <c r="G605" s="849"/>
      <c r="H605" s="837">
        <v>0</v>
      </c>
      <c r="I605" s="849">
        <v>3</v>
      </c>
      <c r="J605" s="849">
        <v>127.53</v>
      </c>
      <c r="K605" s="837">
        <v>1</v>
      </c>
      <c r="L605" s="849">
        <v>3</v>
      </c>
      <c r="M605" s="850">
        <v>127.53</v>
      </c>
    </row>
    <row r="606" spans="1:13" ht="14.4" customHeight="1" x14ac:dyDescent="0.3">
      <c r="A606" s="831" t="s">
        <v>2353</v>
      </c>
      <c r="B606" s="832" t="s">
        <v>1922</v>
      </c>
      <c r="C606" s="832" t="s">
        <v>2506</v>
      </c>
      <c r="D606" s="832" t="s">
        <v>1924</v>
      </c>
      <c r="E606" s="832" t="s">
        <v>2507</v>
      </c>
      <c r="F606" s="849"/>
      <c r="G606" s="849"/>
      <c r="H606" s="837">
        <v>0</v>
      </c>
      <c r="I606" s="849">
        <v>1</v>
      </c>
      <c r="J606" s="849">
        <v>10.65</v>
      </c>
      <c r="K606" s="837">
        <v>1</v>
      </c>
      <c r="L606" s="849">
        <v>1</v>
      </c>
      <c r="M606" s="850">
        <v>10.65</v>
      </c>
    </row>
    <row r="607" spans="1:13" ht="14.4" customHeight="1" x14ac:dyDescent="0.3">
      <c r="A607" s="831" t="s">
        <v>2353</v>
      </c>
      <c r="B607" s="832" t="s">
        <v>1939</v>
      </c>
      <c r="C607" s="832" t="s">
        <v>1940</v>
      </c>
      <c r="D607" s="832" t="s">
        <v>696</v>
      </c>
      <c r="E607" s="832" t="s">
        <v>1941</v>
      </c>
      <c r="F607" s="849"/>
      <c r="G607" s="849"/>
      <c r="H607" s="837">
        <v>0</v>
      </c>
      <c r="I607" s="849">
        <v>3</v>
      </c>
      <c r="J607" s="849">
        <v>105.33</v>
      </c>
      <c r="K607" s="837">
        <v>1</v>
      </c>
      <c r="L607" s="849">
        <v>3</v>
      </c>
      <c r="M607" s="850">
        <v>105.33</v>
      </c>
    </row>
    <row r="608" spans="1:13" ht="14.4" customHeight="1" x14ac:dyDescent="0.3">
      <c r="A608" s="831" t="s">
        <v>2353</v>
      </c>
      <c r="B608" s="832" t="s">
        <v>1939</v>
      </c>
      <c r="C608" s="832" t="s">
        <v>1946</v>
      </c>
      <c r="D608" s="832" t="s">
        <v>1126</v>
      </c>
      <c r="E608" s="832" t="s">
        <v>1941</v>
      </c>
      <c r="F608" s="849">
        <v>1</v>
      </c>
      <c r="G608" s="849">
        <v>35.11</v>
      </c>
      <c r="H608" s="837">
        <v>0.25</v>
      </c>
      <c r="I608" s="849">
        <v>3</v>
      </c>
      <c r="J608" s="849">
        <v>105.33</v>
      </c>
      <c r="K608" s="837">
        <v>0.75</v>
      </c>
      <c r="L608" s="849">
        <v>4</v>
      </c>
      <c r="M608" s="850">
        <v>140.44</v>
      </c>
    </row>
    <row r="609" spans="1:13" ht="14.4" customHeight="1" x14ac:dyDescent="0.3">
      <c r="A609" s="831" t="s">
        <v>2353</v>
      </c>
      <c r="B609" s="832" t="s">
        <v>1939</v>
      </c>
      <c r="C609" s="832" t="s">
        <v>1947</v>
      </c>
      <c r="D609" s="832" t="s">
        <v>1124</v>
      </c>
      <c r="E609" s="832" t="s">
        <v>697</v>
      </c>
      <c r="F609" s="849">
        <v>1</v>
      </c>
      <c r="G609" s="849">
        <v>70.23</v>
      </c>
      <c r="H609" s="837">
        <v>1</v>
      </c>
      <c r="I609" s="849"/>
      <c r="J609" s="849"/>
      <c r="K609" s="837">
        <v>0</v>
      </c>
      <c r="L609" s="849">
        <v>1</v>
      </c>
      <c r="M609" s="850">
        <v>70.23</v>
      </c>
    </row>
    <row r="610" spans="1:13" ht="14.4" customHeight="1" x14ac:dyDescent="0.3">
      <c r="A610" s="831" t="s">
        <v>2353</v>
      </c>
      <c r="B610" s="832" t="s">
        <v>1953</v>
      </c>
      <c r="C610" s="832" t="s">
        <v>2581</v>
      </c>
      <c r="D610" s="832" t="s">
        <v>622</v>
      </c>
      <c r="E610" s="832" t="s">
        <v>1978</v>
      </c>
      <c r="F610" s="849"/>
      <c r="G610" s="849"/>
      <c r="H610" s="837">
        <v>0</v>
      </c>
      <c r="I610" s="849">
        <v>1</v>
      </c>
      <c r="J610" s="849">
        <v>36.86</v>
      </c>
      <c r="K610" s="837">
        <v>1</v>
      </c>
      <c r="L610" s="849">
        <v>1</v>
      </c>
      <c r="M610" s="850">
        <v>36.86</v>
      </c>
    </row>
    <row r="611" spans="1:13" ht="14.4" customHeight="1" x14ac:dyDescent="0.3">
      <c r="A611" s="831" t="s">
        <v>2353</v>
      </c>
      <c r="B611" s="832" t="s">
        <v>1966</v>
      </c>
      <c r="C611" s="832" t="s">
        <v>1967</v>
      </c>
      <c r="D611" s="832" t="s">
        <v>1096</v>
      </c>
      <c r="E611" s="832" t="s">
        <v>1941</v>
      </c>
      <c r="F611" s="849"/>
      <c r="G611" s="849"/>
      <c r="H611" s="837">
        <v>0</v>
      </c>
      <c r="I611" s="849">
        <v>5</v>
      </c>
      <c r="J611" s="849">
        <v>239.64000000000004</v>
      </c>
      <c r="K611" s="837">
        <v>1</v>
      </c>
      <c r="L611" s="849">
        <v>5</v>
      </c>
      <c r="M611" s="850">
        <v>239.64000000000004</v>
      </c>
    </row>
    <row r="612" spans="1:13" ht="14.4" customHeight="1" x14ac:dyDescent="0.3">
      <c r="A612" s="831" t="s">
        <v>2353</v>
      </c>
      <c r="B612" s="832" t="s">
        <v>1966</v>
      </c>
      <c r="C612" s="832" t="s">
        <v>1968</v>
      </c>
      <c r="D612" s="832" t="s">
        <v>1096</v>
      </c>
      <c r="E612" s="832" t="s">
        <v>1969</v>
      </c>
      <c r="F612" s="849"/>
      <c r="G612" s="849"/>
      <c r="H612" s="837">
        <v>0</v>
      </c>
      <c r="I612" s="849">
        <v>1</v>
      </c>
      <c r="J612" s="849">
        <v>143.09</v>
      </c>
      <c r="K612" s="837">
        <v>1</v>
      </c>
      <c r="L612" s="849">
        <v>1</v>
      </c>
      <c r="M612" s="850">
        <v>143.09</v>
      </c>
    </row>
    <row r="613" spans="1:13" ht="14.4" customHeight="1" x14ac:dyDescent="0.3">
      <c r="A613" s="831" t="s">
        <v>2353</v>
      </c>
      <c r="B613" s="832" t="s">
        <v>1966</v>
      </c>
      <c r="C613" s="832" t="s">
        <v>2514</v>
      </c>
      <c r="D613" s="832" t="s">
        <v>2515</v>
      </c>
      <c r="E613" s="832" t="s">
        <v>697</v>
      </c>
      <c r="F613" s="849"/>
      <c r="G613" s="849"/>
      <c r="H613" s="837">
        <v>0</v>
      </c>
      <c r="I613" s="849">
        <v>1</v>
      </c>
      <c r="J613" s="849">
        <v>95.39</v>
      </c>
      <c r="K613" s="837">
        <v>1</v>
      </c>
      <c r="L613" s="849">
        <v>1</v>
      </c>
      <c r="M613" s="850">
        <v>95.39</v>
      </c>
    </row>
    <row r="614" spans="1:13" ht="14.4" customHeight="1" x14ac:dyDescent="0.3">
      <c r="A614" s="831" t="s">
        <v>2353</v>
      </c>
      <c r="B614" s="832" t="s">
        <v>1970</v>
      </c>
      <c r="C614" s="832" t="s">
        <v>1977</v>
      </c>
      <c r="D614" s="832" t="s">
        <v>1972</v>
      </c>
      <c r="E614" s="832" t="s">
        <v>1978</v>
      </c>
      <c r="F614" s="849"/>
      <c r="G614" s="849"/>
      <c r="H614" s="837">
        <v>0</v>
      </c>
      <c r="I614" s="849">
        <v>2</v>
      </c>
      <c r="J614" s="849">
        <v>95.4</v>
      </c>
      <c r="K614" s="837">
        <v>1</v>
      </c>
      <c r="L614" s="849">
        <v>2</v>
      </c>
      <c r="M614" s="850">
        <v>95.4</v>
      </c>
    </row>
    <row r="615" spans="1:13" ht="14.4" customHeight="1" x14ac:dyDescent="0.3">
      <c r="A615" s="831" t="s">
        <v>2353</v>
      </c>
      <c r="B615" s="832" t="s">
        <v>1996</v>
      </c>
      <c r="C615" s="832" t="s">
        <v>2978</v>
      </c>
      <c r="D615" s="832" t="s">
        <v>2775</v>
      </c>
      <c r="E615" s="832" t="s">
        <v>2437</v>
      </c>
      <c r="F615" s="849">
        <v>1</v>
      </c>
      <c r="G615" s="849">
        <v>36.909999999999997</v>
      </c>
      <c r="H615" s="837">
        <v>1</v>
      </c>
      <c r="I615" s="849"/>
      <c r="J615" s="849"/>
      <c r="K615" s="837">
        <v>0</v>
      </c>
      <c r="L615" s="849">
        <v>1</v>
      </c>
      <c r="M615" s="850">
        <v>36.909999999999997</v>
      </c>
    </row>
    <row r="616" spans="1:13" ht="14.4" customHeight="1" x14ac:dyDescent="0.3">
      <c r="A616" s="831" t="s">
        <v>2353</v>
      </c>
      <c r="B616" s="832" t="s">
        <v>2002</v>
      </c>
      <c r="C616" s="832" t="s">
        <v>2003</v>
      </c>
      <c r="D616" s="832" t="s">
        <v>1005</v>
      </c>
      <c r="E616" s="832" t="s">
        <v>2004</v>
      </c>
      <c r="F616" s="849"/>
      <c r="G616" s="849"/>
      <c r="H616" s="837">
        <v>0</v>
      </c>
      <c r="I616" s="849">
        <v>1</v>
      </c>
      <c r="J616" s="849">
        <v>25.94</v>
      </c>
      <c r="K616" s="837">
        <v>1</v>
      </c>
      <c r="L616" s="849">
        <v>1</v>
      </c>
      <c r="M616" s="850">
        <v>25.94</v>
      </c>
    </row>
    <row r="617" spans="1:13" ht="14.4" customHeight="1" x14ac:dyDescent="0.3">
      <c r="A617" s="831" t="s">
        <v>2353</v>
      </c>
      <c r="B617" s="832" t="s">
        <v>2013</v>
      </c>
      <c r="C617" s="832" t="s">
        <v>2014</v>
      </c>
      <c r="D617" s="832" t="s">
        <v>2015</v>
      </c>
      <c r="E617" s="832" t="s">
        <v>2016</v>
      </c>
      <c r="F617" s="849"/>
      <c r="G617" s="849"/>
      <c r="H617" s="837">
        <v>0</v>
      </c>
      <c r="I617" s="849">
        <v>3</v>
      </c>
      <c r="J617" s="849">
        <v>777.79</v>
      </c>
      <c r="K617" s="837">
        <v>1</v>
      </c>
      <c r="L617" s="849">
        <v>3</v>
      </c>
      <c r="M617" s="850">
        <v>777.79</v>
      </c>
    </row>
    <row r="618" spans="1:13" ht="14.4" customHeight="1" x14ac:dyDescent="0.3">
      <c r="A618" s="831" t="s">
        <v>2353</v>
      </c>
      <c r="B618" s="832" t="s">
        <v>2013</v>
      </c>
      <c r="C618" s="832" t="s">
        <v>2027</v>
      </c>
      <c r="D618" s="832" t="s">
        <v>2015</v>
      </c>
      <c r="E618" s="832" t="s">
        <v>2023</v>
      </c>
      <c r="F618" s="849">
        <v>1</v>
      </c>
      <c r="G618" s="849">
        <v>117.71</v>
      </c>
      <c r="H618" s="837">
        <v>1</v>
      </c>
      <c r="I618" s="849"/>
      <c r="J618" s="849"/>
      <c r="K618" s="837">
        <v>0</v>
      </c>
      <c r="L618" s="849">
        <v>1</v>
      </c>
      <c r="M618" s="850">
        <v>117.71</v>
      </c>
    </row>
    <row r="619" spans="1:13" ht="14.4" customHeight="1" x14ac:dyDescent="0.3">
      <c r="A619" s="831" t="s">
        <v>2353</v>
      </c>
      <c r="B619" s="832" t="s">
        <v>2013</v>
      </c>
      <c r="C619" s="832" t="s">
        <v>2030</v>
      </c>
      <c r="D619" s="832" t="s">
        <v>2015</v>
      </c>
      <c r="E619" s="832" t="s">
        <v>2031</v>
      </c>
      <c r="F619" s="849"/>
      <c r="G619" s="849"/>
      <c r="H619" s="837">
        <v>0</v>
      </c>
      <c r="I619" s="849">
        <v>2</v>
      </c>
      <c r="J619" s="849">
        <v>286.7</v>
      </c>
      <c r="K619" s="837">
        <v>1</v>
      </c>
      <c r="L619" s="849">
        <v>2</v>
      </c>
      <c r="M619" s="850">
        <v>286.7</v>
      </c>
    </row>
    <row r="620" spans="1:13" ht="14.4" customHeight="1" x14ac:dyDescent="0.3">
      <c r="A620" s="831" t="s">
        <v>2353</v>
      </c>
      <c r="B620" s="832" t="s">
        <v>2013</v>
      </c>
      <c r="C620" s="832" t="s">
        <v>3060</v>
      </c>
      <c r="D620" s="832" t="s">
        <v>2018</v>
      </c>
      <c r="E620" s="832" t="s">
        <v>2031</v>
      </c>
      <c r="F620" s="849"/>
      <c r="G620" s="849"/>
      <c r="H620" s="837">
        <v>0</v>
      </c>
      <c r="I620" s="849">
        <v>1</v>
      </c>
      <c r="J620" s="849">
        <v>143.35</v>
      </c>
      <c r="K620" s="837">
        <v>1</v>
      </c>
      <c r="L620" s="849">
        <v>1</v>
      </c>
      <c r="M620" s="850">
        <v>143.35</v>
      </c>
    </row>
    <row r="621" spans="1:13" ht="14.4" customHeight="1" x14ac:dyDescent="0.3">
      <c r="A621" s="831" t="s">
        <v>2353</v>
      </c>
      <c r="B621" s="832" t="s">
        <v>2013</v>
      </c>
      <c r="C621" s="832" t="s">
        <v>2588</v>
      </c>
      <c r="D621" s="832" t="s">
        <v>2589</v>
      </c>
      <c r="E621" s="832" t="s">
        <v>2016</v>
      </c>
      <c r="F621" s="849">
        <v>1</v>
      </c>
      <c r="G621" s="849">
        <v>0</v>
      </c>
      <c r="H621" s="837"/>
      <c r="I621" s="849"/>
      <c r="J621" s="849"/>
      <c r="K621" s="837"/>
      <c r="L621" s="849">
        <v>1</v>
      </c>
      <c r="M621" s="850">
        <v>0</v>
      </c>
    </row>
    <row r="622" spans="1:13" ht="14.4" customHeight="1" x14ac:dyDescent="0.3">
      <c r="A622" s="831" t="s">
        <v>2354</v>
      </c>
      <c r="B622" s="832" t="s">
        <v>1810</v>
      </c>
      <c r="C622" s="832" t="s">
        <v>3819</v>
      </c>
      <c r="D622" s="832" t="s">
        <v>2949</v>
      </c>
      <c r="E622" s="832" t="s">
        <v>3820</v>
      </c>
      <c r="F622" s="849">
        <v>1</v>
      </c>
      <c r="G622" s="849">
        <v>100.86</v>
      </c>
      <c r="H622" s="837">
        <v>1</v>
      </c>
      <c r="I622" s="849"/>
      <c r="J622" s="849"/>
      <c r="K622" s="837">
        <v>0</v>
      </c>
      <c r="L622" s="849">
        <v>1</v>
      </c>
      <c r="M622" s="850">
        <v>100.86</v>
      </c>
    </row>
    <row r="623" spans="1:13" ht="14.4" customHeight="1" x14ac:dyDescent="0.3">
      <c r="A623" s="831" t="s">
        <v>2354</v>
      </c>
      <c r="B623" s="832" t="s">
        <v>1810</v>
      </c>
      <c r="C623" s="832" t="s">
        <v>2728</v>
      </c>
      <c r="D623" s="832" t="s">
        <v>1814</v>
      </c>
      <c r="E623" s="832" t="s">
        <v>1815</v>
      </c>
      <c r="F623" s="849"/>
      <c r="G623" s="849"/>
      <c r="H623" s="837">
        <v>0</v>
      </c>
      <c r="I623" s="849">
        <v>1</v>
      </c>
      <c r="J623" s="849">
        <v>28.81</v>
      </c>
      <c r="K623" s="837">
        <v>1</v>
      </c>
      <c r="L623" s="849">
        <v>1</v>
      </c>
      <c r="M623" s="850">
        <v>28.81</v>
      </c>
    </row>
    <row r="624" spans="1:13" ht="14.4" customHeight="1" x14ac:dyDescent="0.3">
      <c r="A624" s="831" t="s">
        <v>2354</v>
      </c>
      <c r="B624" s="832" t="s">
        <v>1810</v>
      </c>
      <c r="C624" s="832" t="s">
        <v>2729</v>
      </c>
      <c r="D624" s="832" t="s">
        <v>1814</v>
      </c>
      <c r="E624" s="832" t="s">
        <v>1819</v>
      </c>
      <c r="F624" s="849"/>
      <c r="G624" s="849"/>
      <c r="H624" s="837">
        <v>0</v>
      </c>
      <c r="I624" s="849">
        <v>1</v>
      </c>
      <c r="J624" s="849">
        <v>32.25</v>
      </c>
      <c r="K624" s="837">
        <v>1</v>
      </c>
      <c r="L624" s="849">
        <v>1</v>
      </c>
      <c r="M624" s="850">
        <v>32.25</v>
      </c>
    </row>
    <row r="625" spans="1:13" ht="14.4" customHeight="1" x14ac:dyDescent="0.3">
      <c r="A625" s="831" t="s">
        <v>2354</v>
      </c>
      <c r="B625" s="832" t="s">
        <v>1810</v>
      </c>
      <c r="C625" s="832" t="s">
        <v>2512</v>
      </c>
      <c r="D625" s="832" t="s">
        <v>1814</v>
      </c>
      <c r="E625" s="832" t="s">
        <v>2513</v>
      </c>
      <c r="F625" s="849"/>
      <c r="G625" s="849"/>
      <c r="H625" s="837">
        <v>0</v>
      </c>
      <c r="I625" s="849">
        <v>1</v>
      </c>
      <c r="J625" s="849">
        <v>34.56</v>
      </c>
      <c r="K625" s="837">
        <v>1</v>
      </c>
      <c r="L625" s="849">
        <v>1</v>
      </c>
      <c r="M625" s="850">
        <v>34.56</v>
      </c>
    </row>
    <row r="626" spans="1:13" ht="14.4" customHeight="1" x14ac:dyDescent="0.3">
      <c r="A626" s="831" t="s">
        <v>2354</v>
      </c>
      <c r="B626" s="832" t="s">
        <v>3914</v>
      </c>
      <c r="C626" s="832" t="s">
        <v>3806</v>
      </c>
      <c r="D626" s="832" t="s">
        <v>2675</v>
      </c>
      <c r="E626" s="832" t="s">
        <v>3807</v>
      </c>
      <c r="F626" s="849"/>
      <c r="G626" s="849"/>
      <c r="H626" s="837">
        <v>0</v>
      </c>
      <c r="I626" s="849">
        <v>3</v>
      </c>
      <c r="J626" s="849">
        <v>86.429999999999993</v>
      </c>
      <c r="K626" s="837">
        <v>1</v>
      </c>
      <c r="L626" s="849">
        <v>3</v>
      </c>
      <c r="M626" s="850">
        <v>86.429999999999993</v>
      </c>
    </row>
    <row r="627" spans="1:13" ht="14.4" customHeight="1" x14ac:dyDescent="0.3">
      <c r="A627" s="831" t="s">
        <v>2354</v>
      </c>
      <c r="B627" s="832" t="s">
        <v>3914</v>
      </c>
      <c r="C627" s="832" t="s">
        <v>2674</v>
      </c>
      <c r="D627" s="832" t="s">
        <v>2675</v>
      </c>
      <c r="E627" s="832" t="s">
        <v>2676</v>
      </c>
      <c r="F627" s="849"/>
      <c r="G627" s="849"/>
      <c r="H627" s="837">
        <v>0</v>
      </c>
      <c r="I627" s="849">
        <v>6</v>
      </c>
      <c r="J627" s="849">
        <v>269.67</v>
      </c>
      <c r="K627" s="837">
        <v>1</v>
      </c>
      <c r="L627" s="849">
        <v>6</v>
      </c>
      <c r="M627" s="850">
        <v>269.67</v>
      </c>
    </row>
    <row r="628" spans="1:13" ht="14.4" customHeight="1" x14ac:dyDescent="0.3">
      <c r="A628" s="831" t="s">
        <v>2354</v>
      </c>
      <c r="B628" s="832" t="s">
        <v>1842</v>
      </c>
      <c r="C628" s="832" t="s">
        <v>3810</v>
      </c>
      <c r="D628" s="832" t="s">
        <v>2694</v>
      </c>
      <c r="E628" s="832" t="s">
        <v>3811</v>
      </c>
      <c r="F628" s="849"/>
      <c r="G628" s="849"/>
      <c r="H628" s="837">
        <v>0</v>
      </c>
      <c r="I628" s="849">
        <v>1</v>
      </c>
      <c r="J628" s="849">
        <v>146.9</v>
      </c>
      <c r="K628" s="837">
        <v>1</v>
      </c>
      <c r="L628" s="849">
        <v>1</v>
      </c>
      <c r="M628" s="850">
        <v>146.9</v>
      </c>
    </row>
    <row r="629" spans="1:13" ht="14.4" customHeight="1" x14ac:dyDescent="0.3">
      <c r="A629" s="831" t="s">
        <v>2354</v>
      </c>
      <c r="B629" s="832" t="s">
        <v>1842</v>
      </c>
      <c r="C629" s="832" t="s">
        <v>1843</v>
      </c>
      <c r="D629" s="832" t="s">
        <v>1140</v>
      </c>
      <c r="E629" s="832" t="s">
        <v>1844</v>
      </c>
      <c r="F629" s="849"/>
      <c r="G629" s="849"/>
      <c r="H629" s="837">
        <v>0</v>
      </c>
      <c r="I629" s="849">
        <v>1</v>
      </c>
      <c r="J629" s="849">
        <v>86.41</v>
      </c>
      <c r="K629" s="837">
        <v>1</v>
      </c>
      <c r="L629" s="849">
        <v>1</v>
      </c>
      <c r="M629" s="850">
        <v>86.41</v>
      </c>
    </row>
    <row r="630" spans="1:13" ht="14.4" customHeight="1" x14ac:dyDescent="0.3">
      <c r="A630" s="831" t="s">
        <v>2354</v>
      </c>
      <c r="B630" s="832" t="s">
        <v>1853</v>
      </c>
      <c r="C630" s="832" t="s">
        <v>3002</v>
      </c>
      <c r="D630" s="832" t="s">
        <v>1855</v>
      </c>
      <c r="E630" s="832" t="s">
        <v>3003</v>
      </c>
      <c r="F630" s="849"/>
      <c r="G630" s="849"/>
      <c r="H630" s="837"/>
      <c r="I630" s="849">
        <v>1</v>
      </c>
      <c r="J630" s="849">
        <v>0</v>
      </c>
      <c r="K630" s="837"/>
      <c r="L630" s="849">
        <v>1</v>
      </c>
      <c r="M630" s="850">
        <v>0</v>
      </c>
    </row>
    <row r="631" spans="1:13" ht="14.4" customHeight="1" x14ac:dyDescent="0.3">
      <c r="A631" s="831" t="s">
        <v>2354</v>
      </c>
      <c r="B631" s="832" t="s">
        <v>1853</v>
      </c>
      <c r="C631" s="832" t="s">
        <v>2529</v>
      </c>
      <c r="D631" s="832" t="s">
        <v>1855</v>
      </c>
      <c r="E631" s="832" t="s">
        <v>2530</v>
      </c>
      <c r="F631" s="849"/>
      <c r="G631" s="849"/>
      <c r="H631" s="837">
        <v>0</v>
      </c>
      <c r="I631" s="849">
        <v>4</v>
      </c>
      <c r="J631" s="849">
        <v>738.96</v>
      </c>
      <c r="K631" s="837">
        <v>1</v>
      </c>
      <c r="L631" s="849">
        <v>4</v>
      </c>
      <c r="M631" s="850">
        <v>738.96</v>
      </c>
    </row>
    <row r="632" spans="1:13" ht="14.4" customHeight="1" x14ac:dyDescent="0.3">
      <c r="A632" s="831" t="s">
        <v>2354</v>
      </c>
      <c r="B632" s="832" t="s">
        <v>1853</v>
      </c>
      <c r="C632" s="832" t="s">
        <v>2445</v>
      </c>
      <c r="D632" s="832" t="s">
        <v>1858</v>
      </c>
      <c r="E632" s="832" t="s">
        <v>2446</v>
      </c>
      <c r="F632" s="849"/>
      <c r="G632" s="849"/>
      <c r="H632" s="837">
        <v>0</v>
      </c>
      <c r="I632" s="849">
        <v>1</v>
      </c>
      <c r="J632" s="849">
        <v>120.61</v>
      </c>
      <c r="K632" s="837">
        <v>1</v>
      </c>
      <c r="L632" s="849">
        <v>1</v>
      </c>
      <c r="M632" s="850">
        <v>120.61</v>
      </c>
    </row>
    <row r="633" spans="1:13" ht="14.4" customHeight="1" x14ac:dyDescent="0.3">
      <c r="A633" s="831" t="s">
        <v>2354</v>
      </c>
      <c r="B633" s="832" t="s">
        <v>1853</v>
      </c>
      <c r="C633" s="832" t="s">
        <v>1857</v>
      </c>
      <c r="D633" s="832" t="s">
        <v>1858</v>
      </c>
      <c r="E633" s="832" t="s">
        <v>1859</v>
      </c>
      <c r="F633" s="849"/>
      <c r="G633" s="849"/>
      <c r="H633" s="837">
        <v>0</v>
      </c>
      <c r="I633" s="849">
        <v>5</v>
      </c>
      <c r="J633" s="849">
        <v>923.7</v>
      </c>
      <c r="K633" s="837">
        <v>1</v>
      </c>
      <c r="L633" s="849">
        <v>5</v>
      </c>
      <c r="M633" s="850">
        <v>923.7</v>
      </c>
    </row>
    <row r="634" spans="1:13" ht="14.4" customHeight="1" x14ac:dyDescent="0.3">
      <c r="A634" s="831" t="s">
        <v>2354</v>
      </c>
      <c r="B634" s="832" t="s">
        <v>1860</v>
      </c>
      <c r="C634" s="832" t="s">
        <v>2509</v>
      </c>
      <c r="D634" s="832" t="s">
        <v>863</v>
      </c>
      <c r="E634" s="832" t="s">
        <v>1876</v>
      </c>
      <c r="F634" s="849"/>
      <c r="G634" s="849"/>
      <c r="H634" s="837">
        <v>0</v>
      </c>
      <c r="I634" s="849">
        <v>1</v>
      </c>
      <c r="J634" s="849">
        <v>490.89</v>
      </c>
      <c r="K634" s="837">
        <v>1</v>
      </c>
      <c r="L634" s="849">
        <v>1</v>
      </c>
      <c r="M634" s="850">
        <v>490.89</v>
      </c>
    </row>
    <row r="635" spans="1:13" ht="14.4" customHeight="1" x14ac:dyDescent="0.3">
      <c r="A635" s="831" t="s">
        <v>2354</v>
      </c>
      <c r="B635" s="832" t="s">
        <v>1860</v>
      </c>
      <c r="C635" s="832" t="s">
        <v>2405</v>
      </c>
      <c r="D635" s="832" t="s">
        <v>863</v>
      </c>
      <c r="E635" s="832" t="s">
        <v>1872</v>
      </c>
      <c r="F635" s="849"/>
      <c r="G635" s="849"/>
      <c r="H635" s="837">
        <v>0</v>
      </c>
      <c r="I635" s="849">
        <v>5</v>
      </c>
      <c r="J635" s="849">
        <v>3681.65</v>
      </c>
      <c r="K635" s="837">
        <v>1</v>
      </c>
      <c r="L635" s="849">
        <v>5</v>
      </c>
      <c r="M635" s="850">
        <v>3681.65</v>
      </c>
    </row>
    <row r="636" spans="1:13" ht="14.4" customHeight="1" x14ac:dyDescent="0.3">
      <c r="A636" s="831" t="s">
        <v>2354</v>
      </c>
      <c r="B636" s="832" t="s">
        <v>1860</v>
      </c>
      <c r="C636" s="832" t="s">
        <v>1877</v>
      </c>
      <c r="D636" s="832" t="s">
        <v>863</v>
      </c>
      <c r="E636" s="832" t="s">
        <v>1868</v>
      </c>
      <c r="F636" s="849"/>
      <c r="G636" s="849"/>
      <c r="H636" s="837">
        <v>0</v>
      </c>
      <c r="I636" s="849">
        <v>7</v>
      </c>
      <c r="J636" s="849">
        <v>6466.18</v>
      </c>
      <c r="K636" s="837">
        <v>1</v>
      </c>
      <c r="L636" s="849">
        <v>7</v>
      </c>
      <c r="M636" s="850">
        <v>6466.18</v>
      </c>
    </row>
    <row r="637" spans="1:13" ht="14.4" customHeight="1" x14ac:dyDescent="0.3">
      <c r="A637" s="831" t="s">
        <v>2354</v>
      </c>
      <c r="B637" s="832" t="s">
        <v>1860</v>
      </c>
      <c r="C637" s="832" t="s">
        <v>2510</v>
      </c>
      <c r="D637" s="832" t="s">
        <v>869</v>
      </c>
      <c r="E637" s="832" t="s">
        <v>1866</v>
      </c>
      <c r="F637" s="849"/>
      <c r="G637" s="849"/>
      <c r="H637" s="837">
        <v>0</v>
      </c>
      <c r="I637" s="849">
        <v>1</v>
      </c>
      <c r="J637" s="849">
        <v>2309.36</v>
      </c>
      <c r="K637" s="837">
        <v>1</v>
      </c>
      <c r="L637" s="849">
        <v>1</v>
      </c>
      <c r="M637" s="850">
        <v>2309.36</v>
      </c>
    </row>
    <row r="638" spans="1:13" ht="14.4" customHeight="1" x14ac:dyDescent="0.3">
      <c r="A638" s="831" t="s">
        <v>2354</v>
      </c>
      <c r="B638" s="832" t="s">
        <v>1879</v>
      </c>
      <c r="C638" s="832" t="s">
        <v>1880</v>
      </c>
      <c r="D638" s="832" t="s">
        <v>1881</v>
      </c>
      <c r="E638" s="832" t="s">
        <v>1882</v>
      </c>
      <c r="F638" s="849"/>
      <c r="G638" s="849"/>
      <c r="H638" s="837">
        <v>0</v>
      </c>
      <c r="I638" s="849">
        <v>8</v>
      </c>
      <c r="J638" s="849">
        <v>747.44</v>
      </c>
      <c r="K638" s="837">
        <v>1</v>
      </c>
      <c r="L638" s="849">
        <v>8</v>
      </c>
      <c r="M638" s="850">
        <v>747.44</v>
      </c>
    </row>
    <row r="639" spans="1:13" ht="14.4" customHeight="1" x14ac:dyDescent="0.3">
      <c r="A639" s="831" t="s">
        <v>2354</v>
      </c>
      <c r="B639" s="832" t="s">
        <v>1893</v>
      </c>
      <c r="C639" s="832" t="s">
        <v>1896</v>
      </c>
      <c r="D639" s="832" t="s">
        <v>746</v>
      </c>
      <c r="E639" s="832" t="s">
        <v>1897</v>
      </c>
      <c r="F639" s="849"/>
      <c r="G639" s="849"/>
      <c r="H639" s="837">
        <v>0</v>
      </c>
      <c r="I639" s="849">
        <v>3</v>
      </c>
      <c r="J639" s="849">
        <v>216</v>
      </c>
      <c r="K639" s="837">
        <v>1</v>
      </c>
      <c r="L639" s="849">
        <v>3</v>
      </c>
      <c r="M639" s="850">
        <v>216</v>
      </c>
    </row>
    <row r="640" spans="1:13" ht="14.4" customHeight="1" x14ac:dyDescent="0.3">
      <c r="A640" s="831" t="s">
        <v>2354</v>
      </c>
      <c r="B640" s="832" t="s">
        <v>1893</v>
      </c>
      <c r="C640" s="832" t="s">
        <v>1898</v>
      </c>
      <c r="D640" s="832" t="s">
        <v>746</v>
      </c>
      <c r="E640" s="832" t="s">
        <v>1899</v>
      </c>
      <c r="F640" s="849"/>
      <c r="G640" s="849"/>
      <c r="H640" s="837">
        <v>0</v>
      </c>
      <c r="I640" s="849">
        <v>3</v>
      </c>
      <c r="J640" s="849">
        <v>432.03</v>
      </c>
      <c r="K640" s="837">
        <v>1</v>
      </c>
      <c r="L640" s="849">
        <v>3</v>
      </c>
      <c r="M640" s="850">
        <v>432.03</v>
      </c>
    </row>
    <row r="641" spans="1:13" ht="14.4" customHeight="1" x14ac:dyDescent="0.3">
      <c r="A641" s="831" t="s">
        <v>2354</v>
      </c>
      <c r="B641" s="832" t="s">
        <v>1900</v>
      </c>
      <c r="C641" s="832" t="s">
        <v>1901</v>
      </c>
      <c r="D641" s="832" t="s">
        <v>1902</v>
      </c>
      <c r="E641" s="832" t="s">
        <v>1903</v>
      </c>
      <c r="F641" s="849"/>
      <c r="G641" s="849"/>
      <c r="H641" s="837">
        <v>0</v>
      </c>
      <c r="I641" s="849">
        <v>3</v>
      </c>
      <c r="J641" s="849">
        <v>393.96</v>
      </c>
      <c r="K641" s="837">
        <v>1</v>
      </c>
      <c r="L641" s="849">
        <v>3</v>
      </c>
      <c r="M641" s="850">
        <v>393.96</v>
      </c>
    </row>
    <row r="642" spans="1:13" ht="14.4" customHeight="1" x14ac:dyDescent="0.3">
      <c r="A642" s="831" t="s">
        <v>2354</v>
      </c>
      <c r="B642" s="832" t="s">
        <v>1910</v>
      </c>
      <c r="C642" s="832" t="s">
        <v>1911</v>
      </c>
      <c r="D642" s="832" t="s">
        <v>875</v>
      </c>
      <c r="E642" s="832" t="s">
        <v>1912</v>
      </c>
      <c r="F642" s="849"/>
      <c r="G642" s="849"/>
      <c r="H642" s="837">
        <v>0</v>
      </c>
      <c r="I642" s="849">
        <v>2</v>
      </c>
      <c r="J642" s="849">
        <v>85.02</v>
      </c>
      <c r="K642" s="837">
        <v>1</v>
      </c>
      <c r="L642" s="849">
        <v>2</v>
      </c>
      <c r="M642" s="850">
        <v>85.02</v>
      </c>
    </row>
    <row r="643" spans="1:13" ht="14.4" customHeight="1" x14ac:dyDescent="0.3">
      <c r="A643" s="831" t="s">
        <v>2354</v>
      </c>
      <c r="B643" s="832" t="s">
        <v>1910</v>
      </c>
      <c r="C643" s="832" t="s">
        <v>1913</v>
      </c>
      <c r="D643" s="832" t="s">
        <v>875</v>
      </c>
      <c r="E643" s="832" t="s">
        <v>1914</v>
      </c>
      <c r="F643" s="849"/>
      <c r="G643" s="849"/>
      <c r="H643" s="837">
        <v>0</v>
      </c>
      <c r="I643" s="849">
        <v>2</v>
      </c>
      <c r="J643" s="849">
        <v>170.04</v>
      </c>
      <c r="K643" s="837">
        <v>1</v>
      </c>
      <c r="L643" s="849">
        <v>2</v>
      </c>
      <c r="M643" s="850">
        <v>170.04</v>
      </c>
    </row>
    <row r="644" spans="1:13" ht="14.4" customHeight="1" x14ac:dyDescent="0.3">
      <c r="A644" s="831" t="s">
        <v>2354</v>
      </c>
      <c r="B644" s="832" t="s">
        <v>1910</v>
      </c>
      <c r="C644" s="832" t="s">
        <v>2382</v>
      </c>
      <c r="D644" s="832" t="s">
        <v>871</v>
      </c>
      <c r="E644" s="832" t="s">
        <v>1912</v>
      </c>
      <c r="F644" s="849">
        <v>3</v>
      </c>
      <c r="G644" s="849">
        <v>127.53</v>
      </c>
      <c r="H644" s="837">
        <v>1</v>
      </c>
      <c r="I644" s="849"/>
      <c r="J644" s="849"/>
      <c r="K644" s="837">
        <v>0</v>
      </c>
      <c r="L644" s="849">
        <v>3</v>
      </c>
      <c r="M644" s="850">
        <v>127.53</v>
      </c>
    </row>
    <row r="645" spans="1:13" ht="14.4" customHeight="1" x14ac:dyDescent="0.3">
      <c r="A645" s="831" t="s">
        <v>2354</v>
      </c>
      <c r="B645" s="832" t="s">
        <v>1922</v>
      </c>
      <c r="C645" s="832" t="s">
        <v>2506</v>
      </c>
      <c r="D645" s="832" t="s">
        <v>1924</v>
      </c>
      <c r="E645" s="832" t="s">
        <v>2507</v>
      </c>
      <c r="F645" s="849"/>
      <c r="G645" s="849"/>
      <c r="H645" s="837">
        <v>0</v>
      </c>
      <c r="I645" s="849">
        <v>2</v>
      </c>
      <c r="J645" s="849">
        <v>21.3</v>
      </c>
      <c r="K645" s="837">
        <v>1</v>
      </c>
      <c r="L645" s="849">
        <v>2</v>
      </c>
      <c r="M645" s="850">
        <v>21.3</v>
      </c>
    </row>
    <row r="646" spans="1:13" ht="14.4" customHeight="1" x14ac:dyDescent="0.3">
      <c r="A646" s="831" t="s">
        <v>2354</v>
      </c>
      <c r="B646" s="832" t="s">
        <v>1933</v>
      </c>
      <c r="C646" s="832" t="s">
        <v>1937</v>
      </c>
      <c r="D646" s="832" t="s">
        <v>1935</v>
      </c>
      <c r="E646" s="832" t="s">
        <v>1938</v>
      </c>
      <c r="F646" s="849"/>
      <c r="G646" s="849"/>
      <c r="H646" s="837">
        <v>0</v>
      </c>
      <c r="I646" s="849">
        <v>5</v>
      </c>
      <c r="J646" s="849">
        <v>1146.9000000000001</v>
      </c>
      <c r="K646" s="837">
        <v>1</v>
      </c>
      <c r="L646" s="849">
        <v>5</v>
      </c>
      <c r="M646" s="850">
        <v>1146.9000000000001</v>
      </c>
    </row>
    <row r="647" spans="1:13" ht="14.4" customHeight="1" x14ac:dyDescent="0.3">
      <c r="A647" s="831" t="s">
        <v>2354</v>
      </c>
      <c r="B647" s="832" t="s">
        <v>1939</v>
      </c>
      <c r="C647" s="832" t="s">
        <v>2538</v>
      </c>
      <c r="D647" s="832" t="s">
        <v>1126</v>
      </c>
      <c r="E647" s="832" t="s">
        <v>1969</v>
      </c>
      <c r="F647" s="849">
        <v>1</v>
      </c>
      <c r="G647" s="849">
        <v>105.32</v>
      </c>
      <c r="H647" s="837">
        <v>0.33333333333333331</v>
      </c>
      <c r="I647" s="849">
        <v>2</v>
      </c>
      <c r="J647" s="849">
        <v>210.64</v>
      </c>
      <c r="K647" s="837">
        <v>0.66666666666666663</v>
      </c>
      <c r="L647" s="849">
        <v>3</v>
      </c>
      <c r="M647" s="850">
        <v>315.95999999999998</v>
      </c>
    </row>
    <row r="648" spans="1:13" ht="14.4" customHeight="1" x14ac:dyDescent="0.3">
      <c r="A648" s="831" t="s">
        <v>2354</v>
      </c>
      <c r="B648" s="832" t="s">
        <v>1939</v>
      </c>
      <c r="C648" s="832" t="s">
        <v>2369</v>
      </c>
      <c r="D648" s="832" t="s">
        <v>2370</v>
      </c>
      <c r="E648" s="832" t="s">
        <v>2371</v>
      </c>
      <c r="F648" s="849">
        <v>5</v>
      </c>
      <c r="G648" s="849">
        <v>81.899999999999991</v>
      </c>
      <c r="H648" s="837">
        <v>1</v>
      </c>
      <c r="I648" s="849"/>
      <c r="J648" s="849"/>
      <c r="K648" s="837">
        <v>0</v>
      </c>
      <c r="L648" s="849">
        <v>5</v>
      </c>
      <c r="M648" s="850">
        <v>81.899999999999991</v>
      </c>
    </row>
    <row r="649" spans="1:13" ht="14.4" customHeight="1" x14ac:dyDescent="0.3">
      <c r="A649" s="831" t="s">
        <v>2354</v>
      </c>
      <c r="B649" s="832" t="s">
        <v>1939</v>
      </c>
      <c r="C649" s="832" t="s">
        <v>1946</v>
      </c>
      <c r="D649" s="832" t="s">
        <v>1126</v>
      </c>
      <c r="E649" s="832" t="s">
        <v>1941</v>
      </c>
      <c r="F649" s="849">
        <v>1</v>
      </c>
      <c r="G649" s="849">
        <v>35.11</v>
      </c>
      <c r="H649" s="837">
        <v>0.5</v>
      </c>
      <c r="I649" s="849">
        <v>1</v>
      </c>
      <c r="J649" s="849">
        <v>35.11</v>
      </c>
      <c r="K649" s="837">
        <v>0.5</v>
      </c>
      <c r="L649" s="849">
        <v>2</v>
      </c>
      <c r="M649" s="850">
        <v>70.22</v>
      </c>
    </row>
    <row r="650" spans="1:13" ht="14.4" customHeight="1" x14ac:dyDescent="0.3">
      <c r="A650" s="831" t="s">
        <v>2354</v>
      </c>
      <c r="B650" s="832" t="s">
        <v>3918</v>
      </c>
      <c r="C650" s="832" t="s">
        <v>3554</v>
      </c>
      <c r="D650" s="832" t="s">
        <v>3555</v>
      </c>
      <c r="E650" s="832" t="s">
        <v>2721</v>
      </c>
      <c r="F650" s="849"/>
      <c r="G650" s="849"/>
      <c r="H650" s="837">
        <v>0</v>
      </c>
      <c r="I650" s="849">
        <v>1</v>
      </c>
      <c r="J650" s="849">
        <v>32.76</v>
      </c>
      <c r="K650" s="837">
        <v>1</v>
      </c>
      <c r="L650" s="849">
        <v>1</v>
      </c>
      <c r="M650" s="850">
        <v>32.76</v>
      </c>
    </row>
    <row r="651" spans="1:13" ht="14.4" customHeight="1" x14ac:dyDescent="0.3">
      <c r="A651" s="831" t="s">
        <v>2354</v>
      </c>
      <c r="B651" s="832" t="s">
        <v>3909</v>
      </c>
      <c r="C651" s="832" t="s">
        <v>3102</v>
      </c>
      <c r="D651" s="832" t="s">
        <v>3103</v>
      </c>
      <c r="E651" s="832" t="s">
        <v>3104</v>
      </c>
      <c r="F651" s="849"/>
      <c r="G651" s="849"/>
      <c r="H651" s="837">
        <v>0</v>
      </c>
      <c r="I651" s="849">
        <v>3</v>
      </c>
      <c r="J651" s="849">
        <v>173.49</v>
      </c>
      <c r="K651" s="837">
        <v>1</v>
      </c>
      <c r="L651" s="849">
        <v>3</v>
      </c>
      <c r="M651" s="850">
        <v>173.49</v>
      </c>
    </row>
    <row r="652" spans="1:13" ht="14.4" customHeight="1" x14ac:dyDescent="0.3">
      <c r="A652" s="831" t="s">
        <v>2354</v>
      </c>
      <c r="B652" s="832" t="s">
        <v>1953</v>
      </c>
      <c r="C652" s="832" t="s">
        <v>3766</v>
      </c>
      <c r="D652" s="832" t="s">
        <v>655</v>
      </c>
      <c r="E652" s="832" t="s">
        <v>2743</v>
      </c>
      <c r="F652" s="849">
        <v>1</v>
      </c>
      <c r="G652" s="849">
        <v>245.74</v>
      </c>
      <c r="H652" s="837">
        <v>1</v>
      </c>
      <c r="I652" s="849"/>
      <c r="J652" s="849"/>
      <c r="K652" s="837">
        <v>0</v>
      </c>
      <c r="L652" s="849">
        <v>1</v>
      </c>
      <c r="M652" s="850">
        <v>245.74</v>
      </c>
    </row>
    <row r="653" spans="1:13" ht="14.4" customHeight="1" x14ac:dyDescent="0.3">
      <c r="A653" s="831" t="s">
        <v>2354</v>
      </c>
      <c r="B653" s="832" t="s">
        <v>1953</v>
      </c>
      <c r="C653" s="832" t="s">
        <v>3374</v>
      </c>
      <c r="D653" s="832" t="s">
        <v>3026</v>
      </c>
      <c r="E653" s="832" t="s">
        <v>1859</v>
      </c>
      <c r="F653" s="849">
        <v>1</v>
      </c>
      <c r="G653" s="849">
        <v>122.87</v>
      </c>
      <c r="H653" s="837">
        <v>1</v>
      </c>
      <c r="I653" s="849"/>
      <c r="J653" s="849"/>
      <c r="K653" s="837">
        <v>0</v>
      </c>
      <c r="L653" s="849">
        <v>1</v>
      </c>
      <c r="M653" s="850">
        <v>122.87</v>
      </c>
    </row>
    <row r="654" spans="1:13" ht="14.4" customHeight="1" x14ac:dyDescent="0.3">
      <c r="A654" s="831" t="s">
        <v>2354</v>
      </c>
      <c r="B654" s="832" t="s">
        <v>1953</v>
      </c>
      <c r="C654" s="832" t="s">
        <v>2581</v>
      </c>
      <c r="D654" s="832" t="s">
        <v>622</v>
      </c>
      <c r="E654" s="832" t="s">
        <v>1978</v>
      </c>
      <c r="F654" s="849"/>
      <c r="G654" s="849"/>
      <c r="H654" s="837">
        <v>0</v>
      </c>
      <c r="I654" s="849">
        <v>1</v>
      </c>
      <c r="J654" s="849">
        <v>36.86</v>
      </c>
      <c r="K654" s="837">
        <v>1</v>
      </c>
      <c r="L654" s="849">
        <v>1</v>
      </c>
      <c r="M654" s="850">
        <v>36.86</v>
      </c>
    </row>
    <row r="655" spans="1:13" ht="14.4" customHeight="1" x14ac:dyDescent="0.3">
      <c r="A655" s="831" t="s">
        <v>2354</v>
      </c>
      <c r="B655" s="832" t="s">
        <v>1966</v>
      </c>
      <c r="C655" s="832" t="s">
        <v>1967</v>
      </c>
      <c r="D655" s="832" t="s">
        <v>1096</v>
      </c>
      <c r="E655" s="832" t="s">
        <v>1941</v>
      </c>
      <c r="F655" s="849"/>
      <c r="G655" s="849"/>
      <c r="H655" s="837">
        <v>0</v>
      </c>
      <c r="I655" s="849">
        <v>3</v>
      </c>
      <c r="J655" s="849">
        <v>143.67000000000002</v>
      </c>
      <c r="K655" s="837">
        <v>1</v>
      </c>
      <c r="L655" s="849">
        <v>3</v>
      </c>
      <c r="M655" s="850">
        <v>143.67000000000002</v>
      </c>
    </row>
    <row r="656" spans="1:13" ht="14.4" customHeight="1" x14ac:dyDescent="0.3">
      <c r="A656" s="831" t="s">
        <v>2354</v>
      </c>
      <c r="B656" s="832" t="s">
        <v>1966</v>
      </c>
      <c r="C656" s="832" t="s">
        <v>1968</v>
      </c>
      <c r="D656" s="832" t="s">
        <v>1096</v>
      </c>
      <c r="E656" s="832" t="s">
        <v>1969</v>
      </c>
      <c r="F656" s="849"/>
      <c r="G656" s="849"/>
      <c r="H656" s="837">
        <v>0</v>
      </c>
      <c r="I656" s="849">
        <v>3</v>
      </c>
      <c r="J656" s="849">
        <v>432.71000000000004</v>
      </c>
      <c r="K656" s="837">
        <v>1</v>
      </c>
      <c r="L656" s="849">
        <v>3</v>
      </c>
      <c r="M656" s="850">
        <v>432.71000000000004</v>
      </c>
    </row>
    <row r="657" spans="1:13" ht="14.4" customHeight="1" x14ac:dyDescent="0.3">
      <c r="A657" s="831" t="s">
        <v>2354</v>
      </c>
      <c r="B657" s="832" t="s">
        <v>1966</v>
      </c>
      <c r="C657" s="832" t="s">
        <v>2514</v>
      </c>
      <c r="D657" s="832" t="s">
        <v>2515</v>
      </c>
      <c r="E657" s="832" t="s">
        <v>697</v>
      </c>
      <c r="F657" s="849"/>
      <c r="G657" s="849"/>
      <c r="H657" s="837">
        <v>0</v>
      </c>
      <c r="I657" s="849">
        <v>1</v>
      </c>
      <c r="J657" s="849">
        <v>96.53</v>
      </c>
      <c r="K657" s="837">
        <v>1</v>
      </c>
      <c r="L657" s="849">
        <v>1</v>
      </c>
      <c r="M657" s="850">
        <v>96.53</v>
      </c>
    </row>
    <row r="658" spans="1:13" ht="14.4" customHeight="1" x14ac:dyDescent="0.3">
      <c r="A658" s="831" t="s">
        <v>2354</v>
      </c>
      <c r="B658" s="832" t="s">
        <v>1966</v>
      </c>
      <c r="C658" s="832" t="s">
        <v>2555</v>
      </c>
      <c r="D658" s="832" t="s">
        <v>2515</v>
      </c>
      <c r="E658" s="832" t="s">
        <v>2021</v>
      </c>
      <c r="F658" s="849"/>
      <c r="G658" s="849"/>
      <c r="H658" s="837">
        <v>0</v>
      </c>
      <c r="I658" s="849">
        <v>2</v>
      </c>
      <c r="J658" s="849">
        <v>572.36</v>
      </c>
      <c r="K658" s="837">
        <v>1</v>
      </c>
      <c r="L658" s="849">
        <v>2</v>
      </c>
      <c r="M658" s="850">
        <v>572.36</v>
      </c>
    </row>
    <row r="659" spans="1:13" ht="14.4" customHeight="1" x14ac:dyDescent="0.3">
      <c r="A659" s="831" t="s">
        <v>2354</v>
      </c>
      <c r="B659" s="832" t="s">
        <v>1966</v>
      </c>
      <c r="C659" s="832" t="s">
        <v>3186</v>
      </c>
      <c r="D659" s="832" t="s">
        <v>3187</v>
      </c>
      <c r="E659" s="832" t="s">
        <v>679</v>
      </c>
      <c r="F659" s="849">
        <v>1</v>
      </c>
      <c r="G659" s="849">
        <v>317.98</v>
      </c>
      <c r="H659" s="837">
        <v>1</v>
      </c>
      <c r="I659" s="849"/>
      <c r="J659" s="849"/>
      <c r="K659" s="837">
        <v>0</v>
      </c>
      <c r="L659" s="849">
        <v>1</v>
      </c>
      <c r="M659" s="850">
        <v>317.98</v>
      </c>
    </row>
    <row r="660" spans="1:13" ht="14.4" customHeight="1" x14ac:dyDescent="0.3">
      <c r="A660" s="831" t="s">
        <v>2354</v>
      </c>
      <c r="B660" s="832" t="s">
        <v>1970</v>
      </c>
      <c r="C660" s="832" t="s">
        <v>1975</v>
      </c>
      <c r="D660" s="832" t="s">
        <v>1972</v>
      </c>
      <c r="E660" s="832" t="s">
        <v>1976</v>
      </c>
      <c r="F660" s="849"/>
      <c r="G660" s="849"/>
      <c r="H660" s="837">
        <v>0</v>
      </c>
      <c r="I660" s="849">
        <v>1</v>
      </c>
      <c r="J660" s="849">
        <v>15.9</v>
      </c>
      <c r="K660" s="837">
        <v>1</v>
      </c>
      <c r="L660" s="849">
        <v>1</v>
      </c>
      <c r="M660" s="850">
        <v>15.9</v>
      </c>
    </row>
    <row r="661" spans="1:13" ht="14.4" customHeight="1" x14ac:dyDescent="0.3">
      <c r="A661" s="831" t="s">
        <v>2354</v>
      </c>
      <c r="B661" s="832" t="s">
        <v>1970</v>
      </c>
      <c r="C661" s="832" t="s">
        <v>1977</v>
      </c>
      <c r="D661" s="832" t="s">
        <v>1972</v>
      </c>
      <c r="E661" s="832" t="s">
        <v>1978</v>
      </c>
      <c r="F661" s="849"/>
      <c r="G661" s="849"/>
      <c r="H661" s="837">
        <v>0</v>
      </c>
      <c r="I661" s="849">
        <v>2</v>
      </c>
      <c r="J661" s="849">
        <v>96.54</v>
      </c>
      <c r="K661" s="837">
        <v>1</v>
      </c>
      <c r="L661" s="849">
        <v>2</v>
      </c>
      <c r="M661" s="850">
        <v>96.54</v>
      </c>
    </row>
    <row r="662" spans="1:13" ht="14.4" customHeight="1" x14ac:dyDescent="0.3">
      <c r="A662" s="831" t="s">
        <v>2354</v>
      </c>
      <c r="B662" s="832" t="s">
        <v>1993</v>
      </c>
      <c r="C662" s="832" t="s">
        <v>3511</v>
      </c>
      <c r="D662" s="832" t="s">
        <v>1003</v>
      </c>
      <c r="E662" s="832" t="s">
        <v>3512</v>
      </c>
      <c r="F662" s="849"/>
      <c r="G662" s="849"/>
      <c r="H662" s="837"/>
      <c r="I662" s="849">
        <v>1</v>
      </c>
      <c r="J662" s="849">
        <v>0</v>
      </c>
      <c r="K662" s="837"/>
      <c r="L662" s="849">
        <v>1</v>
      </c>
      <c r="M662" s="850">
        <v>0</v>
      </c>
    </row>
    <row r="663" spans="1:13" ht="14.4" customHeight="1" x14ac:dyDescent="0.3">
      <c r="A663" s="831" t="s">
        <v>2354</v>
      </c>
      <c r="B663" s="832" t="s">
        <v>1996</v>
      </c>
      <c r="C663" s="832" t="s">
        <v>2000</v>
      </c>
      <c r="D663" s="832" t="s">
        <v>1998</v>
      </c>
      <c r="E663" s="832" t="s">
        <v>2001</v>
      </c>
      <c r="F663" s="849"/>
      <c r="G663" s="849"/>
      <c r="H663" s="837">
        <v>0</v>
      </c>
      <c r="I663" s="849">
        <v>4</v>
      </c>
      <c r="J663" s="849">
        <v>1205.42</v>
      </c>
      <c r="K663" s="837">
        <v>1</v>
      </c>
      <c r="L663" s="849">
        <v>4</v>
      </c>
      <c r="M663" s="850">
        <v>1205.42</v>
      </c>
    </row>
    <row r="664" spans="1:13" ht="14.4" customHeight="1" x14ac:dyDescent="0.3">
      <c r="A664" s="831" t="s">
        <v>2354</v>
      </c>
      <c r="B664" s="832" t="s">
        <v>1996</v>
      </c>
      <c r="C664" s="832" t="s">
        <v>3827</v>
      </c>
      <c r="D664" s="832" t="s">
        <v>2775</v>
      </c>
      <c r="E664" s="832" t="s">
        <v>2568</v>
      </c>
      <c r="F664" s="849">
        <v>3</v>
      </c>
      <c r="G664" s="849">
        <v>0</v>
      </c>
      <c r="H664" s="837"/>
      <c r="I664" s="849"/>
      <c r="J664" s="849"/>
      <c r="K664" s="837"/>
      <c r="L664" s="849">
        <v>3</v>
      </c>
      <c r="M664" s="850">
        <v>0</v>
      </c>
    </row>
    <row r="665" spans="1:13" ht="14.4" customHeight="1" x14ac:dyDescent="0.3">
      <c r="A665" s="831" t="s">
        <v>2354</v>
      </c>
      <c r="B665" s="832" t="s">
        <v>1996</v>
      </c>
      <c r="C665" s="832" t="s">
        <v>2979</v>
      </c>
      <c r="D665" s="832" t="s">
        <v>2567</v>
      </c>
      <c r="E665" s="832" t="s">
        <v>2773</v>
      </c>
      <c r="F665" s="849">
        <v>1</v>
      </c>
      <c r="G665" s="849">
        <v>73.83</v>
      </c>
      <c r="H665" s="837">
        <v>1</v>
      </c>
      <c r="I665" s="849"/>
      <c r="J665" s="849"/>
      <c r="K665" s="837">
        <v>0</v>
      </c>
      <c r="L665" s="849">
        <v>1</v>
      </c>
      <c r="M665" s="850">
        <v>73.83</v>
      </c>
    </row>
    <row r="666" spans="1:13" ht="14.4" customHeight="1" x14ac:dyDescent="0.3">
      <c r="A666" s="831" t="s">
        <v>2354</v>
      </c>
      <c r="B666" s="832" t="s">
        <v>1996</v>
      </c>
      <c r="C666" s="832" t="s">
        <v>3828</v>
      </c>
      <c r="D666" s="832" t="s">
        <v>2775</v>
      </c>
      <c r="E666" s="832" t="s">
        <v>3829</v>
      </c>
      <c r="F666" s="849">
        <v>1</v>
      </c>
      <c r="G666" s="849">
        <v>261.68</v>
      </c>
      <c r="H666" s="837">
        <v>1</v>
      </c>
      <c r="I666" s="849"/>
      <c r="J666" s="849"/>
      <c r="K666" s="837">
        <v>0</v>
      </c>
      <c r="L666" s="849">
        <v>1</v>
      </c>
      <c r="M666" s="850">
        <v>261.68</v>
      </c>
    </row>
    <row r="667" spans="1:13" ht="14.4" customHeight="1" x14ac:dyDescent="0.3">
      <c r="A667" s="831" t="s">
        <v>2354</v>
      </c>
      <c r="B667" s="832" t="s">
        <v>1996</v>
      </c>
      <c r="C667" s="832" t="s">
        <v>2774</v>
      </c>
      <c r="D667" s="832" t="s">
        <v>2775</v>
      </c>
      <c r="E667" s="832" t="s">
        <v>2773</v>
      </c>
      <c r="F667" s="849">
        <v>3</v>
      </c>
      <c r="G667" s="849">
        <v>261.69</v>
      </c>
      <c r="H667" s="837">
        <v>1</v>
      </c>
      <c r="I667" s="849"/>
      <c r="J667" s="849"/>
      <c r="K667" s="837">
        <v>0</v>
      </c>
      <c r="L667" s="849">
        <v>3</v>
      </c>
      <c r="M667" s="850">
        <v>261.69</v>
      </c>
    </row>
    <row r="668" spans="1:13" ht="14.4" customHeight="1" x14ac:dyDescent="0.3">
      <c r="A668" s="831" t="s">
        <v>2354</v>
      </c>
      <c r="B668" s="832" t="s">
        <v>2005</v>
      </c>
      <c r="C668" s="832" t="s">
        <v>2006</v>
      </c>
      <c r="D668" s="832" t="s">
        <v>2007</v>
      </c>
      <c r="E668" s="832" t="s">
        <v>2008</v>
      </c>
      <c r="F668" s="849"/>
      <c r="G668" s="849"/>
      <c r="H668" s="837">
        <v>0</v>
      </c>
      <c r="I668" s="849">
        <v>3</v>
      </c>
      <c r="J668" s="849">
        <v>311.76</v>
      </c>
      <c r="K668" s="837">
        <v>1</v>
      </c>
      <c r="L668" s="849">
        <v>3</v>
      </c>
      <c r="M668" s="850">
        <v>311.76</v>
      </c>
    </row>
    <row r="669" spans="1:13" ht="14.4" customHeight="1" x14ac:dyDescent="0.3">
      <c r="A669" s="831" t="s">
        <v>2354</v>
      </c>
      <c r="B669" s="832" t="s">
        <v>2009</v>
      </c>
      <c r="C669" s="832" t="s">
        <v>3041</v>
      </c>
      <c r="D669" s="832" t="s">
        <v>3042</v>
      </c>
      <c r="E669" s="832" t="s">
        <v>3043</v>
      </c>
      <c r="F669" s="849">
        <v>1</v>
      </c>
      <c r="G669" s="849">
        <v>110.19</v>
      </c>
      <c r="H669" s="837">
        <v>1</v>
      </c>
      <c r="I669" s="849"/>
      <c r="J669" s="849"/>
      <c r="K669" s="837">
        <v>0</v>
      </c>
      <c r="L669" s="849">
        <v>1</v>
      </c>
      <c r="M669" s="850">
        <v>110.19</v>
      </c>
    </row>
    <row r="670" spans="1:13" ht="14.4" customHeight="1" x14ac:dyDescent="0.3">
      <c r="A670" s="831" t="s">
        <v>2354</v>
      </c>
      <c r="B670" s="832" t="s">
        <v>2009</v>
      </c>
      <c r="C670" s="832" t="s">
        <v>3075</v>
      </c>
      <c r="D670" s="832" t="s">
        <v>3042</v>
      </c>
      <c r="E670" s="832" t="s">
        <v>3076</v>
      </c>
      <c r="F670" s="849">
        <v>3</v>
      </c>
      <c r="G670" s="849">
        <v>199.74</v>
      </c>
      <c r="H670" s="837">
        <v>1</v>
      </c>
      <c r="I670" s="849"/>
      <c r="J670" s="849"/>
      <c r="K670" s="837">
        <v>0</v>
      </c>
      <c r="L670" s="849">
        <v>3</v>
      </c>
      <c r="M670" s="850">
        <v>199.74</v>
      </c>
    </row>
    <row r="671" spans="1:13" ht="14.4" customHeight="1" x14ac:dyDescent="0.3">
      <c r="A671" s="831" t="s">
        <v>2354</v>
      </c>
      <c r="B671" s="832" t="s">
        <v>2009</v>
      </c>
      <c r="C671" s="832" t="s">
        <v>2010</v>
      </c>
      <c r="D671" s="832" t="s">
        <v>1183</v>
      </c>
      <c r="E671" s="832" t="s">
        <v>2011</v>
      </c>
      <c r="F671" s="849"/>
      <c r="G671" s="849"/>
      <c r="H671" s="837">
        <v>0</v>
      </c>
      <c r="I671" s="849">
        <v>9</v>
      </c>
      <c r="J671" s="849">
        <v>1062.54</v>
      </c>
      <c r="K671" s="837">
        <v>1</v>
      </c>
      <c r="L671" s="849">
        <v>9</v>
      </c>
      <c r="M671" s="850">
        <v>1062.54</v>
      </c>
    </row>
    <row r="672" spans="1:13" ht="14.4" customHeight="1" x14ac:dyDescent="0.3">
      <c r="A672" s="831" t="s">
        <v>2354</v>
      </c>
      <c r="B672" s="832" t="s">
        <v>3911</v>
      </c>
      <c r="C672" s="832" t="s">
        <v>2983</v>
      </c>
      <c r="D672" s="832" t="s">
        <v>2984</v>
      </c>
      <c r="E672" s="832" t="s">
        <v>2985</v>
      </c>
      <c r="F672" s="849"/>
      <c r="G672" s="849"/>
      <c r="H672" s="837">
        <v>0</v>
      </c>
      <c r="I672" s="849">
        <v>9</v>
      </c>
      <c r="J672" s="849">
        <v>2221.92</v>
      </c>
      <c r="K672" s="837">
        <v>1</v>
      </c>
      <c r="L672" s="849">
        <v>9</v>
      </c>
      <c r="M672" s="850">
        <v>2221.92</v>
      </c>
    </row>
    <row r="673" spans="1:13" ht="14.4" customHeight="1" x14ac:dyDescent="0.3">
      <c r="A673" s="831" t="s">
        <v>2354</v>
      </c>
      <c r="B673" s="832" t="s">
        <v>2013</v>
      </c>
      <c r="C673" s="832" t="s">
        <v>2014</v>
      </c>
      <c r="D673" s="832" t="s">
        <v>2015</v>
      </c>
      <c r="E673" s="832" t="s">
        <v>2016</v>
      </c>
      <c r="F673" s="849"/>
      <c r="G673" s="849"/>
      <c r="H673" s="837">
        <v>0</v>
      </c>
      <c r="I673" s="849">
        <v>3</v>
      </c>
      <c r="J673" s="849">
        <v>835.91</v>
      </c>
      <c r="K673" s="837">
        <v>1</v>
      </c>
      <c r="L673" s="849">
        <v>3</v>
      </c>
      <c r="M673" s="850">
        <v>835.91</v>
      </c>
    </row>
    <row r="674" spans="1:13" ht="14.4" customHeight="1" x14ac:dyDescent="0.3">
      <c r="A674" s="831" t="s">
        <v>2354</v>
      </c>
      <c r="B674" s="832" t="s">
        <v>2013</v>
      </c>
      <c r="C674" s="832" t="s">
        <v>3772</v>
      </c>
      <c r="D674" s="832" t="s">
        <v>2585</v>
      </c>
      <c r="E674" s="832" t="s">
        <v>2025</v>
      </c>
      <c r="F674" s="849">
        <v>2</v>
      </c>
      <c r="G674" s="849">
        <v>559.05999999999995</v>
      </c>
      <c r="H674" s="837">
        <v>1</v>
      </c>
      <c r="I674" s="849"/>
      <c r="J674" s="849"/>
      <c r="K674" s="837">
        <v>0</v>
      </c>
      <c r="L674" s="849">
        <v>2</v>
      </c>
      <c r="M674" s="850">
        <v>559.05999999999995</v>
      </c>
    </row>
    <row r="675" spans="1:13" ht="14.4" customHeight="1" x14ac:dyDescent="0.3">
      <c r="A675" s="831" t="s">
        <v>2354</v>
      </c>
      <c r="B675" s="832" t="s">
        <v>2013</v>
      </c>
      <c r="C675" s="832" t="s">
        <v>2027</v>
      </c>
      <c r="D675" s="832" t="s">
        <v>2015</v>
      </c>
      <c r="E675" s="832" t="s">
        <v>2023</v>
      </c>
      <c r="F675" s="849"/>
      <c r="G675" s="849"/>
      <c r="H675" s="837">
        <v>0</v>
      </c>
      <c r="I675" s="849">
        <v>1</v>
      </c>
      <c r="J675" s="849">
        <v>117.73</v>
      </c>
      <c r="K675" s="837">
        <v>1</v>
      </c>
      <c r="L675" s="849">
        <v>1</v>
      </c>
      <c r="M675" s="850">
        <v>117.73</v>
      </c>
    </row>
    <row r="676" spans="1:13" ht="14.4" customHeight="1" x14ac:dyDescent="0.3">
      <c r="A676" s="831" t="s">
        <v>2354</v>
      </c>
      <c r="B676" s="832" t="s">
        <v>2013</v>
      </c>
      <c r="C676" s="832" t="s">
        <v>2028</v>
      </c>
      <c r="D676" s="832" t="s">
        <v>2015</v>
      </c>
      <c r="E676" s="832" t="s">
        <v>2029</v>
      </c>
      <c r="F676" s="849">
        <v>1</v>
      </c>
      <c r="G676" s="849">
        <v>392.41</v>
      </c>
      <c r="H676" s="837">
        <v>0.33332767041834788</v>
      </c>
      <c r="I676" s="849">
        <v>2</v>
      </c>
      <c r="J676" s="849">
        <v>784.84</v>
      </c>
      <c r="K676" s="837">
        <v>0.66667232958165223</v>
      </c>
      <c r="L676" s="849">
        <v>3</v>
      </c>
      <c r="M676" s="850">
        <v>1177.25</v>
      </c>
    </row>
    <row r="677" spans="1:13" ht="14.4" customHeight="1" x14ac:dyDescent="0.3">
      <c r="A677" s="831" t="s">
        <v>2354</v>
      </c>
      <c r="B677" s="832" t="s">
        <v>2013</v>
      </c>
      <c r="C677" s="832" t="s">
        <v>2030</v>
      </c>
      <c r="D677" s="832" t="s">
        <v>2015</v>
      </c>
      <c r="E677" s="832" t="s">
        <v>2031</v>
      </c>
      <c r="F677" s="849"/>
      <c r="G677" s="849"/>
      <c r="H677" s="837">
        <v>0</v>
      </c>
      <c r="I677" s="849">
        <v>2</v>
      </c>
      <c r="J677" s="849">
        <v>324.48</v>
      </c>
      <c r="K677" s="837">
        <v>1</v>
      </c>
      <c r="L677" s="849">
        <v>2</v>
      </c>
      <c r="M677" s="850">
        <v>324.48</v>
      </c>
    </row>
    <row r="678" spans="1:13" ht="14.4" customHeight="1" x14ac:dyDescent="0.3">
      <c r="A678" s="831" t="s">
        <v>2354</v>
      </c>
      <c r="B678" s="832" t="s">
        <v>2013</v>
      </c>
      <c r="C678" s="832" t="s">
        <v>3060</v>
      </c>
      <c r="D678" s="832" t="s">
        <v>2018</v>
      </c>
      <c r="E678" s="832" t="s">
        <v>2031</v>
      </c>
      <c r="F678" s="849"/>
      <c r="G678" s="849"/>
      <c r="H678" s="837">
        <v>0</v>
      </c>
      <c r="I678" s="849">
        <v>1</v>
      </c>
      <c r="J678" s="849">
        <v>143.35</v>
      </c>
      <c r="K678" s="837">
        <v>1</v>
      </c>
      <c r="L678" s="849">
        <v>1</v>
      </c>
      <c r="M678" s="850">
        <v>143.35</v>
      </c>
    </row>
    <row r="679" spans="1:13" ht="14.4" customHeight="1" x14ac:dyDescent="0.3">
      <c r="A679" s="831" t="s">
        <v>2354</v>
      </c>
      <c r="B679" s="832" t="s">
        <v>2013</v>
      </c>
      <c r="C679" s="832" t="s">
        <v>3771</v>
      </c>
      <c r="D679" s="832" t="s">
        <v>2585</v>
      </c>
      <c r="E679" s="832" t="s">
        <v>2025</v>
      </c>
      <c r="F679" s="849">
        <v>1</v>
      </c>
      <c r="G679" s="849">
        <v>0</v>
      </c>
      <c r="H679" s="837"/>
      <c r="I679" s="849"/>
      <c r="J679" s="849"/>
      <c r="K679" s="837"/>
      <c r="L679" s="849">
        <v>1</v>
      </c>
      <c r="M679" s="850">
        <v>0</v>
      </c>
    </row>
    <row r="680" spans="1:13" ht="14.4" customHeight="1" x14ac:dyDescent="0.3">
      <c r="A680" s="831" t="s">
        <v>2354</v>
      </c>
      <c r="B680" s="832" t="s">
        <v>2034</v>
      </c>
      <c r="C680" s="832" t="s">
        <v>3823</v>
      </c>
      <c r="D680" s="832" t="s">
        <v>2970</v>
      </c>
      <c r="E680" s="832" t="s">
        <v>3824</v>
      </c>
      <c r="F680" s="849">
        <v>1</v>
      </c>
      <c r="G680" s="849">
        <v>401.39</v>
      </c>
      <c r="H680" s="837">
        <v>1</v>
      </c>
      <c r="I680" s="849"/>
      <c r="J680" s="849"/>
      <c r="K680" s="837">
        <v>0</v>
      </c>
      <c r="L680" s="849">
        <v>1</v>
      </c>
      <c r="M680" s="850">
        <v>401.39</v>
      </c>
    </row>
    <row r="681" spans="1:13" ht="14.4" customHeight="1" x14ac:dyDescent="0.3">
      <c r="A681" s="831" t="s">
        <v>2354</v>
      </c>
      <c r="B681" s="832" t="s">
        <v>2054</v>
      </c>
      <c r="C681" s="832" t="s">
        <v>2261</v>
      </c>
      <c r="D681" s="832" t="s">
        <v>2260</v>
      </c>
      <c r="E681" s="832" t="s">
        <v>2059</v>
      </c>
      <c r="F681" s="849"/>
      <c r="G681" s="849"/>
      <c r="H681" s="837">
        <v>0</v>
      </c>
      <c r="I681" s="849">
        <v>2</v>
      </c>
      <c r="J681" s="849">
        <v>95.15</v>
      </c>
      <c r="K681" s="837">
        <v>1</v>
      </c>
      <c r="L681" s="849">
        <v>2</v>
      </c>
      <c r="M681" s="850">
        <v>95.15</v>
      </c>
    </row>
    <row r="682" spans="1:13" ht="14.4" customHeight="1" x14ac:dyDescent="0.3">
      <c r="A682" s="831" t="s">
        <v>2354</v>
      </c>
      <c r="B682" s="832" t="s">
        <v>2060</v>
      </c>
      <c r="C682" s="832" t="s">
        <v>2063</v>
      </c>
      <c r="D682" s="832" t="s">
        <v>1310</v>
      </c>
      <c r="E682" s="832" t="s">
        <v>2064</v>
      </c>
      <c r="F682" s="849"/>
      <c r="G682" s="849"/>
      <c r="H682" s="837">
        <v>0</v>
      </c>
      <c r="I682" s="849">
        <v>3</v>
      </c>
      <c r="J682" s="849">
        <v>463.08000000000004</v>
      </c>
      <c r="K682" s="837">
        <v>1</v>
      </c>
      <c r="L682" s="849">
        <v>3</v>
      </c>
      <c r="M682" s="850">
        <v>463.08000000000004</v>
      </c>
    </row>
    <row r="683" spans="1:13" ht="14.4" customHeight="1" x14ac:dyDescent="0.3">
      <c r="A683" s="831" t="s">
        <v>2354</v>
      </c>
      <c r="B683" s="832" t="s">
        <v>2060</v>
      </c>
      <c r="C683" s="832" t="s">
        <v>2061</v>
      </c>
      <c r="D683" s="832" t="s">
        <v>1310</v>
      </c>
      <c r="E683" s="832" t="s">
        <v>2062</v>
      </c>
      <c r="F683" s="849"/>
      <c r="G683" s="849"/>
      <c r="H683" s="837">
        <v>0</v>
      </c>
      <c r="I683" s="849">
        <v>1</v>
      </c>
      <c r="J683" s="849">
        <v>225.06</v>
      </c>
      <c r="K683" s="837">
        <v>1</v>
      </c>
      <c r="L683" s="849">
        <v>1</v>
      </c>
      <c r="M683" s="850">
        <v>225.06</v>
      </c>
    </row>
    <row r="684" spans="1:13" ht="14.4" customHeight="1" x14ac:dyDescent="0.3">
      <c r="A684" s="831" t="s">
        <v>2354</v>
      </c>
      <c r="B684" s="832" t="s">
        <v>2075</v>
      </c>
      <c r="C684" s="832" t="s">
        <v>3307</v>
      </c>
      <c r="D684" s="832" t="s">
        <v>3308</v>
      </c>
      <c r="E684" s="832" t="s">
        <v>3144</v>
      </c>
      <c r="F684" s="849">
        <v>1</v>
      </c>
      <c r="G684" s="849">
        <v>238.72</v>
      </c>
      <c r="H684" s="837">
        <v>1</v>
      </c>
      <c r="I684" s="849"/>
      <c r="J684" s="849"/>
      <c r="K684" s="837">
        <v>0</v>
      </c>
      <c r="L684" s="849">
        <v>1</v>
      </c>
      <c r="M684" s="850">
        <v>238.72</v>
      </c>
    </row>
    <row r="685" spans="1:13" ht="14.4" customHeight="1" x14ac:dyDescent="0.3">
      <c r="A685" s="831" t="s">
        <v>2354</v>
      </c>
      <c r="B685" s="832" t="s">
        <v>2112</v>
      </c>
      <c r="C685" s="832" t="s">
        <v>3068</v>
      </c>
      <c r="D685" s="832" t="s">
        <v>2119</v>
      </c>
      <c r="E685" s="832" t="s">
        <v>3069</v>
      </c>
      <c r="F685" s="849">
        <v>1</v>
      </c>
      <c r="G685" s="849">
        <v>0</v>
      </c>
      <c r="H685" s="837"/>
      <c r="I685" s="849"/>
      <c r="J685" s="849"/>
      <c r="K685" s="837"/>
      <c r="L685" s="849">
        <v>1</v>
      </c>
      <c r="M685" s="850">
        <v>0</v>
      </c>
    </row>
    <row r="686" spans="1:13" ht="14.4" customHeight="1" x14ac:dyDescent="0.3">
      <c r="A686" s="831" t="s">
        <v>2354</v>
      </c>
      <c r="B686" s="832" t="s">
        <v>2152</v>
      </c>
      <c r="C686" s="832" t="s">
        <v>2153</v>
      </c>
      <c r="D686" s="832" t="s">
        <v>2154</v>
      </c>
      <c r="E686" s="832" t="s">
        <v>2155</v>
      </c>
      <c r="F686" s="849"/>
      <c r="G686" s="849"/>
      <c r="H686" s="837"/>
      <c r="I686" s="849">
        <v>1</v>
      </c>
      <c r="J686" s="849">
        <v>0</v>
      </c>
      <c r="K686" s="837"/>
      <c r="L686" s="849">
        <v>1</v>
      </c>
      <c r="M686" s="850">
        <v>0</v>
      </c>
    </row>
    <row r="687" spans="1:13" ht="14.4" customHeight="1" x14ac:dyDescent="0.3">
      <c r="A687" s="831" t="s">
        <v>2354</v>
      </c>
      <c r="B687" s="832" t="s">
        <v>2177</v>
      </c>
      <c r="C687" s="832" t="s">
        <v>3094</v>
      </c>
      <c r="D687" s="832" t="s">
        <v>3095</v>
      </c>
      <c r="E687" s="832" t="s">
        <v>2180</v>
      </c>
      <c r="F687" s="849">
        <v>2</v>
      </c>
      <c r="G687" s="849">
        <v>9.4</v>
      </c>
      <c r="H687" s="837">
        <v>0.66666666666666663</v>
      </c>
      <c r="I687" s="849">
        <v>1</v>
      </c>
      <c r="J687" s="849">
        <v>4.7</v>
      </c>
      <c r="K687" s="837">
        <v>0.33333333333333331</v>
      </c>
      <c r="L687" s="849">
        <v>3</v>
      </c>
      <c r="M687" s="850">
        <v>14.100000000000001</v>
      </c>
    </row>
    <row r="688" spans="1:13" ht="14.4" customHeight="1" x14ac:dyDescent="0.3">
      <c r="A688" s="831" t="s">
        <v>2354</v>
      </c>
      <c r="B688" s="832" t="s">
        <v>2177</v>
      </c>
      <c r="C688" s="832" t="s">
        <v>2178</v>
      </c>
      <c r="D688" s="832" t="s">
        <v>2179</v>
      </c>
      <c r="E688" s="832" t="s">
        <v>2180</v>
      </c>
      <c r="F688" s="849"/>
      <c r="G688" s="849"/>
      <c r="H688" s="837">
        <v>0</v>
      </c>
      <c r="I688" s="849">
        <v>22</v>
      </c>
      <c r="J688" s="849">
        <v>103.4</v>
      </c>
      <c r="K688" s="837">
        <v>1</v>
      </c>
      <c r="L688" s="849">
        <v>22</v>
      </c>
      <c r="M688" s="850">
        <v>103.4</v>
      </c>
    </row>
    <row r="689" spans="1:13" ht="14.4" customHeight="1" x14ac:dyDescent="0.3">
      <c r="A689" s="831" t="s">
        <v>2354</v>
      </c>
      <c r="B689" s="832" t="s">
        <v>2192</v>
      </c>
      <c r="C689" s="832" t="s">
        <v>2836</v>
      </c>
      <c r="D689" s="832" t="s">
        <v>729</v>
      </c>
      <c r="E689" s="832" t="s">
        <v>2023</v>
      </c>
      <c r="F689" s="849"/>
      <c r="G689" s="849"/>
      <c r="H689" s="837">
        <v>0</v>
      </c>
      <c r="I689" s="849">
        <v>3</v>
      </c>
      <c r="J689" s="849">
        <v>396</v>
      </c>
      <c r="K689" s="837">
        <v>1</v>
      </c>
      <c r="L689" s="849">
        <v>3</v>
      </c>
      <c r="M689" s="850">
        <v>396</v>
      </c>
    </row>
    <row r="690" spans="1:13" ht="14.4" customHeight="1" x14ac:dyDescent="0.3">
      <c r="A690" s="831" t="s">
        <v>2354</v>
      </c>
      <c r="B690" s="832" t="s">
        <v>2192</v>
      </c>
      <c r="C690" s="832" t="s">
        <v>3048</v>
      </c>
      <c r="D690" s="832" t="s">
        <v>729</v>
      </c>
      <c r="E690" s="832" t="s">
        <v>3049</v>
      </c>
      <c r="F690" s="849"/>
      <c r="G690" s="849"/>
      <c r="H690" s="837">
        <v>0</v>
      </c>
      <c r="I690" s="849">
        <v>1</v>
      </c>
      <c r="J690" s="849">
        <v>170.32</v>
      </c>
      <c r="K690" s="837">
        <v>1</v>
      </c>
      <c r="L690" s="849">
        <v>1</v>
      </c>
      <c r="M690" s="850">
        <v>170.32</v>
      </c>
    </row>
    <row r="691" spans="1:13" ht="14.4" customHeight="1" x14ac:dyDescent="0.3">
      <c r="A691" s="831" t="s">
        <v>2354</v>
      </c>
      <c r="B691" s="832" t="s">
        <v>3936</v>
      </c>
      <c r="C691" s="832" t="s">
        <v>3534</v>
      </c>
      <c r="D691" s="832" t="s">
        <v>3535</v>
      </c>
      <c r="E691" s="832" t="s">
        <v>3536</v>
      </c>
      <c r="F691" s="849"/>
      <c r="G691" s="849"/>
      <c r="H691" s="837">
        <v>0</v>
      </c>
      <c r="I691" s="849">
        <v>3</v>
      </c>
      <c r="J691" s="849">
        <v>423.75</v>
      </c>
      <c r="K691" s="837">
        <v>1</v>
      </c>
      <c r="L691" s="849">
        <v>3</v>
      </c>
      <c r="M691" s="850">
        <v>423.75</v>
      </c>
    </row>
    <row r="692" spans="1:13" ht="14.4" customHeight="1" x14ac:dyDescent="0.3">
      <c r="A692" s="831" t="s">
        <v>2354</v>
      </c>
      <c r="B692" s="832" t="s">
        <v>1885</v>
      </c>
      <c r="C692" s="832" t="s">
        <v>1889</v>
      </c>
      <c r="D692" s="832" t="s">
        <v>1887</v>
      </c>
      <c r="E692" s="832" t="s">
        <v>1890</v>
      </c>
      <c r="F692" s="849"/>
      <c r="G692" s="849"/>
      <c r="H692" s="837">
        <v>0</v>
      </c>
      <c r="I692" s="849">
        <v>1</v>
      </c>
      <c r="J692" s="849">
        <v>1544.99</v>
      </c>
      <c r="K692" s="837">
        <v>1</v>
      </c>
      <c r="L692" s="849">
        <v>1</v>
      </c>
      <c r="M692" s="850">
        <v>1544.99</v>
      </c>
    </row>
    <row r="693" spans="1:13" ht="14.4" customHeight="1" x14ac:dyDescent="0.3">
      <c r="A693" s="831" t="s">
        <v>2354</v>
      </c>
      <c r="B693" s="832" t="s">
        <v>1885</v>
      </c>
      <c r="C693" s="832" t="s">
        <v>3077</v>
      </c>
      <c r="D693" s="832" t="s">
        <v>1887</v>
      </c>
      <c r="E693" s="832" t="s">
        <v>3078</v>
      </c>
      <c r="F693" s="849"/>
      <c r="G693" s="849"/>
      <c r="H693" s="837">
        <v>0</v>
      </c>
      <c r="I693" s="849">
        <v>1</v>
      </c>
      <c r="J693" s="849">
        <v>5286.12</v>
      </c>
      <c r="K693" s="837">
        <v>1</v>
      </c>
      <c r="L693" s="849">
        <v>1</v>
      </c>
      <c r="M693" s="850">
        <v>5286.12</v>
      </c>
    </row>
    <row r="694" spans="1:13" ht="14.4" customHeight="1" x14ac:dyDescent="0.3">
      <c r="A694" s="831" t="s">
        <v>2354</v>
      </c>
      <c r="B694" s="832" t="s">
        <v>1885</v>
      </c>
      <c r="C694" s="832" t="s">
        <v>3840</v>
      </c>
      <c r="D694" s="832" t="s">
        <v>1887</v>
      </c>
      <c r="E694" s="832" t="s">
        <v>3841</v>
      </c>
      <c r="F694" s="849"/>
      <c r="G694" s="849"/>
      <c r="H694" s="837">
        <v>0</v>
      </c>
      <c r="I694" s="849">
        <v>1</v>
      </c>
      <c r="J694" s="849">
        <v>2669.75</v>
      </c>
      <c r="K694" s="837">
        <v>1</v>
      </c>
      <c r="L694" s="849">
        <v>1</v>
      </c>
      <c r="M694" s="850">
        <v>2669.75</v>
      </c>
    </row>
    <row r="695" spans="1:13" ht="14.4" customHeight="1" x14ac:dyDescent="0.3">
      <c r="A695" s="831" t="s">
        <v>2354</v>
      </c>
      <c r="B695" s="832" t="s">
        <v>3927</v>
      </c>
      <c r="C695" s="832" t="s">
        <v>3687</v>
      </c>
      <c r="D695" s="832" t="s">
        <v>2452</v>
      </c>
      <c r="E695" s="832" t="s">
        <v>3940</v>
      </c>
      <c r="F695" s="849"/>
      <c r="G695" s="849"/>
      <c r="H695" s="837">
        <v>0</v>
      </c>
      <c r="I695" s="849">
        <v>1</v>
      </c>
      <c r="J695" s="849">
        <v>544.38</v>
      </c>
      <c r="K695" s="837">
        <v>1</v>
      </c>
      <c r="L695" s="849">
        <v>1</v>
      </c>
      <c r="M695" s="850">
        <v>544.38</v>
      </c>
    </row>
    <row r="696" spans="1:13" ht="14.4" customHeight="1" x14ac:dyDescent="0.3">
      <c r="A696" s="831" t="s">
        <v>2354</v>
      </c>
      <c r="B696" s="832" t="s">
        <v>2148</v>
      </c>
      <c r="C696" s="832" t="s">
        <v>3842</v>
      </c>
      <c r="D696" s="832" t="s">
        <v>3700</v>
      </c>
      <c r="E696" s="832" t="s">
        <v>3843</v>
      </c>
      <c r="F696" s="849">
        <v>1</v>
      </c>
      <c r="G696" s="849">
        <v>50.32</v>
      </c>
      <c r="H696" s="837">
        <v>1</v>
      </c>
      <c r="I696" s="849"/>
      <c r="J696" s="849"/>
      <c r="K696" s="837">
        <v>0</v>
      </c>
      <c r="L696" s="849">
        <v>1</v>
      </c>
      <c r="M696" s="850">
        <v>50.32</v>
      </c>
    </row>
    <row r="697" spans="1:13" ht="14.4" customHeight="1" x14ac:dyDescent="0.3">
      <c r="A697" s="831" t="s">
        <v>2355</v>
      </c>
      <c r="B697" s="832" t="s">
        <v>1810</v>
      </c>
      <c r="C697" s="832" t="s">
        <v>2729</v>
      </c>
      <c r="D697" s="832" t="s">
        <v>1814</v>
      </c>
      <c r="E697" s="832" t="s">
        <v>1819</v>
      </c>
      <c r="F697" s="849"/>
      <c r="G697" s="849"/>
      <c r="H697" s="837">
        <v>0</v>
      </c>
      <c r="I697" s="849">
        <v>1</v>
      </c>
      <c r="J697" s="849">
        <v>32.25</v>
      </c>
      <c r="K697" s="837">
        <v>1</v>
      </c>
      <c r="L697" s="849">
        <v>1</v>
      </c>
      <c r="M697" s="850">
        <v>32.25</v>
      </c>
    </row>
    <row r="698" spans="1:13" ht="14.4" customHeight="1" x14ac:dyDescent="0.3">
      <c r="A698" s="831" t="s">
        <v>2355</v>
      </c>
      <c r="B698" s="832" t="s">
        <v>1853</v>
      </c>
      <c r="C698" s="832" t="s">
        <v>2445</v>
      </c>
      <c r="D698" s="832" t="s">
        <v>1858</v>
      </c>
      <c r="E698" s="832" t="s">
        <v>2446</v>
      </c>
      <c r="F698" s="849"/>
      <c r="G698" s="849"/>
      <c r="H698" s="837">
        <v>0</v>
      </c>
      <c r="I698" s="849">
        <v>1</v>
      </c>
      <c r="J698" s="849">
        <v>120.61</v>
      </c>
      <c r="K698" s="837">
        <v>1</v>
      </c>
      <c r="L698" s="849">
        <v>1</v>
      </c>
      <c r="M698" s="850">
        <v>120.61</v>
      </c>
    </row>
    <row r="699" spans="1:13" ht="14.4" customHeight="1" x14ac:dyDescent="0.3">
      <c r="A699" s="831" t="s">
        <v>2355</v>
      </c>
      <c r="B699" s="832" t="s">
        <v>1893</v>
      </c>
      <c r="C699" s="832" t="s">
        <v>1898</v>
      </c>
      <c r="D699" s="832" t="s">
        <v>746</v>
      </c>
      <c r="E699" s="832" t="s">
        <v>1899</v>
      </c>
      <c r="F699" s="849"/>
      <c r="G699" s="849"/>
      <c r="H699" s="837">
        <v>0</v>
      </c>
      <c r="I699" s="849">
        <v>1</v>
      </c>
      <c r="J699" s="849">
        <v>144.01</v>
      </c>
      <c r="K699" s="837">
        <v>1</v>
      </c>
      <c r="L699" s="849">
        <v>1</v>
      </c>
      <c r="M699" s="850">
        <v>144.01</v>
      </c>
    </row>
    <row r="700" spans="1:13" ht="14.4" customHeight="1" x14ac:dyDescent="0.3">
      <c r="A700" s="831" t="s">
        <v>2355</v>
      </c>
      <c r="B700" s="832" t="s">
        <v>3908</v>
      </c>
      <c r="C700" s="832" t="s">
        <v>3166</v>
      </c>
      <c r="D700" s="832" t="s">
        <v>3167</v>
      </c>
      <c r="E700" s="832" t="s">
        <v>3168</v>
      </c>
      <c r="F700" s="849"/>
      <c r="G700" s="849"/>
      <c r="H700" s="837">
        <v>0</v>
      </c>
      <c r="I700" s="849">
        <v>2</v>
      </c>
      <c r="J700" s="849">
        <v>703.02</v>
      </c>
      <c r="K700" s="837">
        <v>1</v>
      </c>
      <c r="L700" s="849">
        <v>2</v>
      </c>
      <c r="M700" s="850">
        <v>703.02</v>
      </c>
    </row>
    <row r="701" spans="1:13" ht="14.4" customHeight="1" x14ac:dyDescent="0.3">
      <c r="A701" s="831" t="s">
        <v>2355</v>
      </c>
      <c r="B701" s="832" t="s">
        <v>1953</v>
      </c>
      <c r="C701" s="832" t="s">
        <v>3081</v>
      </c>
      <c r="D701" s="832" t="s">
        <v>656</v>
      </c>
      <c r="E701" s="832" t="s">
        <v>2721</v>
      </c>
      <c r="F701" s="849">
        <v>1</v>
      </c>
      <c r="G701" s="849">
        <v>0</v>
      </c>
      <c r="H701" s="837"/>
      <c r="I701" s="849"/>
      <c r="J701" s="849"/>
      <c r="K701" s="837"/>
      <c r="L701" s="849">
        <v>1</v>
      </c>
      <c r="M701" s="850">
        <v>0</v>
      </c>
    </row>
    <row r="702" spans="1:13" ht="14.4" customHeight="1" x14ac:dyDescent="0.3">
      <c r="A702" s="831" t="s">
        <v>2355</v>
      </c>
      <c r="B702" s="832" t="s">
        <v>1979</v>
      </c>
      <c r="C702" s="832" t="s">
        <v>3188</v>
      </c>
      <c r="D702" s="832" t="s">
        <v>1981</v>
      </c>
      <c r="E702" s="832" t="s">
        <v>3189</v>
      </c>
      <c r="F702" s="849"/>
      <c r="G702" s="849"/>
      <c r="H702" s="837">
        <v>0</v>
      </c>
      <c r="I702" s="849">
        <v>2</v>
      </c>
      <c r="J702" s="849">
        <v>874.46</v>
      </c>
      <c r="K702" s="837">
        <v>1</v>
      </c>
      <c r="L702" s="849">
        <v>2</v>
      </c>
      <c r="M702" s="850">
        <v>874.46</v>
      </c>
    </row>
    <row r="703" spans="1:13" ht="14.4" customHeight="1" x14ac:dyDescent="0.3">
      <c r="A703" s="831" t="s">
        <v>2355</v>
      </c>
      <c r="B703" s="832" t="s">
        <v>1987</v>
      </c>
      <c r="C703" s="832" t="s">
        <v>2951</v>
      </c>
      <c r="D703" s="832" t="s">
        <v>1989</v>
      </c>
      <c r="E703" s="832" t="s">
        <v>2952</v>
      </c>
      <c r="F703" s="849"/>
      <c r="G703" s="849"/>
      <c r="H703" s="837">
        <v>0</v>
      </c>
      <c r="I703" s="849">
        <v>1</v>
      </c>
      <c r="J703" s="849">
        <v>234.91</v>
      </c>
      <c r="K703" s="837">
        <v>1</v>
      </c>
      <c r="L703" s="849">
        <v>1</v>
      </c>
      <c r="M703" s="850">
        <v>234.91</v>
      </c>
    </row>
    <row r="704" spans="1:13" ht="14.4" customHeight="1" x14ac:dyDescent="0.3">
      <c r="A704" s="831" t="s">
        <v>2355</v>
      </c>
      <c r="B704" s="832" t="s">
        <v>2013</v>
      </c>
      <c r="C704" s="832" t="s">
        <v>3096</v>
      </c>
      <c r="D704" s="832" t="s">
        <v>2015</v>
      </c>
      <c r="E704" s="832" t="s">
        <v>1945</v>
      </c>
      <c r="F704" s="849">
        <v>1</v>
      </c>
      <c r="G704" s="849">
        <v>196.2</v>
      </c>
      <c r="H704" s="837">
        <v>1</v>
      </c>
      <c r="I704" s="849"/>
      <c r="J704" s="849"/>
      <c r="K704" s="837">
        <v>0</v>
      </c>
      <c r="L704" s="849">
        <v>1</v>
      </c>
      <c r="M704" s="850">
        <v>196.2</v>
      </c>
    </row>
    <row r="705" spans="1:13" ht="14.4" customHeight="1" x14ac:dyDescent="0.3">
      <c r="A705" s="831" t="s">
        <v>2355</v>
      </c>
      <c r="B705" s="832" t="s">
        <v>2013</v>
      </c>
      <c r="C705" s="832" t="s">
        <v>3082</v>
      </c>
      <c r="D705" s="832" t="s">
        <v>3083</v>
      </c>
      <c r="E705" s="832" t="s">
        <v>2031</v>
      </c>
      <c r="F705" s="849">
        <v>1</v>
      </c>
      <c r="G705" s="849">
        <v>143.35</v>
      </c>
      <c r="H705" s="837">
        <v>1</v>
      </c>
      <c r="I705" s="849"/>
      <c r="J705" s="849"/>
      <c r="K705" s="837">
        <v>0</v>
      </c>
      <c r="L705" s="849">
        <v>1</v>
      </c>
      <c r="M705" s="850">
        <v>143.35</v>
      </c>
    </row>
    <row r="706" spans="1:13" ht="14.4" customHeight="1" x14ac:dyDescent="0.3">
      <c r="A706" s="831" t="s">
        <v>2355</v>
      </c>
      <c r="B706" s="832" t="s">
        <v>2034</v>
      </c>
      <c r="C706" s="832" t="s">
        <v>3351</v>
      </c>
      <c r="D706" s="832" t="s">
        <v>2749</v>
      </c>
      <c r="E706" s="832" t="s">
        <v>2019</v>
      </c>
      <c r="F706" s="849"/>
      <c r="G706" s="849"/>
      <c r="H706" s="837">
        <v>0</v>
      </c>
      <c r="I706" s="849">
        <v>1</v>
      </c>
      <c r="J706" s="849">
        <v>661.62</v>
      </c>
      <c r="K706" s="837">
        <v>1</v>
      </c>
      <c r="L706" s="849">
        <v>1</v>
      </c>
      <c r="M706" s="850">
        <v>661.62</v>
      </c>
    </row>
    <row r="707" spans="1:13" ht="14.4" customHeight="1" x14ac:dyDescent="0.3">
      <c r="A707" s="831" t="s">
        <v>2355</v>
      </c>
      <c r="B707" s="832" t="s">
        <v>2034</v>
      </c>
      <c r="C707" s="832" t="s">
        <v>3087</v>
      </c>
      <c r="D707" s="832" t="s">
        <v>2749</v>
      </c>
      <c r="E707" s="832" t="s">
        <v>1936</v>
      </c>
      <c r="F707" s="849">
        <v>1</v>
      </c>
      <c r="G707" s="849">
        <v>0</v>
      </c>
      <c r="H707" s="837"/>
      <c r="I707" s="849"/>
      <c r="J707" s="849"/>
      <c r="K707" s="837"/>
      <c r="L707" s="849">
        <v>1</v>
      </c>
      <c r="M707" s="850">
        <v>0</v>
      </c>
    </row>
    <row r="708" spans="1:13" ht="14.4" customHeight="1" x14ac:dyDescent="0.3">
      <c r="A708" s="831" t="s">
        <v>2355</v>
      </c>
      <c r="B708" s="832" t="s">
        <v>2132</v>
      </c>
      <c r="C708" s="832" t="s">
        <v>2136</v>
      </c>
      <c r="D708" s="832" t="s">
        <v>1033</v>
      </c>
      <c r="E708" s="832" t="s">
        <v>2137</v>
      </c>
      <c r="F708" s="849">
        <v>1</v>
      </c>
      <c r="G708" s="849">
        <v>36.270000000000003</v>
      </c>
      <c r="H708" s="837">
        <v>1</v>
      </c>
      <c r="I708" s="849"/>
      <c r="J708" s="849"/>
      <c r="K708" s="837">
        <v>0</v>
      </c>
      <c r="L708" s="849">
        <v>1</v>
      </c>
      <c r="M708" s="850">
        <v>36.270000000000003</v>
      </c>
    </row>
    <row r="709" spans="1:13" ht="14.4" customHeight="1" x14ac:dyDescent="0.3">
      <c r="A709" s="831" t="s">
        <v>2355</v>
      </c>
      <c r="B709" s="832" t="s">
        <v>2177</v>
      </c>
      <c r="C709" s="832" t="s">
        <v>3094</v>
      </c>
      <c r="D709" s="832" t="s">
        <v>3095</v>
      </c>
      <c r="E709" s="832" t="s">
        <v>2180</v>
      </c>
      <c r="F709" s="849">
        <v>3</v>
      </c>
      <c r="G709" s="849">
        <v>14.100000000000001</v>
      </c>
      <c r="H709" s="837">
        <v>1</v>
      </c>
      <c r="I709" s="849"/>
      <c r="J709" s="849"/>
      <c r="K709" s="837">
        <v>0</v>
      </c>
      <c r="L709" s="849">
        <v>3</v>
      </c>
      <c r="M709" s="850">
        <v>14.100000000000001</v>
      </c>
    </row>
    <row r="710" spans="1:13" ht="14.4" customHeight="1" x14ac:dyDescent="0.3">
      <c r="A710" s="831" t="s">
        <v>2355</v>
      </c>
      <c r="B710" s="832" t="s">
        <v>2109</v>
      </c>
      <c r="C710" s="832" t="s">
        <v>3085</v>
      </c>
      <c r="D710" s="832" t="s">
        <v>1408</v>
      </c>
      <c r="E710" s="832" t="s">
        <v>3086</v>
      </c>
      <c r="F710" s="849">
        <v>2</v>
      </c>
      <c r="G710" s="849">
        <v>14264.28</v>
      </c>
      <c r="H710" s="837">
        <v>1</v>
      </c>
      <c r="I710" s="849"/>
      <c r="J710" s="849"/>
      <c r="K710" s="837">
        <v>0</v>
      </c>
      <c r="L710" s="849">
        <v>2</v>
      </c>
      <c r="M710" s="850">
        <v>14264.28</v>
      </c>
    </row>
    <row r="711" spans="1:13" ht="14.4" customHeight="1" thickBot="1" x14ac:dyDescent="0.35">
      <c r="A711" s="839" t="s">
        <v>2355</v>
      </c>
      <c r="B711" s="840" t="s">
        <v>1885</v>
      </c>
      <c r="C711" s="840" t="s">
        <v>1891</v>
      </c>
      <c r="D711" s="840" t="s">
        <v>1887</v>
      </c>
      <c r="E711" s="840" t="s">
        <v>1892</v>
      </c>
      <c r="F711" s="851"/>
      <c r="G711" s="851"/>
      <c r="H711" s="845">
        <v>0</v>
      </c>
      <c r="I711" s="851">
        <v>1</v>
      </c>
      <c r="J711" s="851">
        <v>1887.9</v>
      </c>
      <c r="K711" s="845">
        <v>1</v>
      </c>
      <c r="L711" s="851">
        <v>1</v>
      </c>
      <c r="M711" s="852">
        <v>1887.9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576</v>
      </c>
      <c r="B5" s="730" t="s">
        <v>577</v>
      </c>
      <c r="C5" s="731" t="s">
        <v>578</v>
      </c>
      <c r="D5" s="731" t="s">
        <v>578</v>
      </c>
      <c r="E5" s="731"/>
      <c r="F5" s="731" t="s">
        <v>578</v>
      </c>
      <c r="G5" s="731" t="s">
        <v>578</v>
      </c>
      <c r="H5" s="731" t="s">
        <v>578</v>
      </c>
      <c r="I5" s="732" t="s">
        <v>578</v>
      </c>
      <c r="J5" s="733" t="s">
        <v>73</v>
      </c>
    </row>
    <row r="6" spans="1:10" ht="14.4" customHeight="1" x14ac:dyDescent="0.3">
      <c r="A6" s="729" t="s">
        <v>576</v>
      </c>
      <c r="B6" s="730" t="s">
        <v>3942</v>
      </c>
      <c r="C6" s="731">
        <v>0</v>
      </c>
      <c r="D6" s="731">
        <v>0</v>
      </c>
      <c r="E6" s="731"/>
      <c r="F6" s="731">
        <v>0</v>
      </c>
      <c r="G6" s="731">
        <v>0</v>
      </c>
      <c r="H6" s="731">
        <v>0</v>
      </c>
      <c r="I6" s="732" t="s">
        <v>578</v>
      </c>
      <c r="J6" s="733" t="s">
        <v>1</v>
      </c>
    </row>
    <row r="7" spans="1:10" ht="14.4" customHeight="1" x14ac:dyDescent="0.3">
      <c r="A7" s="729" t="s">
        <v>576</v>
      </c>
      <c r="B7" s="730" t="s">
        <v>3943</v>
      </c>
      <c r="C7" s="731">
        <v>2580.2797200000005</v>
      </c>
      <c r="D7" s="731">
        <v>2524.8432200000002</v>
      </c>
      <c r="E7" s="731"/>
      <c r="F7" s="731">
        <v>1769.3391099999997</v>
      </c>
      <c r="G7" s="731">
        <v>2541.6667499999999</v>
      </c>
      <c r="H7" s="731">
        <v>-772.3276400000002</v>
      </c>
      <c r="I7" s="732">
        <v>0.69613339750382297</v>
      </c>
      <c r="J7" s="733" t="s">
        <v>1</v>
      </c>
    </row>
    <row r="8" spans="1:10" ht="14.4" customHeight="1" x14ac:dyDescent="0.3">
      <c r="A8" s="729" t="s">
        <v>576</v>
      </c>
      <c r="B8" s="730" t="s">
        <v>3944</v>
      </c>
      <c r="C8" s="731">
        <v>1080.7902000000004</v>
      </c>
      <c r="D8" s="731">
        <v>881.67639000000031</v>
      </c>
      <c r="E8" s="731"/>
      <c r="F8" s="731">
        <v>921.25904999999977</v>
      </c>
      <c r="G8" s="731">
        <v>750</v>
      </c>
      <c r="H8" s="731">
        <v>171.25904999999977</v>
      </c>
      <c r="I8" s="732">
        <v>1.2283453999999998</v>
      </c>
      <c r="J8" s="733" t="s">
        <v>1</v>
      </c>
    </row>
    <row r="9" spans="1:10" ht="14.4" customHeight="1" x14ac:dyDescent="0.3">
      <c r="A9" s="729" t="s">
        <v>576</v>
      </c>
      <c r="B9" s="730" t="s">
        <v>3945</v>
      </c>
      <c r="C9" s="731">
        <v>786.60818000000029</v>
      </c>
      <c r="D9" s="731">
        <v>727.79987000000006</v>
      </c>
      <c r="E9" s="731"/>
      <c r="F9" s="731">
        <v>753.64952000000017</v>
      </c>
      <c r="G9" s="731">
        <v>799.99997851562489</v>
      </c>
      <c r="H9" s="731">
        <v>-46.350458515624723</v>
      </c>
      <c r="I9" s="732">
        <v>0.94206192529951494</v>
      </c>
      <c r="J9" s="733" t="s">
        <v>1</v>
      </c>
    </row>
    <row r="10" spans="1:10" ht="14.4" customHeight="1" x14ac:dyDescent="0.3">
      <c r="A10" s="729" t="s">
        <v>576</v>
      </c>
      <c r="B10" s="730" t="s">
        <v>3946</v>
      </c>
      <c r="C10" s="731">
        <v>0</v>
      </c>
      <c r="D10" s="731">
        <v>21.145799999999998</v>
      </c>
      <c r="E10" s="731"/>
      <c r="F10" s="731">
        <v>0</v>
      </c>
      <c r="G10" s="731">
        <v>20.833332031249999</v>
      </c>
      <c r="H10" s="731">
        <v>-20.833332031249999</v>
      </c>
      <c r="I10" s="732">
        <v>0</v>
      </c>
      <c r="J10" s="733" t="s">
        <v>1</v>
      </c>
    </row>
    <row r="11" spans="1:10" ht="14.4" customHeight="1" x14ac:dyDescent="0.3">
      <c r="A11" s="729" t="s">
        <v>576</v>
      </c>
      <c r="B11" s="730" t="s">
        <v>3947</v>
      </c>
      <c r="C11" s="731">
        <v>0.63941000000000003</v>
      </c>
      <c r="D11" s="731">
        <v>0.71992</v>
      </c>
      <c r="E11" s="731"/>
      <c r="F11" s="731">
        <v>0.86275999999999997</v>
      </c>
      <c r="G11" s="731">
        <v>0.83333328247070304</v>
      </c>
      <c r="H11" s="731">
        <v>2.9426717529296931E-2</v>
      </c>
      <c r="I11" s="732">
        <v>1.0353120631904336</v>
      </c>
      <c r="J11" s="733" t="s">
        <v>1</v>
      </c>
    </row>
    <row r="12" spans="1:10" ht="14.4" customHeight="1" x14ac:dyDescent="0.3">
      <c r="A12" s="729" t="s">
        <v>576</v>
      </c>
      <c r="B12" s="730" t="s">
        <v>3948</v>
      </c>
      <c r="C12" s="731">
        <v>904.2223899999999</v>
      </c>
      <c r="D12" s="731">
        <v>975.09966999999995</v>
      </c>
      <c r="E12" s="731"/>
      <c r="F12" s="731">
        <v>943.11942999999997</v>
      </c>
      <c r="G12" s="731">
        <v>965.83331835937497</v>
      </c>
      <c r="H12" s="731">
        <v>-22.713888359375005</v>
      </c>
      <c r="I12" s="732">
        <v>0.97648260012611887</v>
      </c>
      <c r="J12" s="733" t="s">
        <v>1</v>
      </c>
    </row>
    <row r="13" spans="1:10" ht="14.4" customHeight="1" x14ac:dyDescent="0.3">
      <c r="A13" s="729" t="s">
        <v>576</v>
      </c>
      <c r="B13" s="730" t="s">
        <v>3949</v>
      </c>
      <c r="C13" s="731">
        <v>20313.761089999996</v>
      </c>
      <c r="D13" s="731">
        <v>18600.930640000013</v>
      </c>
      <c r="E13" s="731"/>
      <c r="F13" s="731">
        <v>19752.014030000009</v>
      </c>
      <c r="G13" s="731">
        <v>18676.666915039063</v>
      </c>
      <c r="H13" s="731">
        <v>1075.3471149609468</v>
      </c>
      <c r="I13" s="732">
        <v>1.0575770355520471</v>
      </c>
      <c r="J13" s="733" t="s">
        <v>1</v>
      </c>
    </row>
    <row r="14" spans="1:10" ht="14.4" customHeight="1" x14ac:dyDescent="0.3">
      <c r="A14" s="729" t="s">
        <v>576</v>
      </c>
      <c r="B14" s="730" t="s">
        <v>3950</v>
      </c>
      <c r="C14" s="731">
        <v>1089.51811</v>
      </c>
      <c r="D14" s="731">
        <v>1572.4374400000004</v>
      </c>
      <c r="E14" s="731"/>
      <c r="F14" s="731">
        <v>1533.2189700000001</v>
      </c>
      <c r="G14" s="731">
        <v>1583.333309326172</v>
      </c>
      <c r="H14" s="731">
        <v>-50.11433932617183</v>
      </c>
      <c r="I14" s="732">
        <v>0.96834883784040438</v>
      </c>
      <c r="J14" s="733" t="s">
        <v>1</v>
      </c>
    </row>
    <row r="15" spans="1:10" ht="14.4" customHeight="1" x14ac:dyDescent="0.3">
      <c r="A15" s="729" t="s">
        <v>576</v>
      </c>
      <c r="B15" s="730" t="s">
        <v>3951</v>
      </c>
      <c r="C15" s="731">
        <v>1516.3861100000004</v>
      </c>
      <c r="D15" s="731">
        <v>1603.3690900000004</v>
      </c>
      <c r="E15" s="731"/>
      <c r="F15" s="731">
        <v>1602.6712899999998</v>
      </c>
      <c r="G15" s="731">
        <v>1583.3332499999999</v>
      </c>
      <c r="H15" s="731">
        <v>19.338039999999864</v>
      </c>
      <c r="I15" s="732">
        <v>1.0122134995901841</v>
      </c>
      <c r="J15" s="733" t="s">
        <v>1</v>
      </c>
    </row>
    <row r="16" spans="1:10" ht="14.4" customHeight="1" x14ac:dyDescent="0.3">
      <c r="A16" s="729" t="s">
        <v>576</v>
      </c>
      <c r="B16" s="730" t="s">
        <v>3952</v>
      </c>
      <c r="C16" s="731">
        <v>49.641279999999995</v>
      </c>
      <c r="D16" s="731">
        <v>40.486709999999995</v>
      </c>
      <c r="E16" s="731"/>
      <c r="F16" s="731">
        <v>46.162199999999999</v>
      </c>
      <c r="G16" s="731">
        <v>83.333333164215091</v>
      </c>
      <c r="H16" s="731">
        <v>-37.171133164215092</v>
      </c>
      <c r="I16" s="732">
        <v>0.55394640112418925</v>
      </c>
      <c r="J16" s="733" t="s">
        <v>1</v>
      </c>
    </row>
    <row r="17" spans="1:10" ht="14.4" customHeight="1" x14ac:dyDescent="0.3">
      <c r="A17" s="729" t="s">
        <v>576</v>
      </c>
      <c r="B17" s="730" t="s">
        <v>3953</v>
      </c>
      <c r="C17" s="731">
        <v>219.03241</v>
      </c>
      <c r="D17" s="731">
        <v>239.56763000000001</v>
      </c>
      <c r="E17" s="731"/>
      <c r="F17" s="731">
        <v>247.54492000000002</v>
      </c>
      <c r="G17" s="731">
        <v>233.33333410644531</v>
      </c>
      <c r="H17" s="731">
        <v>14.211585893554712</v>
      </c>
      <c r="I17" s="732">
        <v>1.0609067964848584</v>
      </c>
      <c r="J17" s="733" t="s">
        <v>1</v>
      </c>
    </row>
    <row r="18" spans="1:10" ht="14.4" customHeight="1" x14ac:dyDescent="0.3">
      <c r="A18" s="729" t="s">
        <v>576</v>
      </c>
      <c r="B18" s="730" t="s">
        <v>3954</v>
      </c>
      <c r="C18" s="731">
        <v>2652.4926200000004</v>
      </c>
      <c r="D18" s="731">
        <v>2734.1092499999995</v>
      </c>
      <c r="E18" s="731"/>
      <c r="F18" s="731">
        <v>2694.5547400000005</v>
      </c>
      <c r="G18" s="731">
        <v>2583.3333828124996</v>
      </c>
      <c r="H18" s="731">
        <v>111.22135718750087</v>
      </c>
      <c r="I18" s="732">
        <v>1.0430534277640979</v>
      </c>
      <c r="J18" s="733" t="s">
        <v>1</v>
      </c>
    </row>
    <row r="19" spans="1:10" ht="14.4" customHeight="1" x14ac:dyDescent="0.3">
      <c r="A19" s="729" t="s">
        <v>576</v>
      </c>
      <c r="B19" s="730" t="s">
        <v>3955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578</v>
      </c>
      <c r="J19" s="733" t="s">
        <v>1</v>
      </c>
    </row>
    <row r="20" spans="1:10" ht="14.4" customHeight="1" x14ac:dyDescent="0.3">
      <c r="A20" s="729" t="s">
        <v>576</v>
      </c>
      <c r="B20" s="730" t="s">
        <v>3956</v>
      </c>
      <c r="C20" s="731">
        <v>0</v>
      </c>
      <c r="D20" s="731">
        <v>0</v>
      </c>
      <c r="E20" s="731"/>
      <c r="F20" s="731">
        <v>0</v>
      </c>
      <c r="G20" s="731">
        <v>0</v>
      </c>
      <c r="H20" s="731">
        <v>0</v>
      </c>
      <c r="I20" s="732" t="s">
        <v>578</v>
      </c>
      <c r="J20" s="733" t="s">
        <v>1</v>
      </c>
    </row>
    <row r="21" spans="1:10" ht="14.4" customHeight="1" x14ac:dyDescent="0.3">
      <c r="A21" s="729" t="s">
        <v>576</v>
      </c>
      <c r="B21" s="730" t="s">
        <v>3957</v>
      </c>
      <c r="C21" s="731">
        <v>694.93941000000007</v>
      </c>
      <c r="D21" s="731">
        <v>703.24684999999988</v>
      </c>
      <c r="E21" s="731"/>
      <c r="F21" s="731">
        <v>671.52898000000005</v>
      </c>
      <c r="G21" s="731">
        <v>700.00001660156249</v>
      </c>
      <c r="H21" s="731">
        <v>-28.471036601562446</v>
      </c>
      <c r="I21" s="732">
        <v>0.95932709153381623</v>
      </c>
      <c r="J21" s="733" t="s">
        <v>1</v>
      </c>
    </row>
    <row r="22" spans="1:10" ht="14.4" customHeight="1" x14ac:dyDescent="0.3">
      <c r="A22" s="729" t="s">
        <v>576</v>
      </c>
      <c r="B22" s="730" t="s">
        <v>3958</v>
      </c>
      <c r="C22" s="731">
        <v>201.37438</v>
      </c>
      <c r="D22" s="731">
        <v>22.158249999999999</v>
      </c>
      <c r="E22" s="731"/>
      <c r="F22" s="731">
        <v>116.61562000000001</v>
      </c>
      <c r="G22" s="731">
        <v>16.666666015625001</v>
      </c>
      <c r="H22" s="731">
        <v>99.948953984375009</v>
      </c>
      <c r="I22" s="732">
        <v>6.9969374733178702</v>
      </c>
      <c r="J22" s="733" t="s">
        <v>1</v>
      </c>
    </row>
    <row r="23" spans="1:10" ht="14.4" customHeight="1" x14ac:dyDescent="0.3">
      <c r="A23" s="729" t="s">
        <v>576</v>
      </c>
      <c r="B23" s="730" t="s">
        <v>587</v>
      </c>
      <c r="C23" s="731">
        <v>32089.685309999997</v>
      </c>
      <c r="D23" s="731">
        <v>30647.590730000014</v>
      </c>
      <c r="E23" s="731"/>
      <c r="F23" s="731">
        <v>31052.540620000007</v>
      </c>
      <c r="G23" s="731">
        <v>30539.166919254301</v>
      </c>
      <c r="H23" s="731">
        <v>513.37370074570572</v>
      </c>
      <c r="I23" s="732">
        <v>1.0168103374300637</v>
      </c>
      <c r="J23" s="733" t="s">
        <v>588</v>
      </c>
    </row>
    <row r="25" spans="1:10" ht="14.4" customHeight="1" x14ac:dyDescent="0.3">
      <c r="A25" s="729" t="s">
        <v>576</v>
      </c>
      <c r="B25" s="730" t="s">
        <v>577</v>
      </c>
      <c r="C25" s="731" t="s">
        <v>578</v>
      </c>
      <c r="D25" s="731" t="s">
        <v>578</v>
      </c>
      <c r="E25" s="731"/>
      <c r="F25" s="731" t="s">
        <v>578</v>
      </c>
      <c r="G25" s="731" t="s">
        <v>578</v>
      </c>
      <c r="H25" s="731" t="s">
        <v>578</v>
      </c>
      <c r="I25" s="732" t="s">
        <v>578</v>
      </c>
      <c r="J25" s="733" t="s">
        <v>73</v>
      </c>
    </row>
    <row r="26" spans="1:10" ht="14.4" customHeight="1" x14ac:dyDescent="0.3">
      <c r="A26" s="729" t="s">
        <v>589</v>
      </c>
      <c r="B26" s="730" t="s">
        <v>590</v>
      </c>
      <c r="C26" s="731" t="s">
        <v>578</v>
      </c>
      <c r="D26" s="731" t="s">
        <v>578</v>
      </c>
      <c r="E26" s="731"/>
      <c r="F26" s="731" t="s">
        <v>578</v>
      </c>
      <c r="G26" s="731" t="s">
        <v>578</v>
      </c>
      <c r="H26" s="731" t="s">
        <v>578</v>
      </c>
      <c r="I26" s="732" t="s">
        <v>578</v>
      </c>
      <c r="J26" s="733" t="s">
        <v>0</v>
      </c>
    </row>
    <row r="27" spans="1:10" ht="14.4" customHeight="1" x14ac:dyDescent="0.3">
      <c r="A27" s="729" t="s">
        <v>589</v>
      </c>
      <c r="B27" s="730" t="s">
        <v>3945</v>
      </c>
      <c r="C27" s="731">
        <v>17.022599999999997</v>
      </c>
      <c r="D27" s="731">
        <v>16.057970000000005</v>
      </c>
      <c r="E27" s="731"/>
      <c r="F27" s="731">
        <v>18.282989999999998</v>
      </c>
      <c r="G27" s="731">
        <v>15</v>
      </c>
      <c r="H27" s="731">
        <v>3.2829899999999981</v>
      </c>
      <c r="I27" s="732">
        <v>1.2188659999999998</v>
      </c>
      <c r="J27" s="733" t="s">
        <v>1</v>
      </c>
    </row>
    <row r="28" spans="1:10" ht="14.4" customHeight="1" x14ac:dyDescent="0.3">
      <c r="A28" s="729" t="s">
        <v>589</v>
      </c>
      <c r="B28" s="730" t="s">
        <v>3948</v>
      </c>
      <c r="C28" s="731">
        <v>321.66252999999995</v>
      </c>
      <c r="D28" s="731">
        <v>340.05020000000002</v>
      </c>
      <c r="E28" s="731"/>
      <c r="F28" s="731">
        <v>248.03957999999983</v>
      </c>
      <c r="G28" s="731">
        <v>321</v>
      </c>
      <c r="H28" s="731">
        <v>-72.96042000000017</v>
      </c>
      <c r="I28" s="732">
        <v>0.77270897196261634</v>
      </c>
      <c r="J28" s="733" t="s">
        <v>1</v>
      </c>
    </row>
    <row r="29" spans="1:10" ht="14.4" customHeight="1" x14ac:dyDescent="0.3">
      <c r="A29" s="729" t="s">
        <v>589</v>
      </c>
      <c r="B29" s="730" t="s">
        <v>3949</v>
      </c>
      <c r="C29" s="731">
        <v>397.91405000000003</v>
      </c>
      <c r="D29" s="731">
        <v>357.77137999999997</v>
      </c>
      <c r="E29" s="731"/>
      <c r="F29" s="731">
        <v>407.25250999999986</v>
      </c>
      <c r="G29" s="731">
        <v>332</v>
      </c>
      <c r="H29" s="731">
        <v>75.252509999999859</v>
      </c>
      <c r="I29" s="732">
        <v>1.2266641867469876</v>
      </c>
      <c r="J29" s="733" t="s">
        <v>1</v>
      </c>
    </row>
    <row r="30" spans="1:10" ht="14.4" customHeight="1" x14ac:dyDescent="0.3">
      <c r="A30" s="729" t="s">
        <v>589</v>
      </c>
      <c r="B30" s="730" t="s">
        <v>3950</v>
      </c>
      <c r="C30" s="731">
        <v>26.611800000000002</v>
      </c>
      <c r="D30" s="731">
        <v>21.817400000000003</v>
      </c>
      <c r="E30" s="731"/>
      <c r="F30" s="731">
        <v>26.014480000000002</v>
      </c>
      <c r="G30" s="731">
        <v>33</v>
      </c>
      <c r="H30" s="731">
        <v>-6.9855199999999975</v>
      </c>
      <c r="I30" s="732">
        <v>0.78831757575757588</v>
      </c>
      <c r="J30" s="733" t="s">
        <v>1</v>
      </c>
    </row>
    <row r="31" spans="1:10" ht="14.4" customHeight="1" x14ac:dyDescent="0.3">
      <c r="A31" s="729" t="s">
        <v>589</v>
      </c>
      <c r="B31" s="730" t="s">
        <v>3952</v>
      </c>
      <c r="C31" s="731">
        <v>9.3162000000000003</v>
      </c>
      <c r="D31" s="731">
        <v>11.113</v>
      </c>
      <c r="E31" s="731"/>
      <c r="F31" s="731">
        <v>7.4656199999999995</v>
      </c>
      <c r="G31" s="731">
        <v>22</v>
      </c>
      <c r="H31" s="731">
        <v>-14.534380000000001</v>
      </c>
      <c r="I31" s="732">
        <v>0.33934636363636361</v>
      </c>
      <c r="J31" s="733" t="s">
        <v>1</v>
      </c>
    </row>
    <row r="32" spans="1:10" ht="14.4" customHeight="1" x14ac:dyDescent="0.3">
      <c r="A32" s="729" t="s">
        <v>589</v>
      </c>
      <c r="B32" s="730" t="s">
        <v>3953</v>
      </c>
      <c r="C32" s="731">
        <v>52.905000000000001</v>
      </c>
      <c r="D32" s="731">
        <v>54.152099999999997</v>
      </c>
      <c r="E32" s="731"/>
      <c r="F32" s="731">
        <v>59.221050000000005</v>
      </c>
      <c r="G32" s="731">
        <v>48</v>
      </c>
      <c r="H32" s="731">
        <v>11.221050000000005</v>
      </c>
      <c r="I32" s="732">
        <v>1.2337718750000002</v>
      </c>
      <c r="J32" s="733" t="s">
        <v>1</v>
      </c>
    </row>
    <row r="33" spans="1:10" ht="14.4" customHeight="1" x14ac:dyDescent="0.3">
      <c r="A33" s="729" t="s">
        <v>589</v>
      </c>
      <c r="B33" s="730" t="s">
        <v>3954</v>
      </c>
      <c r="C33" s="731">
        <v>0</v>
      </c>
      <c r="D33" s="731">
        <v>0</v>
      </c>
      <c r="E33" s="731"/>
      <c r="F33" s="731">
        <v>57.44211</v>
      </c>
      <c r="G33" s="731">
        <v>0</v>
      </c>
      <c r="H33" s="731">
        <v>57.44211</v>
      </c>
      <c r="I33" s="732" t="s">
        <v>578</v>
      </c>
      <c r="J33" s="733" t="s">
        <v>1</v>
      </c>
    </row>
    <row r="34" spans="1:10" ht="14.4" customHeight="1" x14ac:dyDescent="0.3">
      <c r="A34" s="729" t="s">
        <v>589</v>
      </c>
      <c r="B34" s="730" t="s">
        <v>3957</v>
      </c>
      <c r="C34" s="731">
        <v>34.009779999999999</v>
      </c>
      <c r="D34" s="731">
        <v>2.7928600000000001</v>
      </c>
      <c r="E34" s="731"/>
      <c r="F34" s="731">
        <v>18.066240000000001</v>
      </c>
      <c r="G34" s="731">
        <v>2</v>
      </c>
      <c r="H34" s="731">
        <v>16.066240000000001</v>
      </c>
      <c r="I34" s="732">
        <v>9.0331200000000003</v>
      </c>
      <c r="J34" s="733" t="s">
        <v>1</v>
      </c>
    </row>
    <row r="35" spans="1:10" ht="14.4" customHeight="1" x14ac:dyDescent="0.3">
      <c r="A35" s="729" t="s">
        <v>589</v>
      </c>
      <c r="B35" s="730" t="s">
        <v>591</v>
      </c>
      <c r="C35" s="731">
        <v>859.44195999999988</v>
      </c>
      <c r="D35" s="731">
        <v>803.75491000000011</v>
      </c>
      <c r="E35" s="731"/>
      <c r="F35" s="731">
        <v>841.78457999999955</v>
      </c>
      <c r="G35" s="731">
        <v>773</v>
      </c>
      <c r="H35" s="731">
        <v>68.784579999999551</v>
      </c>
      <c r="I35" s="732">
        <v>1.0889839327296242</v>
      </c>
      <c r="J35" s="733" t="s">
        <v>592</v>
      </c>
    </row>
    <row r="36" spans="1:10" ht="14.4" customHeight="1" x14ac:dyDescent="0.3">
      <c r="A36" s="729" t="s">
        <v>578</v>
      </c>
      <c r="B36" s="730" t="s">
        <v>578</v>
      </c>
      <c r="C36" s="731" t="s">
        <v>578</v>
      </c>
      <c r="D36" s="731" t="s">
        <v>578</v>
      </c>
      <c r="E36" s="731"/>
      <c r="F36" s="731" t="s">
        <v>578</v>
      </c>
      <c r="G36" s="731" t="s">
        <v>578</v>
      </c>
      <c r="H36" s="731" t="s">
        <v>578</v>
      </c>
      <c r="I36" s="732" t="s">
        <v>578</v>
      </c>
      <c r="J36" s="733" t="s">
        <v>593</v>
      </c>
    </row>
    <row r="37" spans="1:10" ht="14.4" customHeight="1" x14ac:dyDescent="0.3">
      <c r="A37" s="729" t="s">
        <v>3959</v>
      </c>
      <c r="B37" s="730" t="s">
        <v>3960</v>
      </c>
      <c r="C37" s="731" t="s">
        <v>578</v>
      </c>
      <c r="D37" s="731" t="s">
        <v>578</v>
      </c>
      <c r="E37" s="731"/>
      <c r="F37" s="731" t="s">
        <v>578</v>
      </c>
      <c r="G37" s="731" t="s">
        <v>578</v>
      </c>
      <c r="H37" s="731" t="s">
        <v>578</v>
      </c>
      <c r="I37" s="732" t="s">
        <v>578</v>
      </c>
      <c r="J37" s="733" t="s">
        <v>0</v>
      </c>
    </row>
    <row r="38" spans="1:10" ht="14.4" customHeight="1" x14ac:dyDescent="0.3">
      <c r="A38" s="729" t="s">
        <v>3959</v>
      </c>
      <c r="B38" s="730" t="s">
        <v>3949</v>
      </c>
      <c r="C38" s="731">
        <v>756.65247999999997</v>
      </c>
      <c r="D38" s="731">
        <v>670.7052000000001</v>
      </c>
      <c r="E38" s="731"/>
      <c r="F38" s="731">
        <v>492.83128999999997</v>
      </c>
      <c r="G38" s="731">
        <v>543</v>
      </c>
      <c r="H38" s="731">
        <v>-50.168710000000033</v>
      </c>
      <c r="I38" s="732">
        <v>0.90760826887661139</v>
      </c>
      <c r="J38" s="733" t="s">
        <v>1</v>
      </c>
    </row>
    <row r="39" spans="1:10" ht="14.4" customHeight="1" x14ac:dyDescent="0.3">
      <c r="A39" s="729" t="s">
        <v>3959</v>
      </c>
      <c r="B39" s="730" t="s">
        <v>3950</v>
      </c>
      <c r="C39" s="731">
        <v>4.9589999999999996</v>
      </c>
      <c r="D39" s="731">
        <v>3.306</v>
      </c>
      <c r="E39" s="731"/>
      <c r="F39" s="731">
        <v>0</v>
      </c>
      <c r="G39" s="731">
        <v>3</v>
      </c>
      <c r="H39" s="731">
        <v>-3</v>
      </c>
      <c r="I39" s="732">
        <v>0</v>
      </c>
      <c r="J39" s="733" t="s">
        <v>1</v>
      </c>
    </row>
    <row r="40" spans="1:10" ht="14.4" customHeight="1" x14ac:dyDescent="0.3">
      <c r="A40" s="729" t="s">
        <v>3959</v>
      </c>
      <c r="B40" s="730" t="s">
        <v>3961</v>
      </c>
      <c r="C40" s="731">
        <v>761.61147999999991</v>
      </c>
      <c r="D40" s="731">
        <v>674.01120000000014</v>
      </c>
      <c r="E40" s="731"/>
      <c r="F40" s="731">
        <v>492.83128999999997</v>
      </c>
      <c r="G40" s="731">
        <v>546</v>
      </c>
      <c r="H40" s="731">
        <v>-53.168710000000033</v>
      </c>
      <c r="I40" s="732">
        <v>0.90262141025641018</v>
      </c>
      <c r="J40" s="733" t="s">
        <v>592</v>
      </c>
    </row>
    <row r="41" spans="1:10" ht="14.4" customHeight="1" x14ac:dyDescent="0.3">
      <c r="A41" s="729" t="s">
        <v>578</v>
      </c>
      <c r="B41" s="730" t="s">
        <v>578</v>
      </c>
      <c r="C41" s="731" t="s">
        <v>578</v>
      </c>
      <c r="D41" s="731" t="s">
        <v>578</v>
      </c>
      <c r="E41" s="731"/>
      <c r="F41" s="731" t="s">
        <v>578</v>
      </c>
      <c r="G41" s="731" t="s">
        <v>578</v>
      </c>
      <c r="H41" s="731" t="s">
        <v>578</v>
      </c>
      <c r="I41" s="732" t="s">
        <v>578</v>
      </c>
      <c r="J41" s="733" t="s">
        <v>593</v>
      </c>
    </row>
    <row r="42" spans="1:10" ht="14.4" customHeight="1" x14ac:dyDescent="0.3">
      <c r="A42" s="729" t="s">
        <v>594</v>
      </c>
      <c r="B42" s="730" t="s">
        <v>595</v>
      </c>
      <c r="C42" s="731" t="s">
        <v>578</v>
      </c>
      <c r="D42" s="731" t="s">
        <v>578</v>
      </c>
      <c r="E42" s="731"/>
      <c r="F42" s="731" t="s">
        <v>578</v>
      </c>
      <c r="G42" s="731" t="s">
        <v>578</v>
      </c>
      <c r="H42" s="731" t="s">
        <v>578</v>
      </c>
      <c r="I42" s="732" t="s">
        <v>578</v>
      </c>
      <c r="J42" s="733" t="s">
        <v>0</v>
      </c>
    </row>
    <row r="43" spans="1:10" ht="14.4" customHeight="1" x14ac:dyDescent="0.3">
      <c r="A43" s="729" t="s">
        <v>594</v>
      </c>
      <c r="B43" s="730" t="s">
        <v>3948</v>
      </c>
      <c r="C43" s="731">
        <v>14.5746</v>
      </c>
      <c r="D43" s="731">
        <v>14.369949999999999</v>
      </c>
      <c r="E43" s="731"/>
      <c r="F43" s="731">
        <v>14.135829999999999</v>
      </c>
      <c r="G43" s="731">
        <v>15</v>
      </c>
      <c r="H43" s="731">
        <v>-0.86417000000000144</v>
      </c>
      <c r="I43" s="732">
        <v>0.94238866666666654</v>
      </c>
      <c r="J43" s="733" t="s">
        <v>1</v>
      </c>
    </row>
    <row r="44" spans="1:10" ht="14.4" customHeight="1" x14ac:dyDescent="0.3">
      <c r="A44" s="729" t="s">
        <v>594</v>
      </c>
      <c r="B44" s="730" t="s">
        <v>3949</v>
      </c>
      <c r="C44" s="731">
        <v>12.412739999999998</v>
      </c>
      <c r="D44" s="731">
        <v>9.4419499999999985</v>
      </c>
      <c r="E44" s="731"/>
      <c r="F44" s="731">
        <v>10.448349999999998</v>
      </c>
      <c r="G44" s="731">
        <v>12</v>
      </c>
      <c r="H44" s="731">
        <v>-1.5516500000000022</v>
      </c>
      <c r="I44" s="732">
        <v>0.87069583333333311</v>
      </c>
      <c r="J44" s="733" t="s">
        <v>1</v>
      </c>
    </row>
    <row r="45" spans="1:10" ht="14.4" customHeight="1" x14ac:dyDescent="0.3">
      <c r="A45" s="729" t="s">
        <v>594</v>
      </c>
      <c r="B45" s="730" t="s">
        <v>3952</v>
      </c>
      <c r="C45" s="731">
        <v>0.61899999999999999</v>
      </c>
      <c r="D45" s="731">
        <v>0.03</v>
      </c>
      <c r="E45" s="731"/>
      <c r="F45" s="731">
        <v>0</v>
      </c>
      <c r="G45" s="731">
        <v>0</v>
      </c>
      <c r="H45" s="731">
        <v>0</v>
      </c>
      <c r="I45" s="732" t="s">
        <v>578</v>
      </c>
      <c r="J45" s="733" t="s">
        <v>1</v>
      </c>
    </row>
    <row r="46" spans="1:10" ht="14.4" customHeight="1" x14ac:dyDescent="0.3">
      <c r="A46" s="729" t="s">
        <v>594</v>
      </c>
      <c r="B46" s="730" t="s">
        <v>3953</v>
      </c>
      <c r="C46" s="731">
        <v>1.3905000000000001</v>
      </c>
      <c r="D46" s="731">
        <v>1.1359999999999999</v>
      </c>
      <c r="E46" s="731"/>
      <c r="F46" s="731">
        <v>1.6559999999999999</v>
      </c>
      <c r="G46" s="731">
        <v>1</v>
      </c>
      <c r="H46" s="731">
        <v>0.65599999999999992</v>
      </c>
      <c r="I46" s="732">
        <v>1.6559999999999999</v>
      </c>
      <c r="J46" s="733" t="s">
        <v>1</v>
      </c>
    </row>
    <row r="47" spans="1:10" ht="14.4" customHeight="1" x14ac:dyDescent="0.3">
      <c r="A47" s="729" t="s">
        <v>594</v>
      </c>
      <c r="B47" s="730" t="s">
        <v>596</v>
      </c>
      <c r="C47" s="731">
        <v>28.996839999999995</v>
      </c>
      <c r="D47" s="731">
        <v>24.977899999999998</v>
      </c>
      <c r="E47" s="731"/>
      <c r="F47" s="731">
        <v>26.240179999999995</v>
      </c>
      <c r="G47" s="731">
        <v>28</v>
      </c>
      <c r="H47" s="731">
        <v>-1.7598200000000048</v>
      </c>
      <c r="I47" s="732">
        <v>0.93714928571428557</v>
      </c>
      <c r="J47" s="733" t="s">
        <v>592</v>
      </c>
    </row>
    <row r="48" spans="1:10" ht="14.4" customHeight="1" x14ac:dyDescent="0.3">
      <c r="A48" s="729" t="s">
        <v>578</v>
      </c>
      <c r="B48" s="730" t="s">
        <v>578</v>
      </c>
      <c r="C48" s="731" t="s">
        <v>578</v>
      </c>
      <c r="D48" s="731" t="s">
        <v>578</v>
      </c>
      <c r="E48" s="731"/>
      <c r="F48" s="731" t="s">
        <v>578</v>
      </c>
      <c r="G48" s="731" t="s">
        <v>578</v>
      </c>
      <c r="H48" s="731" t="s">
        <v>578</v>
      </c>
      <c r="I48" s="732" t="s">
        <v>578</v>
      </c>
      <c r="J48" s="733" t="s">
        <v>593</v>
      </c>
    </row>
    <row r="49" spans="1:10" ht="14.4" customHeight="1" x14ac:dyDescent="0.3">
      <c r="A49" s="729" t="s">
        <v>597</v>
      </c>
      <c r="B49" s="730" t="s">
        <v>598</v>
      </c>
      <c r="C49" s="731" t="s">
        <v>578</v>
      </c>
      <c r="D49" s="731" t="s">
        <v>578</v>
      </c>
      <c r="E49" s="731"/>
      <c r="F49" s="731" t="s">
        <v>578</v>
      </c>
      <c r="G49" s="731" t="s">
        <v>578</v>
      </c>
      <c r="H49" s="731" t="s">
        <v>578</v>
      </c>
      <c r="I49" s="732" t="s">
        <v>578</v>
      </c>
      <c r="J49" s="733" t="s">
        <v>0</v>
      </c>
    </row>
    <row r="50" spans="1:10" ht="14.4" customHeight="1" x14ac:dyDescent="0.3">
      <c r="A50" s="729" t="s">
        <v>597</v>
      </c>
      <c r="B50" s="730" t="s">
        <v>3945</v>
      </c>
      <c r="C50" s="731">
        <v>668.0551300000003</v>
      </c>
      <c r="D50" s="731">
        <v>572.82457000000011</v>
      </c>
      <c r="E50" s="731"/>
      <c r="F50" s="731">
        <v>579.38941000000011</v>
      </c>
      <c r="G50" s="731">
        <v>628</v>
      </c>
      <c r="H50" s="731">
        <v>-48.610589999999888</v>
      </c>
      <c r="I50" s="732">
        <v>0.9225946019108282</v>
      </c>
      <c r="J50" s="733" t="s">
        <v>1</v>
      </c>
    </row>
    <row r="51" spans="1:10" ht="14.4" customHeight="1" x14ac:dyDescent="0.3">
      <c r="A51" s="729" t="s">
        <v>597</v>
      </c>
      <c r="B51" s="730" t="s">
        <v>3947</v>
      </c>
      <c r="C51" s="731">
        <v>0.45355000000000001</v>
      </c>
      <c r="D51" s="731">
        <v>0.59892000000000001</v>
      </c>
      <c r="E51" s="731"/>
      <c r="F51" s="731">
        <v>0.37875999999999999</v>
      </c>
      <c r="G51" s="731">
        <v>1</v>
      </c>
      <c r="H51" s="731">
        <v>-0.62124000000000001</v>
      </c>
      <c r="I51" s="732">
        <v>0.37875999999999999</v>
      </c>
      <c r="J51" s="733" t="s">
        <v>1</v>
      </c>
    </row>
    <row r="52" spans="1:10" ht="14.4" customHeight="1" x14ac:dyDescent="0.3">
      <c r="A52" s="729" t="s">
        <v>597</v>
      </c>
      <c r="B52" s="730" t="s">
        <v>3948</v>
      </c>
      <c r="C52" s="731">
        <v>208.94355999999993</v>
      </c>
      <c r="D52" s="731">
        <v>234.72763999999989</v>
      </c>
      <c r="E52" s="731"/>
      <c r="F52" s="731">
        <v>263.53935999999987</v>
      </c>
      <c r="G52" s="731">
        <v>243</v>
      </c>
      <c r="H52" s="731">
        <v>20.539359999999874</v>
      </c>
      <c r="I52" s="732">
        <v>1.084524115226337</v>
      </c>
      <c r="J52" s="733" t="s">
        <v>1</v>
      </c>
    </row>
    <row r="53" spans="1:10" ht="14.4" customHeight="1" x14ac:dyDescent="0.3">
      <c r="A53" s="729" t="s">
        <v>597</v>
      </c>
      <c r="B53" s="730" t="s">
        <v>3949</v>
      </c>
      <c r="C53" s="731">
        <v>1378.4164899999998</v>
      </c>
      <c r="D53" s="731">
        <v>1319.9403100000009</v>
      </c>
      <c r="E53" s="731"/>
      <c r="F53" s="731">
        <v>1287.8467599999999</v>
      </c>
      <c r="G53" s="731">
        <v>1295</v>
      </c>
      <c r="H53" s="731">
        <v>-7.1532400000000962</v>
      </c>
      <c r="I53" s="732">
        <v>0.99447626254826249</v>
      </c>
      <c r="J53" s="733" t="s">
        <v>1</v>
      </c>
    </row>
    <row r="54" spans="1:10" ht="14.4" customHeight="1" x14ac:dyDescent="0.3">
      <c r="A54" s="729" t="s">
        <v>597</v>
      </c>
      <c r="B54" s="730" t="s">
        <v>3950</v>
      </c>
      <c r="C54" s="731">
        <v>185.68612999999999</v>
      </c>
      <c r="D54" s="731">
        <v>105.27473999999999</v>
      </c>
      <c r="E54" s="731"/>
      <c r="F54" s="731">
        <v>82.268299999999996</v>
      </c>
      <c r="G54" s="731">
        <v>100</v>
      </c>
      <c r="H54" s="731">
        <v>-17.731700000000004</v>
      </c>
      <c r="I54" s="732">
        <v>0.82268299999999994</v>
      </c>
      <c r="J54" s="733" t="s">
        <v>1</v>
      </c>
    </row>
    <row r="55" spans="1:10" ht="14.4" customHeight="1" x14ac:dyDescent="0.3">
      <c r="A55" s="729" t="s">
        <v>597</v>
      </c>
      <c r="B55" s="730" t="s">
        <v>3952</v>
      </c>
      <c r="C55" s="731">
        <v>23.068249999999999</v>
      </c>
      <c r="D55" s="731">
        <v>17.706</v>
      </c>
      <c r="E55" s="731"/>
      <c r="F55" s="731">
        <v>18.146999999999998</v>
      </c>
      <c r="G55" s="731">
        <v>36</v>
      </c>
      <c r="H55" s="731">
        <v>-17.853000000000002</v>
      </c>
      <c r="I55" s="732">
        <v>0.50408333333333333</v>
      </c>
      <c r="J55" s="733" t="s">
        <v>1</v>
      </c>
    </row>
    <row r="56" spans="1:10" ht="14.4" customHeight="1" x14ac:dyDescent="0.3">
      <c r="A56" s="729" t="s">
        <v>597</v>
      </c>
      <c r="B56" s="730" t="s">
        <v>3953</v>
      </c>
      <c r="C56" s="731">
        <v>102.57059999999998</v>
      </c>
      <c r="D56" s="731">
        <v>111.60385000000001</v>
      </c>
      <c r="E56" s="731"/>
      <c r="F56" s="731">
        <v>103.3205</v>
      </c>
      <c r="G56" s="731">
        <v>106</v>
      </c>
      <c r="H56" s="731">
        <v>-2.6795000000000044</v>
      </c>
      <c r="I56" s="732">
        <v>0.97472169811320752</v>
      </c>
      <c r="J56" s="733" t="s">
        <v>1</v>
      </c>
    </row>
    <row r="57" spans="1:10" ht="14.4" customHeight="1" x14ac:dyDescent="0.3">
      <c r="A57" s="729" t="s">
        <v>597</v>
      </c>
      <c r="B57" s="730" t="s">
        <v>3954</v>
      </c>
      <c r="C57" s="731">
        <v>154.26102</v>
      </c>
      <c r="D57" s="731">
        <v>110.77776999999999</v>
      </c>
      <c r="E57" s="731"/>
      <c r="F57" s="731">
        <v>105.56688</v>
      </c>
      <c r="G57" s="731">
        <v>130</v>
      </c>
      <c r="H57" s="731">
        <v>-24.433120000000002</v>
      </c>
      <c r="I57" s="732">
        <v>0.81205292307692301</v>
      </c>
      <c r="J57" s="733" t="s">
        <v>1</v>
      </c>
    </row>
    <row r="58" spans="1:10" ht="14.4" customHeight="1" x14ac:dyDescent="0.3">
      <c r="A58" s="729" t="s">
        <v>597</v>
      </c>
      <c r="B58" s="730" t="s">
        <v>3957</v>
      </c>
      <c r="C58" s="731">
        <v>177.99885</v>
      </c>
      <c r="D58" s="731">
        <v>184.08873999999994</v>
      </c>
      <c r="E58" s="731"/>
      <c r="F58" s="731">
        <v>160.2876</v>
      </c>
      <c r="G58" s="731">
        <v>194</v>
      </c>
      <c r="H58" s="731">
        <v>-33.712400000000002</v>
      </c>
      <c r="I58" s="732">
        <v>0.82622474226804121</v>
      </c>
      <c r="J58" s="733" t="s">
        <v>1</v>
      </c>
    </row>
    <row r="59" spans="1:10" ht="14.4" customHeight="1" x14ac:dyDescent="0.3">
      <c r="A59" s="729" t="s">
        <v>597</v>
      </c>
      <c r="B59" s="730" t="s">
        <v>599</v>
      </c>
      <c r="C59" s="731">
        <v>2899.4535799999999</v>
      </c>
      <c r="D59" s="731">
        <v>2657.5425400000013</v>
      </c>
      <c r="E59" s="731"/>
      <c r="F59" s="731">
        <v>2600.7445699999998</v>
      </c>
      <c r="G59" s="731">
        <v>2733</v>
      </c>
      <c r="H59" s="731">
        <v>-132.25543000000016</v>
      </c>
      <c r="I59" s="732">
        <v>0.9516079656055616</v>
      </c>
      <c r="J59" s="733" t="s">
        <v>592</v>
      </c>
    </row>
    <row r="60" spans="1:10" ht="14.4" customHeight="1" x14ac:dyDescent="0.3">
      <c r="A60" s="729" t="s">
        <v>578</v>
      </c>
      <c r="B60" s="730" t="s">
        <v>578</v>
      </c>
      <c r="C60" s="731" t="s">
        <v>578</v>
      </c>
      <c r="D60" s="731" t="s">
        <v>578</v>
      </c>
      <c r="E60" s="731"/>
      <c r="F60" s="731" t="s">
        <v>578</v>
      </c>
      <c r="G60" s="731" t="s">
        <v>578</v>
      </c>
      <c r="H60" s="731" t="s">
        <v>578</v>
      </c>
      <c r="I60" s="732" t="s">
        <v>578</v>
      </c>
      <c r="J60" s="733" t="s">
        <v>593</v>
      </c>
    </row>
    <row r="61" spans="1:10" ht="14.4" customHeight="1" x14ac:dyDescent="0.3">
      <c r="A61" s="729" t="s">
        <v>600</v>
      </c>
      <c r="B61" s="730" t="s">
        <v>601</v>
      </c>
      <c r="C61" s="731" t="s">
        <v>578</v>
      </c>
      <c r="D61" s="731" t="s">
        <v>578</v>
      </c>
      <c r="E61" s="731"/>
      <c r="F61" s="731" t="s">
        <v>578</v>
      </c>
      <c r="G61" s="731" t="s">
        <v>578</v>
      </c>
      <c r="H61" s="731" t="s">
        <v>578</v>
      </c>
      <c r="I61" s="732" t="s">
        <v>578</v>
      </c>
      <c r="J61" s="733" t="s">
        <v>0</v>
      </c>
    </row>
    <row r="62" spans="1:10" ht="14.4" customHeight="1" x14ac:dyDescent="0.3">
      <c r="A62" s="729" t="s">
        <v>600</v>
      </c>
      <c r="B62" s="730" t="s">
        <v>3942</v>
      </c>
      <c r="C62" s="731">
        <v>0</v>
      </c>
      <c r="D62" s="731">
        <v>0</v>
      </c>
      <c r="E62" s="731"/>
      <c r="F62" s="731">
        <v>0</v>
      </c>
      <c r="G62" s="731">
        <v>0</v>
      </c>
      <c r="H62" s="731">
        <v>0</v>
      </c>
      <c r="I62" s="732" t="s">
        <v>578</v>
      </c>
      <c r="J62" s="733" t="s">
        <v>1</v>
      </c>
    </row>
    <row r="63" spans="1:10" ht="14.4" customHeight="1" x14ac:dyDescent="0.3">
      <c r="A63" s="729" t="s">
        <v>600</v>
      </c>
      <c r="B63" s="730" t="s">
        <v>3943</v>
      </c>
      <c r="C63" s="731">
        <v>2580.2797200000005</v>
      </c>
      <c r="D63" s="731">
        <v>2524.8432200000002</v>
      </c>
      <c r="E63" s="731"/>
      <c r="F63" s="731">
        <v>1769.3391099999997</v>
      </c>
      <c r="G63" s="731">
        <v>2542</v>
      </c>
      <c r="H63" s="731">
        <v>-772.66089000000034</v>
      </c>
      <c r="I63" s="732">
        <v>0.69604213611329646</v>
      </c>
      <c r="J63" s="733" t="s">
        <v>1</v>
      </c>
    </row>
    <row r="64" spans="1:10" ht="14.4" customHeight="1" x14ac:dyDescent="0.3">
      <c r="A64" s="729" t="s">
        <v>600</v>
      </c>
      <c r="B64" s="730" t="s">
        <v>3944</v>
      </c>
      <c r="C64" s="731">
        <v>1080.7902000000004</v>
      </c>
      <c r="D64" s="731">
        <v>881.67639000000031</v>
      </c>
      <c r="E64" s="731"/>
      <c r="F64" s="731">
        <v>921.25904999999977</v>
      </c>
      <c r="G64" s="731">
        <v>750</v>
      </c>
      <c r="H64" s="731">
        <v>171.25904999999977</v>
      </c>
      <c r="I64" s="732">
        <v>1.2283453999999998</v>
      </c>
      <c r="J64" s="733" t="s">
        <v>1</v>
      </c>
    </row>
    <row r="65" spans="1:10" ht="14.4" customHeight="1" x14ac:dyDescent="0.3">
      <c r="A65" s="729" t="s">
        <v>600</v>
      </c>
      <c r="B65" s="730" t="s">
        <v>3945</v>
      </c>
      <c r="C65" s="731">
        <v>101.53044999999999</v>
      </c>
      <c r="D65" s="731">
        <v>138.91733000000002</v>
      </c>
      <c r="E65" s="731"/>
      <c r="F65" s="731">
        <v>155.97711999999999</v>
      </c>
      <c r="G65" s="731">
        <v>156</v>
      </c>
      <c r="H65" s="731">
        <v>-2.2880000000014888E-2</v>
      </c>
      <c r="I65" s="732">
        <v>0.99985333333333326</v>
      </c>
      <c r="J65" s="733" t="s">
        <v>1</v>
      </c>
    </row>
    <row r="66" spans="1:10" ht="14.4" customHeight="1" x14ac:dyDescent="0.3">
      <c r="A66" s="729" t="s">
        <v>600</v>
      </c>
      <c r="B66" s="730" t="s">
        <v>3946</v>
      </c>
      <c r="C66" s="731">
        <v>0</v>
      </c>
      <c r="D66" s="731">
        <v>21.145799999999998</v>
      </c>
      <c r="E66" s="731"/>
      <c r="F66" s="731">
        <v>0</v>
      </c>
      <c r="G66" s="731">
        <v>21</v>
      </c>
      <c r="H66" s="731">
        <v>-21</v>
      </c>
      <c r="I66" s="732">
        <v>0</v>
      </c>
      <c r="J66" s="733" t="s">
        <v>1</v>
      </c>
    </row>
    <row r="67" spans="1:10" ht="14.4" customHeight="1" x14ac:dyDescent="0.3">
      <c r="A67" s="729" t="s">
        <v>600</v>
      </c>
      <c r="B67" s="730" t="s">
        <v>3947</v>
      </c>
      <c r="C67" s="731">
        <v>0.18586000000000003</v>
      </c>
      <c r="D67" s="731">
        <v>0.121</v>
      </c>
      <c r="E67" s="731"/>
      <c r="F67" s="731">
        <v>0.48399999999999999</v>
      </c>
      <c r="G67" s="731">
        <v>0</v>
      </c>
      <c r="H67" s="731">
        <v>0.48399999999999999</v>
      </c>
      <c r="I67" s="732" t="s">
        <v>578</v>
      </c>
      <c r="J67" s="733" t="s">
        <v>1</v>
      </c>
    </row>
    <row r="68" spans="1:10" ht="14.4" customHeight="1" x14ac:dyDescent="0.3">
      <c r="A68" s="729" t="s">
        <v>600</v>
      </c>
      <c r="B68" s="730" t="s">
        <v>3948</v>
      </c>
      <c r="C68" s="731">
        <v>359.04170000000005</v>
      </c>
      <c r="D68" s="731">
        <v>385.95187999999996</v>
      </c>
      <c r="E68" s="731"/>
      <c r="F68" s="731">
        <v>417.40466000000021</v>
      </c>
      <c r="G68" s="731">
        <v>387</v>
      </c>
      <c r="H68" s="731">
        <v>30.404660000000206</v>
      </c>
      <c r="I68" s="732">
        <v>1.0785650129198971</v>
      </c>
      <c r="J68" s="733" t="s">
        <v>1</v>
      </c>
    </row>
    <row r="69" spans="1:10" ht="14.4" customHeight="1" x14ac:dyDescent="0.3">
      <c r="A69" s="729" t="s">
        <v>600</v>
      </c>
      <c r="B69" s="730" t="s">
        <v>3949</v>
      </c>
      <c r="C69" s="731">
        <v>17768.365329999997</v>
      </c>
      <c r="D69" s="731">
        <v>16243.071800000014</v>
      </c>
      <c r="E69" s="731"/>
      <c r="F69" s="731">
        <v>17553.63512000001</v>
      </c>
      <c r="G69" s="731">
        <v>16495</v>
      </c>
      <c r="H69" s="731">
        <v>1058.6351200000099</v>
      </c>
      <c r="I69" s="732">
        <v>1.0641791524704463</v>
      </c>
      <c r="J69" s="733" t="s">
        <v>1</v>
      </c>
    </row>
    <row r="70" spans="1:10" ht="14.4" customHeight="1" x14ac:dyDescent="0.3">
      <c r="A70" s="729" t="s">
        <v>600</v>
      </c>
      <c r="B70" s="730" t="s">
        <v>3950</v>
      </c>
      <c r="C70" s="731">
        <v>872.26118000000008</v>
      </c>
      <c r="D70" s="731">
        <v>1442.0393000000004</v>
      </c>
      <c r="E70" s="731"/>
      <c r="F70" s="731">
        <v>1424.9361900000001</v>
      </c>
      <c r="G70" s="731">
        <v>1448</v>
      </c>
      <c r="H70" s="731">
        <v>-23.063809999999876</v>
      </c>
      <c r="I70" s="732">
        <v>0.98407195441988959</v>
      </c>
      <c r="J70" s="733" t="s">
        <v>1</v>
      </c>
    </row>
    <row r="71" spans="1:10" ht="14.4" customHeight="1" x14ac:dyDescent="0.3">
      <c r="A71" s="729" t="s">
        <v>600</v>
      </c>
      <c r="B71" s="730" t="s">
        <v>3951</v>
      </c>
      <c r="C71" s="731">
        <v>1516.3861100000004</v>
      </c>
      <c r="D71" s="731">
        <v>1603.3690900000004</v>
      </c>
      <c r="E71" s="731"/>
      <c r="F71" s="731">
        <v>1602.6712899999998</v>
      </c>
      <c r="G71" s="731">
        <v>1583</v>
      </c>
      <c r="H71" s="731">
        <v>19.671289999999772</v>
      </c>
      <c r="I71" s="732">
        <v>1.0124265887555273</v>
      </c>
      <c r="J71" s="733" t="s">
        <v>1</v>
      </c>
    </row>
    <row r="72" spans="1:10" ht="14.4" customHeight="1" x14ac:dyDescent="0.3">
      <c r="A72" s="729" t="s">
        <v>600</v>
      </c>
      <c r="B72" s="730" t="s">
        <v>3952</v>
      </c>
      <c r="C72" s="731">
        <v>16.637829999999997</v>
      </c>
      <c r="D72" s="731">
        <v>11.63771</v>
      </c>
      <c r="E72" s="731"/>
      <c r="F72" s="731">
        <v>20.549579999999999</v>
      </c>
      <c r="G72" s="731">
        <v>26</v>
      </c>
      <c r="H72" s="731">
        <v>-5.4504200000000012</v>
      </c>
      <c r="I72" s="732">
        <v>0.79036846153846152</v>
      </c>
      <c r="J72" s="733" t="s">
        <v>1</v>
      </c>
    </row>
    <row r="73" spans="1:10" ht="14.4" customHeight="1" x14ac:dyDescent="0.3">
      <c r="A73" s="729" t="s">
        <v>600</v>
      </c>
      <c r="B73" s="730" t="s">
        <v>3953</v>
      </c>
      <c r="C73" s="731">
        <v>62.166310000000003</v>
      </c>
      <c r="D73" s="731">
        <v>72.67568</v>
      </c>
      <c r="E73" s="731"/>
      <c r="F73" s="731">
        <v>83.347370000000012</v>
      </c>
      <c r="G73" s="731">
        <v>78</v>
      </c>
      <c r="H73" s="731">
        <v>5.3473700000000122</v>
      </c>
      <c r="I73" s="732">
        <v>1.0685560256410258</v>
      </c>
      <c r="J73" s="733" t="s">
        <v>1</v>
      </c>
    </row>
    <row r="74" spans="1:10" ht="14.4" customHeight="1" x14ac:dyDescent="0.3">
      <c r="A74" s="729" t="s">
        <v>600</v>
      </c>
      <c r="B74" s="730" t="s">
        <v>3954</v>
      </c>
      <c r="C74" s="731">
        <v>2498.2316000000005</v>
      </c>
      <c r="D74" s="731">
        <v>2623.3314799999994</v>
      </c>
      <c r="E74" s="731"/>
      <c r="F74" s="731">
        <v>2531.5457500000007</v>
      </c>
      <c r="G74" s="731">
        <v>2453</v>
      </c>
      <c r="H74" s="731">
        <v>78.54575000000068</v>
      </c>
      <c r="I74" s="732">
        <v>1.0320202812882189</v>
      </c>
      <c r="J74" s="733" t="s">
        <v>1</v>
      </c>
    </row>
    <row r="75" spans="1:10" ht="14.4" customHeight="1" x14ac:dyDescent="0.3">
      <c r="A75" s="729" t="s">
        <v>600</v>
      </c>
      <c r="B75" s="730" t="s">
        <v>3955</v>
      </c>
      <c r="C75" s="731">
        <v>0</v>
      </c>
      <c r="D75" s="731">
        <v>0</v>
      </c>
      <c r="E75" s="731"/>
      <c r="F75" s="731">
        <v>0</v>
      </c>
      <c r="G75" s="731">
        <v>0</v>
      </c>
      <c r="H75" s="731">
        <v>0</v>
      </c>
      <c r="I75" s="732" t="s">
        <v>578</v>
      </c>
      <c r="J75" s="733" t="s">
        <v>1</v>
      </c>
    </row>
    <row r="76" spans="1:10" ht="14.4" customHeight="1" x14ac:dyDescent="0.3">
      <c r="A76" s="729" t="s">
        <v>600</v>
      </c>
      <c r="B76" s="730" t="s">
        <v>3956</v>
      </c>
      <c r="C76" s="731">
        <v>0</v>
      </c>
      <c r="D76" s="731">
        <v>0</v>
      </c>
      <c r="E76" s="731"/>
      <c r="F76" s="731">
        <v>0</v>
      </c>
      <c r="G76" s="731">
        <v>0</v>
      </c>
      <c r="H76" s="731">
        <v>0</v>
      </c>
      <c r="I76" s="732" t="s">
        <v>578</v>
      </c>
      <c r="J76" s="733" t="s">
        <v>1</v>
      </c>
    </row>
    <row r="77" spans="1:10" ht="14.4" customHeight="1" x14ac:dyDescent="0.3">
      <c r="A77" s="729" t="s">
        <v>600</v>
      </c>
      <c r="B77" s="730" t="s">
        <v>3957</v>
      </c>
      <c r="C77" s="731">
        <v>482.93078000000008</v>
      </c>
      <c r="D77" s="731">
        <v>516.36524999999995</v>
      </c>
      <c r="E77" s="731"/>
      <c r="F77" s="731">
        <v>493.17514</v>
      </c>
      <c r="G77" s="731">
        <v>504</v>
      </c>
      <c r="H77" s="731">
        <v>-10.824860000000001</v>
      </c>
      <c r="I77" s="732">
        <v>0.9785221031746032</v>
      </c>
      <c r="J77" s="733" t="s">
        <v>1</v>
      </c>
    </row>
    <row r="78" spans="1:10" ht="14.4" customHeight="1" x14ac:dyDescent="0.3">
      <c r="A78" s="729" t="s">
        <v>600</v>
      </c>
      <c r="B78" s="730" t="s">
        <v>3958</v>
      </c>
      <c r="C78" s="731">
        <v>201.37438</v>
      </c>
      <c r="D78" s="731">
        <v>22.158249999999999</v>
      </c>
      <c r="E78" s="731"/>
      <c r="F78" s="731">
        <v>116.61562000000001</v>
      </c>
      <c r="G78" s="731">
        <v>17</v>
      </c>
      <c r="H78" s="731">
        <v>99.615620000000007</v>
      </c>
      <c r="I78" s="732">
        <v>6.8597423529411765</v>
      </c>
      <c r="J78" s="733" t="s">
        <v>1</v>
      </c>
    </row>
    <row r="79" spans="1:10" ht="14.4" customHeight="1" x14ac:dyDescent="0.3">
      <c r="A79" s="729" t="s">
        <v>600</v>
      </c>
      <c r="B79" s="730" t="s">
        <v>602</v>
      </c>
      <c r="C79" s="731">
        <v>27540.18145</v>
      </c>
      <c r="D79" s="731">
        <v>26487.304180000014</v>
      </c>
      <c r="E79" s="731"/>
      <c r="F79" s="731">
        <v>27090.940000000006</v>
      </c>
      <c r="G79" s="731">
        <v>26460</v>
      </c>
      <c r="H79" s="731">
        <v>630.94000000000597</v>
      </c>
      <c r="I79" s="732">
        <v>1.0238450491307636</v>
      </c>
      <c r="J79" s="733" t="s">
        <v>592</v>
      </c>
    </row>
    <row r="80" spans="1:10" ht="14.4" customHeight="1" x14ac:dyDescent="0.3">
      <c r="A80" s="729" t="s">
        <v>578</v>
      </c>
      <c r="B80" s="730" t="s">
        <v>578</v>
      </c>
      <c r="C80" s="731" t="s">
        <v>578</v>
      </c>
      <c r="D80" s="731" t="s">
        <v>578</v>
      </c>
      <c r="E80" s="731"/>
      <c r="F80" s="731" t="s">
        <v>578</v>
      </c>
      <c r="G80" s="731" t="s">
        <v>578</v>
      </c>
      <c r="H80" s="731" t="s">
        <v>578</v>
      </c>
      <c r="I80" s="732" t="s">
        <v>578</v>
      </c>
      <c r="J80" s="733" t="s">
        <v>593</v>
      </c>
    </row>
    <row r="81" spans="1:10" ht="14.4" customHeight="1" x14ac:dyDescent="0.3">
      <c r="A81" s="729" t="s">
        <v>576</v>
      </c>
      <c r="B81" s="730" t="s">
        <v>587</v>
      </c>
      <c r="C81" s="731">
        <v>32089.685309999997</v>
      </c>
      <c r="D81" s="731">
        <v>30647.590730000014</v>
      </c>
      <c r="E81" s="731"/>
      <c r="F81" s="731">
        <v>31052.540620000007</v>
      </c>
      <c r="G81" s="731">
        <v>30539</v>
      </c>
      <c r="H81" s="731">
        <v>513.54062000000704</v>
      </c>
      <c r="I81" s="732">
        <v>1.0168158950849735</v>
      </c>
      <c r="J81" s="733" t="s">
        <v>588</v>
      </c>
    </row>
  </sheetData>
  <mergeCells count="3">
    <mergeCell ref="A1:I1"/>
    <mergeCell ref="F3:I3"/>
    <mergeCell ref="C4:D4"/>
  </mergeCells>
  <conditionalFormatting sqref="F24 F82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1">
    <cfRule type="expression" dxfId="32" priority="6">
      <formula>$H25&gt;0</formula>
    </cfRule>
  </conditionalFormatting>
  <conditionalFormatting sqref="A25:A81">
    <cfRule type="expression" dxfId="31" priority="5">
      <formula>AND($J25&lt;&gt;"mezeraKL",$J25&lt;&gt;"")</formula>
    </cfRule>
  </conditionalFormatting>
  <conditionalFormatting sqref="I25:I81">
    <cfRule type="expression" dxfId="30" priority="7">
      <formula>$I25&gt;1</formula>
    </cfRule>
  </conditionalFormatting>
  <conditionalFormatting sqref="B25:B81">
    <cfRule type="expression" dxfId="29" priority="4">
      <formula>OR($J25="NS",$J25="SumaNS",$J25="Účet")</formula>
    </cfRule>
  </conditionalFormatting>
  <conditionalFormatting sqref="A25:D81 F25:I81">
    <cfRule type="expression" dxfId="28" priority="8">
      <formula>AND($J25&lt;&gt;"",$J25&lt;&gt;"mezeraKL")</formula>
    </cfRule>
  </conditionalFormatting>
  <conditionalFormatting sqref="B25:D81 F25:I81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1 F25:I81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5413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329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40.867135564952811</v>
      </c>
      <c r="J3" s="203">
        <f>SUBTOTAL(9,J5:J1048576)</f>
        <v>693237.5</v>
      </c>
      <c r="K3" s="204">
        <f>SUBTOTAL(9,K5:K1048576)</f>
        <v>28330630.891208977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576</v>
      </c>
      <c r="B5" s="825" t="s">
        <v>577</v>
      </c>
      <c r="C5" s="828" t="s">
        <v>589</v>
      </c>
      <c r="D5" s="862" t="s">
        <v>590</v>
      </c>
      <c r="E5" s="828" t="s">
        <v>3962</v>
      </c>
      <c r="F5" s="862" t="s">
        <v>3963</v>
      </c>
      <c r="G5" s="828" t="s">
        <v>3964</v>
      </c>
      <c r="H5" s="828" t="s">
        <v>3965</v>
      </c>
      <c r="I5" s="225">
        <v>147.19437789916992</v>
      </c>
      <c r="J5" s="225">
        <v>47</v>
      </c>
      <c r="K5" s="848">
        <v>6918.090087890625</v>
      </c>
    </row>
    <row r="6" spans="1:11" ht="14.4" customHeight="1" x14ac:dyDescent="0.3">
      <c r="A6" s="831" t="s">
        <v>576</v>
      </c>
      <c r="B6" s="832" t="s">
        <v>577</v>
      </c>
      <c r="C6" s="835" t="s">
        <v>589</v>
      </c>
      <c r="D6" s="863" t="s">
        <v>590</v>
      </c>
      <c r="E6" s="835" t="s">
        <v>3962</v>
      </c>
      <c r="F6" s="863" t="s">
        <v>3963</v>
      </c>
      <c r="G6" s="835" t="s">
        <v>3966</v>
      </c>
      <c r="H6" s="835" t="s">
        <v>3967</v>
      </c>
      <c r="I6" s="849">
        <v>139.44000244140625</v>
      </c>
      <c r="J6" s="849">
        <v>10</v>
      </c>
      <c r="K6" s="850">
        <v>1394.3599853515625</v>
      </c>
    </row>
    <row r="7" spans="1:11" ht="14.4" customHeight="1" x14ac:dyDescent="0.3">
      <c r="A7" s="831" t="s">
        <v>576</v>
      </c>
      <c r="B7" s="832" t="s">
        <v>577</v>
      </c>
      <c r="C7" s="835" t="s">
        <v>589</v>
      </c>
      <c r="D7" s="863" t="s">
        <v>590</v>
      </c>
      <c r="E7" s="835" t="s">
        <v>3962</v>
      </c>
      <c r="F7" s="863" t="s">
        <v>3963</v>
      </c>
      <c r="G7" s="835" t="s">
        <v>3968</v>
      </c>
      <c r="H7" s="835" t="s">
        <v>3969</v>
      </c>
      <c r="I7" s="849">
        <v>147.17024993896484</v>
      </c>
      <c r="J7" s="849">
        <v>47</v>
      </c>
      <c r="K7" s="850">
        <v>6916.9400634765625</v>
      </c>
    </row>
    <row r="8" spans="1:11" ht="14.4" customHeight="1" x14ac:dyDescent="0.3">
      <c r="A8" s="831" t="s">
        <v>576</v>
      </c>
      <c r="B8" s="832" t="s">
        <v>577</v>
      </c>
      <c r="C8" s="835" t="s">
        <v>589</v>
      </c>
      <c r="D8" s="863" t="s">
        <v>590</v>
      </c>
      <c r="E8" s="835" t="s">
        <v>3962</v>
      </c>
      <c r="F8" s="863" t="s">
        <v>3963</v>
      </c>
      <c r="G8" s="835" t="s">
        <v>3970</v>
      </c>
      <c r="H8" s="835" t="s">
        <v>3971</v>
      </c>
      <c r="I8" s="849">
        <v>139.44000244140625</v>
      </c>
      <c r="J8" s="849">
        <v>10</v>
      </c>
      <c r="K8" s="850">
        <v>1394.3599853515625</v>
      </c>
    </row>
    <row r="9" spans="1:11" ht="14.4" customHeight="1" x14ac:dyDescent="0.3">
      <c r="A9" s="831" t="s">
        <v>576</v>
      </c>
      <c r="B9" s="832" t="s">
        <v>577</v>
      </c>
      <c r="C9" s="835" t="s">
        <v>589</v>
      </c>
      <c r="D9" s="863" t="s">
        <v>590</v>
      </c>
      <c r="E9" s="835" t="s">
        <v>3962</v>
      </c>
      <c r="F9" s="863" t="s">
        <v>3963</v>
      </c>
      <c r="G9" s="835" t="s">
        <v>3972</v>
      </c>
      <c r="H9" s="835" t="s">
        <v>3973</v>
      </c>
      <c r="I9" s="849">
        <v>152.46000671386719</v>
      </c>
      <c r="J9" s="849">
        <v>4</v>
      </c>
      <c r="K9" s="850">
        <v>609.84002685546875</v>
      </c>
    </row>
    <row r="10" spans="1:11" ht="14.4" customHeight="1" x14ac:dyDescent="0.3">
      <c r="A10" s="831" t="s">
        <v>576</v>
      </c>
      <c r="B10" s="832" t="s">
        <v>577</v>
      </c>
      <c r="C10" s="835" t="s">
        <v>589</v>
      </c>
      <c r="D10" s="863" t="s">
        <v>590</v>
      </c>
      <c r="E10" s="835" t="s">
        <v>3962</v>
      </c>
      <c r="F10" s="863" t="s">
        <v>3963</v>
      </c>
      <c r="G10" s="835" t="s">
        <v>3974</v>
      </c>
      <c r="H10" s="835" t="s">
        <v>3975</v>
      </c>
      <c r="I10" s="849">
        <v>11.662124872207642</v>
      </c>
      <c r="J10" s="849">
        <v>80</v>
      </c>
      <c r="K10" s="850">
        <v>932.87998962402344</v>
      </c>
    </row>
    <row r="11" spans="1:11" ht="14.4" customHeight="1" x14ac:dyDescent="0.3">
      <c r="A11" s="831" t="s">
        <v>576</v>
      </c>
      <c r="B11" s="832" t="s">
        <v>577</v>
      </c>
      <c r="C11" s="835" t="s">
        <v>589</v>
      </c>
      <c r="D11" s="863" t="s">
        <v>590</v>
      </c>
      <c r="E11" s="835" t="s">
        <v>3976</v>
      </c>
      <c r="F11" s="863" t="s">
        <v>3977</v>
      </c>
      <c r="G11" s="835" t="s">
        <v>3978</v>
      </c>
      <c r="H11" s="835" t="s">
        <v>3979</v>
      </c>
      <c r="I11" s="849">
        <v>104.05999755859375</v>
      </c>
      <c r="J11" s="849">
        <v>50</v>
      </c>
      <c r="K11" s="850">
        <v>5203</v>
      </c>
    </row>
    <row r="12" spans="1:11" ht="14.4" customHeight="1" x14ac:dyDescent="0.3">
      <c r="A12" s="831" t="s">
        <v>576</v>
      </c>
      <c r="B12" s="832" t="s">
        <v>577</v>
      </c>
      <c r="C12" s="835" t="s">
        <v>589</v>
      </c>
      <c r="D12" s="863" t="s">
        <v>590</v>
      </c>
      <c r="E12" s="835" t="s">
        <v>3976</v>
      </c>
      <c r="F12" s="863" t="s">
        <v>3977</v>
      </c>
      <c r="G12" s="835" t="s">
        <v>3980</v>
      </c>
      <c r="H12" s="835" t="s">
        <v>3981</v>
      </c>
      <c r="I12" s="849">
        <v>1264.2449645996094</v>
      </c>
      <c r="J12" s="849">
        <v>31</v>
      </c>
      <c r="K12" s="850">
        <v>37641.65966796875</v>
      </c>
    </row>
    <row r="13" spans="1:11" ht="14.4" customHeight="1" x14ac:dyDescent="0.3">
      <c r="A13" s="831" t="s">
        <v>576</v>
      </c>
      <c r="B13" s="832" t="s">
        <v>577</v>
      </c>
      <c r="C13" s="835" t="s">
        <v>589</v>
      </c>
      <c r="D13" s="863" t="s">
        <v>590</v>
      </c>
      <c r="E13" s="835" t="s">
        <v>3976</v>
      </c>
      <c r="F13" s="863" t="s">
        <v>3977</v>
      </c>
      <c r="G13" s="835" t="s">
        <v>3982</v>
      </c>
      <c r="H13" s="835" t="s">
        <v>3983</v>
      </c>
      <c r="I13" s="849">
        <v>713.55999755859375</v>
      </c>
      <c r="J13" s="849">
        <v>4</v>
      </c>
      <c r="K13" s="850">
        <v>2854.239990234375</v>
      </c>
    </row>
    <row r="14" spans="1:11" ht="14.4" customHeight="1" x14ac:dyDescent="0.3">
      <c r="A14" s="831" t="s">
        <v>576</v>
      </c>
      <c r="B14" s="832" t="s">
        <v>577</v>
      </c>
      <c r="C14" s="835" t="s">
        <v>589</v>
      </c>
      <c r="D14" s="863" t="s">
        <v>590</v>
      </c>
      <c r="E14" s="835" t="s">
        <v>3976</v>
      </c>
      <c r="F14" s="863" t="s">
        <v>3977</v>
      </c>
      <c r="G14" s="835" t="s">
        <v>3984</v>
      </c>
      <c r="H14" s="835" t="s">
        <v>3985</v>
      </c>
      <c r="I14" s="849">
        <v>749.260009765625</v>
      </c>
      <c r="J14" s="849">
        <v>1</v>
      </c>
      <c r="K14" s="850">
        <v>749.260009765625</v>
      </c>
    </row>
    <row r="15" spans="1:11" ht="14.4" customHeight="1" x14ac:dyDescent="0.3">
      <c r="A15" s="831" t="s">
        <v>576</v>
      </c>
      <c r="B15" s="832" t="s">
        <v>577</v>
      </c>
      <c r="C15" s="835" t="s">
        <v>589</v>
      </c>
      <c r="D15" s="863" t="s">
        <v>590</v>
      </c>
      <c r="E15" s="835" t="s">
        <v>3976</v>
      </c>
      <c r="F15" s="863" t="s">
        <v>3977</v>
      </c>
      <c r="G15" s="835" t="s">
        <v>3986</v>
      </c>
      <c r="H15" s="835" t="s">
        <v>3987</v>
      </c>
      <c r="I15" s="849">
        <v>2277.219970703125</v>
      </c>
      <c r="J15" s="849">
        <v>1</v>
      </c>
      <c r="K15" s="850">
        <v>2277.219970703125</v>
      </c>
    </row>
    <row r="16" spans="1:11" ht="14.4" customHeight="1" x14ac:dyDescent="0.3">
      <c r="A16" s="831" t="s">
        <v>576</v>
      </c>
      <c r="B16" s="832" t="s">
        <v>577</v>
      </c>
      <c r="C16" s="835" t="s">
        <v>589</v>
      </c>
      <c r="D16" s="863" t="s">
        <v>590</v>
      </c>
      <c r="E16" s="835" t="s">
        <v>3976</v>
      </c>
      <c r="F16" s="863" t="s">
        <v>3977</v>
      </c>
      <c r="G16" s="835" t="s">
        <v>3988</v>
      </c>
      <c r="H16" s="835" t="s">
        <v>3989</v>
      </c>
      <c r="I16" s="849">
        <v>4.1066667238871259</v>
      </c>
      <c r="J16" s="849">
        <v>740</v>
      </c>
      <c r="K16" s="850">
        <v>3038.449951171875</v>
      </c>
    </row>
    <row r="17" spans="1:11" ht="14.4" customHeight="1" x14ac:dyDescent="0.3">
      <c r="A17" s="831" t="s">
        <v>576</v>
      </c>
      <c r="B17" s="832" t="s">
        <v>577</v>
      </c>
      <c r="C17" s="835" t="s">
        <v>589</v>
      </c>
      <c r="D17" s="863" t="s">
        <v>590</v>
      </c>
      <c r="E17" s="835" t="s">
        <v>3976</v>
      </c>
      <c r="F17" s="863" t="s">
        <v>3977</v>
      </c>
      <c r="G17" s="835" t="s">
        <v>3990</v>
      </c>
      <c r="H17" s="835" t="s">
        <v>3991</v>
      </c>
      <c r="I17" s="849">
        <v>0.87666666507720947</v>
      </c>
      <c r="J17" s="849">
        <v>2800</v>
      </c>
      <c r="K17" s="850">
        <v>2462</v>
      </c>
    </row>
    <row r="18" spans="1:11" ht="14.4" customHeight="1" x14ac:dyDescent="0.3">
      <c r="A18" s="831" t="s">
        <v>576</v>
      </c>
      <c r="B18" s="832" t="s">
        <v>577</v>
      </c>
      <c r="C18" s="835" t="s">
        <v>589</v>
      </c>
      <c r="D18" s="863" t="s">
        <v>590</v>
      </c>
      <c r="E18" s="835" t="s">
        <v>3976</v>
      </c>
      <c r="F18" s="863" t="s">
        <v>3977</v>
      </c>
      <c r="G18" s="835" t="s">
        <v>3992</v>
      </c>
      <c r="H18" s="835" t="s">
        <v>3993</v>
      </c>
      <c r="I18" s="849">
        <v>1.2899999618530273</v>
      </c>
      <c r="J18" s="849">
        <v>3000</v>
      </c>
      <c r="K18" s="850">
        <v>3870</v>
      </c>
    </row>
    <row r="19" spans="1:11" ht="14.4" customHeight="1" x14ac:dyDescent="0.3">
      <c r="A19" s="831" t="s">
        <v>576</v>
      </c>
      <c r="B19" s="832" t="s">
        <v>577</v>
      </c>
      <c r="C19" s="835" t="s">
        <v>589</v>
      </c>
      <c r="D19" s="863" t="s">
        <v>590</v>
      </c>
      <c r="E19" s="835" t="s">
        <v>3976</v>
      </c>
      <c r="F19" s="863" t="s">
        <v>3977</v>
      </c>
      <c r="G19" s="835" t="s">
        <v>3994</v>
      </c>
      <c r="H19" s="835" t="s">
        <v>3995</v>
      </c>
      <c r="I19" s="849">
        <v>0.4699999988079071</v>
      </c>
      <c r="J19" s="849">
        <v>3800</v>
      </c>
      <c r="K19" s="850">
        <v>1786</v>
      </c>
    </row>
    <row r="20" spans="1:11" ht="14.4" customHeight="1" x14ac:dyDescent="0.3">
      <c r="A20" s="831" t="s">
        <v>576</v>
      </c>
      <c r="B20" s="832" t="s">
        <v>577</v>
      </c>
      <c r="C20" s="835" t="s">
        <v>589</v>
      </c>
      <c r="D20" s="863" t="s">
        <v>590</v>
      </c>
      <c r="E20" s="835" t="s">
        <v>3976</v>
      </c>
      <c r="F20" s="863" t="s">
        <v>3977</v>
      </c>
      <c r="G20" s="835" t="s">
        <v>3996</v>
      </c>
      <c r="H20" s="835" t="s">
        <v>3997</v>
      </c>
      <c r="I20" s="849">
        <v>1.1722221771876018</v>
      </c>
      <c r="J20" s="849">
        <v>3500</v>
      </c>
      <c r="K20" s="850">
        <v>4105</v>
      </c>
    </row>
    <row r="21" spans="1:11" ht="14.4" customHeight="1" x14ac:dyDescent="0.3">
      <c r="A21" s="831" t="s">
        <v>576</v>
      </c>
      <c r="B21" s="832" t="s">
        <v>577</v>
      </c>
      <c r="C21" s="835" t="s">
        <v>589</v>
      </c>
      <c r="D21" s="863" t="s">
        <v>590</v>
      </c>
      <c r="E21" s="835" t="s">
        <v>3976</v>
      </c>
      <c r="F21" s="863" t="s">
        <v>3977</v>
      </c>
      <c r="G21" s="835" t="s">
        <v>3998</v>
      </c>
      <c r="H21" s="835" t="s">
        <v>3999</v>
      </c>
      <c r="I21" s="849">
        <v>0.43999999761581421</v>
      </c>
      <c r="J21" s="849">
        <v>600</v>
      </c>
      <c r="K21" s="850">
        <v>264</v>
      </c>
    </row>
    <row r="22" spans="1:11" ht="14.4" customHeight="1" x14ac:dyDescent="0.3">
      <c r="A22" s="831" t="s">
        <v>576</v>
      </c>
      <c r="B22" s="832" t="s">
        <v>577</v>
      </c>
      <c r="C22" s="835" t="s">
        <v>589</v>
      </c>
      <c r="D22" s="863" t="s">
        <v>590</v>
      </c>
      <c r="E22" s="835" t="s">
        <v>3976</v>
      </c>
      <c r="F22" s="863" t="s">
        <v>3977</v>
      </c>
      <c r="G22" s="835" t="s">
        <v>4000</v>
      </c>
      <c r="H22" s="835" t="s">
        <v>4001</v>
      </c>
      <c r="I22" s="849">
        <v>162.71000671386719</v>
      </c>
      <c r="J22" s="849">
        <v>1</v>
      </c>
      <c r="K22" s="850">
        <v>162.71000671386719</v>
      </c>
    </row>
    <row r="23" spans="1:11" ht="14.4" customHeight="1" x14ac:dyDescent="0.3">
      <c r="A23" s="831" t="s">
        <v>576</v>
      </c>
      <c r="B23" s="832" t="s">
        <v>577</v>
      </c>
      <c r="C23" s="835" t="s">
        <v>589</v>
      </c>
      <c r="D23" s="863" t="s">
        <v>590</v>
      </c>
      <c r="E23" s="835" t="s">
        <v>3976</v>
      </c>
      <c r="F23" s="863" t="s">
        <v>3977</v>
      </c>
      <c r="G23" s="835" t="s">
        <v>4002</v>
      </c>
      <c r="H23" s="835" t="s">
        <v>4003</v>
      </c>
      <c r="I23" s="849">
        <v>2.9700000286102295</v>
      </c>
      <c r="J23" s="849">
        <v>210</v>
      </c>
      <c r="K23" s="850">
        <v>623.02001953125</v>
      </c>
    </row>
    <row r="24" spans="1:11" ht="14.4" customHeight="1" x14ac:dyDescent="0.3">
      <c r="A24" s="831" t="s">
        <v>576</v>
      </c>
      <c r="B24" s="832" t="s">
        <v>577</v>
      </c>
      <c r="C24" s="835" t="s">
        <v>589</v>
      </c>
      <c r="D24" s="863" t="s">
        <v>590</v>
      </c>
      <c r="E24" s="835" t="s">
        <v>3976</v>
      </c>
      <c r="F24" s="863" t="s">
        <v>3977</v>
      </c>
      <c r="G24" s="835" t="s">
        <v>4004</v>
      </c>
      <c r="H24" s="835" t="s">
        <v>4005</v>
      </c>
      <c r="I24" s="849">
        <v>111.55000305175781</v>
      </c>
      <c r="J24" s="849">
        <v>1</v>
      </c>
      <c r="K24" s="850">
        <v>111.55000305175781</v>
      </c>
    </row>
    <row r="25" spans="1:11" ht="14.4" customHeight="1" x14ac:dyDescent="0.3">
      <c r="A25" s="831" t="s">
        <v>576</v>
      </c>
      <c r="B25" s="832" t="s">
        <v>577</v>
      </c>
      <c r="C25" s="835" t="s">
        <v>589</v>
      </c>
      <c r="D25" s="863" t="s">
        <v>590</v>
      </c>
      <c r="E25" s="835" t="s">
        <v>3976</v>
      </c>
      <c r="F25" s="863" t="s">
        <v>3977</v>
      </c>
      <c r="G25" s="835" t="s">
        <v>4006</v>
      </c>
      <c r="H25" s="835" t="s">
        <v>4007</v>
      </c>
      <c r="I25" s="849">
        <v>790.875</v>
      </c>
      <c r="J25" s="849">
        <v>5</v>
      </c>
      <c r="K25" s="850">
        <v>3954.3699951171875</v>
      </c>
    </row>
    <row r="26" spans="1:11" ht="14.4" customHeight="1" x14ac:dyDescent="0.3">
      <c r="A26" s="831" t="s">
        <v>576</v>
      </c>
      <c r="B26" s="832" t="s">
        <v>577</v>
      </c>
      <c r="C26" s="835" t="s">
        <v>589</v>
      </c>
      <c r="D26" s="863" t="s">
        <v>590</v>
      </c>
      <c r="E26" s="835" t="s">
        <v>3976</v>
      </c>
      <c r="F26" s="863" t="s">
        <v>3977</v>
      </c>
      <c r="G26" s="835" t="s">
        <v>4008</v>
      </c>
      <c r="H26" s="835" t="s">
        <v>4009</v>
      </c>
      <c r="I26" s="849">
        <v>137.77999877929687</v>
      </c>
      <c r="J26" s="849">
        <v>15</v>
      </c>
      <c r="K26" s="850">
        <v>2066.679931640625</v>
      </c>
    </row>
    <row r="27" spans="1:11" ht="14.4" customHeight="1" x14ac:dyDescent="0.3">
      <c r="A27" s="831" t="s">
        <v>576</v>
      </c>
      <c r="B27" s="832" t="s">
        <v>577</v>
      </c>
      <c r="C27" s="835" t="s">
        <v>589</v>
      </c>
      <c r="D27" s="863" t="s">
        <v>590</v>
      </c>
      <c r="E27" s="835" t="s">
        <v>3976</v>
      </c>
      <c r="F27" s="863" t="s">
        <v>3977</v>
      </c>
      <c r="G27" s="835" t="s">
        <v>4010</v>
      </c>
      <c r="H27" s="835" t="s">
        <v>4011</v>
      </c>
      <c r="I27" s="849">
        <v>235.1300048828125</v>
      </c>
      <c r="J27" s="849">
        <v>10</v>
      </c>
      <c r="K27" s="850">
        <v>2351.300048828125</v>
      </c>
    </row>
    <row r="28" spans="1:11" ht="14.4" customHeight="1" x14ac:dyDescent="0.3">
      <c r="A28" s="831" t="s">
        <v>576</v>
      </c>
      <c r="B28" s="832" t="s">
        <v>577</v>
      </c>
      <c r="C28" s="835" t="s">
        <v>589</v>
      </c>
      <c r="D28" s="863" t="s">
        <v>590</v>
      </c>
      <c r="E28" s="835" t="s">
        <v>3976</v>
      </c>
      <c r="F28" s="863" t="s">
        <v>3977</v>
      </c>
      <c r="G28" s="835" t="s">
        <v>4012</v>
      </c>
      <c r="H28" s="835" t="s">
        <v>4013</v>
      </c>
      <c r="I28" s="849">
        <v>11.829999923706055</v>
      </c>
      <c r="J28" s="849">
        <v>100</v>
      </c>
      <c r="K28" s="850">
        <v>1183.3199462890625</v>
      </c>
    </row>
    <row r="29" spans="1:11" ht="14.4" customHeight="1" x14ac:dyDescent="0.3">
      <c r="A29" s="831" t="s">
        <v>576</v>
      </c>
      <c r="B29" s="832" t="s">
        <v>577</v>
      </c>
      <c r="C29" s="835" t="s">
        <v>589</v>
      </c>
      <c r="D29" s="863" t="s">
        <v>590</v>
      </c>
      <c r="E29" s="835" t="s">
        <v>3976</v>
      </c>
      <c r="F29" s="863" t="s">
        <v>3977</v>
      </c>
      <c r="G29" s="835" t="s">
        <v>4014</v>
      </c>
      <c r="H29" s="835" t="s">
        <v>4015</v>
      </c>
      <c r="I29" s="849">
        <v>22.148332913716633</v>
      </c>
      <c r="J29" s="849">
        <v>300</v>
      </c>
      <c r="K29" s="850">
        <v>6644.75</v>
      </c>
    </row>
    <row r="30" spans="1:11" ht="14.4" customHeight="1" x14ac:dyDescent="0.3">
      <c r="A30" s="831" t="s">
        <v>576</v>
      </c>
      <c r="B30" s="832" t="s">
        <v>577</v>
      </c>
      <c r="C30" s="835" t="s">
        <v>589</v>
      </c>
      <c r="D30" s="863" t="s">
        <v>590</v>
      </c>
      <c r="E30" s="835" t="s">
        <v>3976</v>
      </c>
      <c r="F30" s="863" t="s">
        <v>3977</v>
      </c>
      <c r="G30" s="835" t="s">
        <v>4016</v>
      </c>
      <c r="H30" s="835" t="s">
        <v>4017</v>
      </c>
      <c r="I30" s="849">
        <v>30.177500247955322</v>
      </c>
      <c r="J30" s="849">
        <v>125</v>
      </c>
      <c r="K30" s="850">
        <v>3772.25</v>
      </c>
    </row>
    <row r="31" spans="1:11" ht="14.4" customHeight="1" x14ac:dyDescent="0.3">
      <c r="A31" s="831" t="s">
        <v>576</v>
      </c>
      <c r="B31" s="832" t="s">
        <v>577</v>
      </c>
      <c r="C31" s="835" t="s">
        <v>589</v>
      </c>
      <c r="D31" s="863" t="s">
        <v>590</v>
      </c>
      <c r="E31" s="835" t="s">
        <v>3976</v>
      </c>
      <c r="F31" s="863" t="s">
        <v>3977</v>
      </c>
      <c r="G31" s="835" t="s">
        <v>4018</v>
      </c>
      <c r="H31" s="835" t="s">
        <v>4019</v>
      </c>
      <c r="I31" s="849">
        <v>13.039999961853027</v>
      </c>
      <c r="J31" s="849">
        <v>20</v>
      </c>
      <c r="K31" s="850">
        <v>260.79998779296875</v>
      </c>
    </row>
    <row r="32" spans="1:11" ht="14.4" customHeight="1" x14ac:dyDescent="0.3">
      <c r="A32" s="831" t="s">
        <v>576</v>
      </c>
      <c r="B32" s="832" t="s">
        <v>577</v>
      </c>
      <c r="C32" s="835" t="s">
        <v>589</v>
      </c>
      <c r="D32" s="863" t="s">
        <v>590</v>
      </c>
      <c r="E32" s="835" t="s">
        <v>3976</v>
      </c>
      <c r="F32" s="863" t="s">
        <v>3977</v>
      </c>
      <c r="G32" s="835" t="s">
        <v>4020</v>
      </c>
      <c r="H32" s="835" t="s">
        <v>4021</v>
      </c>
      <c r="I32" s="849">
        <v>4.7899999618530273</v>
      </c>
      <c r="J32" s="849">
        <v>144</v>
      </c>
      <c r="K32" s="850">
        <v>690.010009765625</v>
      </c>
    </row>
    <row r="33" spans="1:11" ht="14.4" customHeight="1" x14ac:dyDescent="0.3">
      <c r="A33" s="831" t="s">
        <v>576</v>
      </c>
      <c r="B33" s="832" t="s">
        <v>577</v>
      </c>
      <c r="C33" s="835" t="s">
        <v>589</v>
      </c>
      <c r="D33" s="863" t="s">
        <v>590</v>
      </c>
      <c r="E33" s="835" t="s">
        <v>3976</v>
      </c>
      <c r="F33" s="863" t="s">
        <v>3977</v>
      </c>
      <c r="G33" s="835" t="s">
        <v>4022</v>
      </c>
      <c r="H33" s="835" t="s">
        <v>4023</v>
      </c>
      <c r="I33" s="849">
        <v>16.329999923706055</v>
      </c>
      <c r="J33" s="849">
        <v>10</v>
      </c>
      <c r="K33" s="850">
        <v>163.30000305175781</v>
      </c>
    </row>
    <row r="34" spans="1:11" ht="14.4" customHeight="1" x14ac:dyDescent="0.3">
      <c r="A34" s="831" t="s">
        <v>576</v>
      </c>
      <c r="B34" s="832" t="s">
        <v>577</v>
      </c>
      <c r="C34" s="835" t="s">
        <v>589</v>
      </c>
      <c r="D34" s="863" t="s">
        <v>590</v>
      </c>
      <c r="E34" s="835" t="s">
        <v>3976</v>
      </c>
      <c r="F34" s="863" t="s">
        <v>3977</v>
      </c>
      <c r="G34" s="835" t="s">
        <v>4024</v>
      </c>
      <c r="H34" s="835" t="s">
        <v>4025</v>
      </c>
      <c r="I34" s="849">
        <v>98.44000244140625</v>
      </c>
      <c r="J34" s="849">
        <v>10</v>
      </c>
      <c r="K34" s="850">
        <v>984.4000244140625</v>
      </c>
    </row>
    <row r="35" spans="1:11" ht="14.4" customHeight="1" x14ac:dyDescent="0.3">
      <c r="A35" s="831" t="s">
        <v>576</v>
      </c>
      <c r="B35" s="832" t="s">
        <v>577</v>
      </c>
      <c r="C35" s="835" t="s">
        <v>589</v>
      </c>
      <c r="D35" s="863" t="s">
        <v>590</v>
      </c>
      <c r="E35" s="835" t="s">
        <v>3976</v>
      </c>
      <c r="F35" s="863" t="s">
        <v>3977</v>
      </c>
      <c r="G35" s="835" t="s">
        <v>4026</v>
      </c>
      <c r="H35" s="835" t="s">
        <v>4027</v>
      </c>
      <c r="I35" s="849">
        <v>322</v>
      </c>
      <c r="J35" s="849">
        <v>10</v>
      </c>
      <c r="K35" s="850">
        <v>3220</v>
      </c>
    </row>
    <row r="36" spans="1:11" ht="14.4" customHeight="1" x14ac:dyDescent="0.3">
      <c r="A36" s="831" t="s">
        <v>576</v>
      </c>
      <c r="B36" s="832" t="s">
        <v>577</v>
      </c>
      <c r="C36" s="835" t="s">
        <v>589</v>
      </c>
      <c r="D36" s="863" t="s">
        <v>590</v>
      </c>
      <c r="E36" s="835" t="s">
        <v>3976</v>
      </c>
      <c r="F36" s="863" t="s">
        <v>3977</v>
      </c>
      <c r="G36" s="835" t="s">
        <v>4028</v>
      </c>
      <c r="H36" s="835" t="s">
        <v>4029</v>
      </c>
      <c r="I36" s="849">
        <v>92</v>
      </c>
      <c r="J36" s="849">
        <v>5</v>
      </c>
      <c r="K36" s="850">
        <v>460</v>
      </c>
    </row>
    <row r="37" spans="1:11" ht="14.4" customHeight="1" x14ac:dyDescent="0.3">
      <c r="A37" s="831" t="s">
        <v>576</v>
      </c>
      <c r="B37" s="832" t="s">
        <v>577</v>
      </c>
      <c r="C37" s="835" t="s">
        <v>589</v>
      </c>
      <c r="D37" s="863" t="s">
        <v>590</v>
      </c>
      <c r="E37" s="835" t="s">
        <v>3976</v>
      </c>
      <c r="F37" s="863" t="s">
        <v>3977</v>
      </c>
      <c r="G37" s="835" t="s">
        <v>4030</v>
      </c>
      <c r="H37" s="835" t="s">
        <v>4031</v>
      </c>
      <c r="I37" s="849">
        <v>283.01998901367187</v>
      </c>
      <c r="J37" s="849">
        <v>10</v>
      </c>
      <c r="K37" s="850">
        <v>2830.14990234375</v>
      </c>
    </row>
    <row r="38" spans="1:11" ht="14.4" customHeight="1" x14ac:dyDescent="0.3">
      <c r="A38" s="831" t="s">
        <v>576</v>
      </c>
      <c r="B38" s="832" t="s">
        <v>577</v>
      </c>
      <c r="C38" s="835" t="s">
        <v>589</v>
      </c>
      <c r="D38" s="863" t="s">
        <v>590</v>
      </c>
      <c r="E38" s="835" t="s">
        <v>3976</v>
      </c>
      <c r="F38" s="863" t="s">
        <v>3977</v>
      </c>
      <c r="G38" s="835" t="s">
        <v>4032</v>
      </c>
      <c r="H38" s="835" t="s">
        <v>4033</v>
      </c>
      <c r="I38" s="849">
        <v>146.59428405761719</v>
      </c>
      <c r="J38" s="849">
        <v>20</v>
      </c>
      <c r="K38" s="850">
        <v>2939.3100128173828</v>
      </c>
    </row>
    <row r="39" spans="1:11" ht="14.4" customHeight="1" x14ac:dyDescent="0.3">
      <c r="A39" s="831" t="s">
        <v>576</v>
      </c>
      <c r="B39" s="832" t="s">
        <v>577</v>
      </c>
      <c r="C39" s="835" t="s">
        <v>589</v>
      </c>
      <c r="D39" s="863" t="s">
        <v>590</v>
      </c>
      <c r="E39" s="835" t="s">
        <v>3976</v>
      </c>
      <c r="F39" s="863" t="s">
        <v>3977</v>
      </c>
      <c r="G39" s="835" t="s">
        <v>4034</v>
      </c>
      <c r="H39" s="835" t="s">
        <v>4035</v>
      </c>
      <c r="I39" s="849">
        <v>21.200000762939453</v>
      </c>
      <c r="J39" s="849">
        <v>10</v>
      </c>
      <c r="K39" s="850">
        <v>212.03999328613281</v>
      </c>
    </row>
    <row r="40" spans="1:11" ht="14.4" customHeight="1" x14ac:dyDescent="0.3">
      <c r="A40" s="831" t="s">
        <v>576</v>
      </c>
      <c r="B40" s="832" t="s">
        <v>577</v>
      </c>
      <c r="C40" s="835" t="s">
        <v>589</v>
      </c>
      <c r="D40" s="863" t="s">
        <v>590</v>
      </c>
      <c r="E40" s="835" t="s">
        <v>3976</v>
      </c>
      <c r="F40" s="863" t="s">
        <v>3977</v>
      </c>
      <c r="G40" s="835" t="s">
        <v>4036</v>
      </c>
      <c r="H40" s="835" t="s">
        <v>4037</v>
      </c>
      <c r="I40" s="849">
        <v>37.279998779296875</v>
      </c>
      <c r="J40" s="849">
        <v>10</v>
      </c>
      <c r="K40" s="850">
        <v>372.77999877929687</v>
      </c>
    </row>
    <row r="41" spans="1:11" ht="14.4" customHeight="1" x14ac:dyDescent="0.3">
      <c r="A41" s="831" t="s">
        <v>576</v>
      </c>
      <c r="B41" s="832" t="s">
        <v>577</v>
      </c>
      <c r="C41" s="835" t="s">
        <v>589</v>
      </c>
      <c r="D41" s="863" t="s">
        <v>590</v>
      </c>
      <c r="E41" s="835" t="s">
        <v>3976</v>
      </c>
      <c r="F41" s="863" t="s">
        <v>3977</v>
      </c>
      <c r="G41" s="835" t="s">
        <v>4038</v>
      </c>
      <c r="H41" s="835" t="s">
        <v>4039</v>
      </c>
      <c r="I41" s="849">
        <v>895.17999267578125</v>
      </c>
      <c r="J41" s="849">
        <v>1</v>
      </c>
      <c r="K41" s="850">
        <v>895.17999267578125</v>
      </c>
    </row>
    <row r="42" spans="1:11" ht="14.4" customHeight="1" x14ac:dyDescent="0.3">
      <c r="A42" s="831" t="s">
        <v>576</v>
      </c>
      <c r="B42" s="832" t="s">
        <v>577</v>
      </c>
      <c r="C42" s="835" t="s">
        <v>589</v>
      </c>
      <c r="D42" s="863" t="s">
        <v>590</v>
      </c>
      <c r="E42" s="835" t="s">
        <v>3976</v>
      </c>
      <c r="F42" s="863" t="s">
        <v>3977</v>
      </c>
      <c r="G42" s="835" t="s">
        <v>4040</v>
      </c>
      <c r="H42" s="835" t="s">
        <v>4041</v>
      </c>
      <c r="I42" s="849">
        <v>11.14555549621582</v>
      </c>
      <c r="J42" s="849">
        <v>650</v>
      </c>
      <c r="K42" s="850">
        <v>7244.5899658203125</v>
      </c>
    </row>
    <row r="43" spans="1:11" ht="14.4" customHeight="1" x14ac:dyDescent="0.3">
      <c r="A43" s="831" t="s">
        <v>576</v>
      </c>
      <c r="B43" s="832" t="s">
        <v>577</v>
      </c>
      <c r="C43" s="835" t="s">
        <v>589</v>
      </c>
      <c r="D43" s="863" t="s">
        <v>590</v>
      </c>
      <c r="E43" s="835" t="s">
        <v>3976</v>
      </c>
      <c r="F43" s="863" t="s">
        <v>3977</v>
      </c>
      <c r="G43" s="835" t="s">
        <v>4042</v>
      </c>
      <c r="H43" s="835" t="s">
        <v>4043</v>
      </c>
      <c r="I43" s="849">
        <v>9.1633332570393886</v>
      </c>
      <c r="J43" s="849">
        <v>200</v>
      </c>
      <c r="K43" s="850">
        <v>1832.4099731445312</v>
      </c>
    </row>
    <row r="44" spans="1:11" ht="14.4" customHeight="1" x14ac:dyDescent="0.3">
      <c r="A44" s="831" t="s">
        <v>576</v>
      </c>
      <c r="B44" s="832" t="s">
        <v>577</v>
      </c>
      <c r="C44" s="835" t="s">
        <v>589</v>
      </c>
      <c r="D44" s="863" t="s">
        <v>590</v>
      </c>
      <c r="E44" s="835" t="s">
        <v>3976</v>
      </c>
      <c r="F44" s="863" t="s">
        <v>3977</v>
      </c>
      <c r="G44" s="835" t="s">
        <v>4044</v>
      </c>
      <c r="H44" s="835" t="s">
        <v>4045</v>
      </c>
      <c r="I44" s="849">
        <v>217.80999755859375</v>
      </c>
      <c r="J44" s="849">
        <v>100</v>
      </c>
      <c r="K44" s="850">
        <v>21781</v>
      </c>
    </row>
    <row r="45" spans="1:11" ht="14.4" customHeight="1" x14ac:dyDescent="0.3">
      <c r="A45" s="831" t="s">
        <v>576</v>
      </c>
      <c r="B45" s="832" t="s">
        <v>577</v>
      </c>
      <c r="C45" s="835" t="s">
        <v>589</v>
      </c>
      <c r="D45" s="863" t="s">
        <v>590</v>
      </c>
      <c r="E45" s="835" t="s">
        <v>3976</v>
      </c>
      <c r="F45" s="863" t="s">
        <v>3977</v>
      </c>
      <c r="G45" s="835" t="s">
        <v>4046</v>
      </c>
      <c r="H45" s="835" t="s">
        <v>4047</v>
      </c>
      <c r="I45" s="849">
        <v>45.889999389648437</v>
      </c>
      <c r="J45" s="849">
        <v>50</v>
      </c>
      <c r="K45" s="850">
        <v>2294.25</v>
      </c>
    </row>
    <row r="46" spans="1:11" ht="14.4" customHeight="1" x14ac:dyDescent="0.3">
      <c r="A46" s="831" t="s">
        <v>576</v>
      </c>
      <c r="B46" s="832" t="s">
        <v>577</v>
      </c>
      <c r="C46" s="835" t="s">
        <v>589</v>
      </c>
      <c r="D46" s="863" t="s">
        <v>590</v>
      </c>
      <c r="E46" s="835" t="s">
        <v>3976</v>
      </c>
      <c r="F46" s="863" t="s">
        <v>3977</v>
      </c>
      <c r="G46" s="835" t="s">
        <v>4048</v>
      </c>
      <c r="H46" s="835" t="s">
        <v>4049</v>
      </c>
      <c r="I46" s="849">
        <v>1.3799999952316284</v>
      </c>
      <c r="J46" s="849">
        <v>900</v>
      </c>
      <c r="K46" s="850">
        <v>1242</v>
      </c>
    </row>
    <row r="47" spans="1:11" ht="14.4" customHeight="1" x14ac:dyDescent="0.3">
      <c r="A47" s="831" t="s">
        <v>576</v>
      </c>
      <c r="B47" s="832" t="s">
        <v>577</v>
      </c>
      <c r="C47" s="835" t="s">
        <v>589</v>
      </c>
      <c r="D47" s="863" t="s">
        <v>590</v>
      </c>
      <c r="E47" s="835" t="s">
        <v>3976</v>
      </c>
      <c r="F47" s="863" t="s">
        <v>3977</v>
      </c>
      <c r="G47" s="835" t="s">
        <v>4050</v>
      </c>
      <c r="H47" s="835" t="s">
        <v>4051</v>
      </c>
      <c r="I47" s="849">
        <v>0.85857144423893517</v>
      </c>
      <c r="J47" s="849">
        <v>2400</v>
      </c>
      <c r="K47" s="850">
        <v>2060</v>
      </c>
    </row>
    <row r="48" spans="1:11" ht="14.4" customHeight="1" x14ac:dyDescent="0.3">
      <c r="A48" s="831" t="s">
        <v>576</v>
      </c>
      <c r="B48" s="832" t="s">
        <v>577</v>
      </c>
      <c r="C48" s="835" t="s">
        <v>589</v>
      </c>
      <c r="D48" s="863" t="s">
        <v>590</v>
      </c>
      <c r="E48" s="835" t="s">
        <v>3976</v>
      </c>
      <c r="F48" s="863" t="s">
        <v>3977</v>
      </c>
      <c r="G48" s="835" t="s">
        <v>4052</v>
      </c>
      <c r="H48" s="835" t="s">
        <v>4053</v>
      </c>
      <c r="I48" s="849">
        <v>1.5199999809265137</v>
      </c>
      <c r="J48" s="849">
        <v>2100</v>
      </c>
      <c r="K48" s="850">
        <v>3191.9999752044678</v>
      </c>
    </row>
    <row r="49" spans="1:11" ht="14.4" customHeight="1" x14ac:dyDescent="0.3">
      <c r="A49" s="831" t="s">
        <v>576</v>
      </c>
      <c r="B49" s="832" t="s">
        <v>577</v>
      </c>
      <c r="C49" s="835" t="s">
        <v>589</v>
      </c>
      <c r="D49" s="863" t="s">
        <v>590</v>
      </c>
      <c r="E49" s="835" t="s">
        <v>3976</v>
      </c>
      <c r="F49" s="863" t="s">
        <v>3977</v>
      </c>
      <c r="G49" s="835" t="s">
        <v>4054</v>
      </c>
      <c r="H49" s="835" t="s">
        <v>4055</v>
      </c>
      <c r="I49" s="849">
        <v>2.0699999332427979</v>
      </c>
      <c r="J49" s="849">
        <v>300</v>
      </c>
      <c r="K49" s="850">
        <v>621</v>
      </c>
    </row>
    <row r="50" spans="1:11" ht="14.4" customHeight="1" x14ac:dyDescent="0.3">
      <c r="A50" s="831" t="s">
        <v>576</v>
      </c>
      <c r="B50" s="832" t="s">
        <v>577</v>
      </c>
      <c r="C50" s="835" t="s">
        <v>589</v>
      </c>
      <c r="D50" s="863" t="s">
        <v>590</v>
      </c>
      <c r="E50" s="835" t="s">
        <v>3976</v>
      </c>
      <c r="F50" s="863" t="s">
        <v>3977</v>
      </c>
      <c r="G50" s="835" t="s">
        <v>4056</v>
      </c>
      <c r="H50" s="835" t="s">
        <v>4057</v>
      </c>
      <c r="I50" s="849">
        <v>3.3599998950958252</v>
      </c>
      <c r="J50" s="849">
        <v>600</v>
      </c>
      <c r="K50" s="850">
        <v>2016</v>
      </c>
    </row>
    <row r="51" spans="1:11" ht="14.4" customHeight="1" x14ac:dyDescent="0.3">
      <c r="A51" s="831" t="s">
        <v>576</v>
      </c>
      <c r="B51" s="832" t="s">
        <v>577</v>
      </c>
      <c r="C51" s="835" t="s">
        <v>589</v>
      </c>
      <c r="D51" s="863" t="s">
        <v>590</v>
      </c>
      <c r="E51" s="835" t="s">
        <v>3976</v>
      </c>
      <c r="F51" s="863" t="s">
        <v>3977</v>
      </c>
      <c r="G51" s="835" t="s">
        <v>4058</v>
      </c>
      <c r="H51" s="835" t="s">
        <v>4059</v>
      </c>
      <c r="I51" s="849">
        <v>5.8772727792913262</v>
      </c>
      <c r="J51" s="849">
        <v>1900</v>
      </c>
      <c r="K51" s="850">
        <v>11166.299896240234</v>
      </c>
    </row>
    <row r="52" spans="1:11" ht="14.4" customHeight="1" x14ac:dyDescent="0.3">
      <c r="A52" s="831" t="s">
        <v>576</v>
      </c>
      <c r="B52" s="832" t="s">
        <v>577</v>
      </c>
      <c r="C52" s="835" t="s">
        <v>589</v>
      </c>
      <c r="D52" s="863" t="s">
        <v>590</v>
      </c>
      <c r="E52" s="835" t="s">
        <v>3976</v>
      </c>
      <c r="F52" s="863" t="s">
        <v>3977</v>
      </c>
      <c r="G52" s="835" t="s">
        <v>4060</v>
      </c>
      <c r="H52" s="835" t="s">
        <v>4061</v>
      </c>
      <c r="I52" s="849">
        <v>27.059999465942383</v>
      </c>
      <c r="J52" s="849">
        <v>12</v>
      </c>
      <c r="K52" s="850">
        <v>324.67001342773437</v>
      </c>
    </row>
    <row r="53" spans="1:11" ht="14.4" customHeight="1" x14ac:dyDescent="0.3">
      <c r="A53" s="831" t="s">
        <v>576</v>
      </c>
      <c r="B53" s="832" t="s">
        <v>577</v>
      </c>
      <c r="C53" s="835" t="s">
        <v>589</v>
      </c>
      <c r="D53" s="863" t="s">
        <v>590</v>
      </c>
      <c r="E53" s="835" t="s">
        <v>3976</v>
      </c>
      <c r="F53" s="863" t="s">
        <v>3977</v>
      </c>
      <c r="G53" s="835" t="s">
        <v>4062</v>
      </c>
      <c r="H53" s="835" t="s">
        <v>4063</v>
      </c>
      <c r="I53" s="849">
        <v>46</v>
      </c>
      <c r="J53" s="849">
        <v>2</v>
      </c>
      <c r="K53" s="850">
        <v>92</v>
      </c>
    </row>
    <row r="54" spans="1:11" ht="14.4" customHeight="1" x14ac:dyDescent="0.3">
      <c r="A54" s="831" t="s">
        <v>576</v>
      </c>
      <c r="B54" s="832" t="s">
        <v>577</v>
      </c>
      <c r="C54" s="835" t="s">
        <v>589</v>
      </c>
      <c r="D54" s="863" t="s">
        <v>590</v>
      </c>
      <c r="E54" s="835" t="s">
        <v>3976</v>
      </c>
      <c r="F54" s="863" t="s">
        <v>3977</v>
      </c>
      <c r="G54" s="835" t="s">
        <v>4064</v>
      </c>
      <c r="H54" s="835" t="s">
        <v>4065</v>
      </c>
      <c r="I54" s="849">
        <v>26.170000076293945</v>
      </c>
      <c r="J54" s="849">
        <v>2</v>
      </c>
      <c r="K54" s="850">
        <v>52.340000152587891</v>
      </c>
    </row>
    <row r="55" spans="1:11" ht="14.4" customHeight="1" x14ac:dyDescent="0.3">
      <c r="A55" s="831" t="s">
        <v>576</v>
      </c>
      <c r="B55" s="832" t="s">
        <v>577</v>
      </c>
      <c r="C55" s="835" t="s">
        <v>589</v>
      </c>
      <c r="D55" s="863" t="s">
        <v>590</v>
      </c>
      <c r="E55" s="835" t="s">
        <v>3976</v>
      </c>
      <c r="F55" s="863" t="s">
        <v>3977</v>
      </c>
      <c r="G55" s="835" t="s">
        <v>4066</v>
      </c>
      <c r="H55" s="835" t="s">
        <v>4067</v>
      </c>
      <c r="I55" s="849">
        <v>98.376665751139328</v>
      </c>
      <c r="J55" s="849">
        <v>9</v>
      </c>
      <c r="K55" s="850">
        <v>885.37999725341797</v>
      </c>
    </row>
    <row r="56" spans="1:11" ht="14.4" customHeight="1" x14ac:dyDescent="0.3">
      <c r="A56" s="831" t="s">
        <v>576</v>
      </c>
      <c r="B56" s="832" t="s">
        <v>577</v>
      </c>
      <c r="C56" s="835" t="s">
        <v>589</v>
      </c>
      <c r="D56" s="863" t="s">
        <v>590</v>
      </c>
      <c r="E56" s="835" t="s">
        <v>3976</v>
      </c>
      <c r="F56" s="863" t="s">
        <v>3977</v>
      </c>
      <c r="G56" s="835" t="s">
        <v>4068</v>
      </c>
      <c r="H56" s="835" t="s">
        <v>4069</v>
      </c>
      <c r="I56" s="849">
        <v>0.37999999523162842</v>
      </c>
      <c r="J56" s="849">
        <v>400</v>
      </c>
      <c r="K56" s="850">
        <v>152</v>
      </c>
    </row>
    <row r="57" spans="1:11" ht="14.4" customHeight="1" x14ac:dyDescent="0.3">
      <c r="A57" s="831" t="s">
        <v>576</v>
      </c>
      <c r="B57" s="832" t="s">
        <v>577</v>
      </c>
      <c r="C57" s="835" t="s">
        <v>589</v>
      </c>
      <c r="D57" s="863" t="s">
        <v>590</v>
      </c>
      <c r="E57" s="835" t="s">
        <v>3976</v>
      </c>
      <c r="F57" s="863" t="s">
        <v>3977</v>
      </c>
      <c r="G57" s="835" t="s">
        <v>4070</v>
      </c>
      <c r="H57" s="835" t="s">
        <v>4071</v>
      </c>
      <c r="I57" s="849">
        <v>26.370000839233398</v>
      </c>
      <c r="J57" s="849">
        <v>144</v>
      </c>
      <c r="K57" s="850">
        <v>3797.2299194335937</v>
      </c>
    </row>
    <row r="58" spans="1:11" ht="14.4" customHeight="1" x14ac:dyDescent="0.3">
      <c r="A58" s="831" t="s">
        <v>576</v>
      </c>
      <c r="B58" s="832" t="s">
        <v>577</v>
      </c>
      <c r="C58" s="835" t="s">
        <v>589</v>
      </c>
      <c r="D58" s="863" t="s">
        <v>590</v>
      </c>
      <c r="E58" s="835" t="s">
        <v>3976</v>
      </c>
      <c r="F58" s="863" t="s">
        <v>3977</v>
      </c>
      <c r="G58" s="835" t="s">
        <v>4072</v>
      </c>
      <c r="H58" s="835" t="s">
        <v>4073</v>
      </c>
      <c r="I58" s="849">
        <v>2.5049999952316284</v>
      </c>
      <c r="J58" s="849">
        <v>100</v>
      </c>
      <c r="K58" s="850">
        <v>250.60000228881836</v>
      </c>
    </row>
    <row r="59" spans="1:11" ht="14.4" customHeight="1" x14ac:dyDescent="0.3">
      <c r="A59" s="831" t="s">
        <v>576</v>
      </c>
      <c r="B59" s="832" t="s">
        <v>577</v>
      </c>
      <c r="C59" s="835" t="s">
        <v>589</v>
      </c>
      <c r="D59" s="863" t="s">
        <v>590</v>
      </c>
      <c r="E59" s="835" t="s">
        <v>3976</v>
      </c>
      <c r="F59" s="863" t="s">
        <v>3977</v>
      </c>
      <c r="G59" s="835" t="s">
        <v>4074</v>
      </c>
      <c r="H59" s="835" t="s">
        <v>4075</v>
      </c>
      <c r="I59" s="849">
        <v>3.2599999904632568</v>
      </c>
      <c r="J59" s="849">
        <v>20</v>
      </c>
      <c r="K59" s="850">
        <v>65.199996948242188</v>
      </c>
    </row>
    <row r="60" spans="1:11" ht="14.4" customHeight="1" x14ac:dyDescent="0.3">
      <c r="A60" s="831" t="s">
        <v>576</v>
      </c>
      <c r="B60" s="832" t="s">
        <v>577</v>
      </c>
      <c r="C60" s="835" t="s">
        <v>589</v>
      </c>
      <c r="D60" s="863" t="s">
        <v>590</v>
      </c>
      <c r="E60" s="835" t="s">
        <v>3976</v>
      </c>
      <c r="F60" s="863" t="s">
        <v>3977</v>
      </c>
      <c r="G60" s="835" t="s">
        <v>4076</v>
      </c>
      <c r="H60" s="835" t="s">
        <v>4077</v>
      </c>
      <c r="I60" s="849">
        <v>3.9700000286102295</v>
      </c>
      <c r="J60" s="849">
        <v>140</v>
      </c>
      <c r="K60" s="850">
        <v>555.80001068115234</v>
      </c>
    </row>
    <row r="61" spans="1:11" ht="14.4" customHeight="1" x14ac:dyDescent="0.3">
      <c r="A61" s="831" t="s">
        <v>576</v>
      </c>
      <c r="B61" s="832" t="s">
        <v>577</v>
      </c>
      <c r="C61" s="835" t="s">
        <v>589</v>
      </c>
      <c r="D61" s="863" t="s">
        <v>590</v>
      </c>
      <c r="E61" s="835" t="s">
        <v>3976</v>
      </c>
      <c r="F61" s="863" t="s">
        <v>3977</v>
      </c>
      <c r="G61" s="835" t="s">
        <v>4078</v>
      </c>
      <c r="H61" s="835" t="s">
        <v>4079</v>
      </c>
      <c r="I61" s="849">
        <v>12.649999618530273</v>
      </c>
      <c r="J61" s="849">
        <v>120</v>
      </c>
      <c r="K61" s="850">
        <v>1518</v>
      </c>
    </row>
    <row r="62" spans="1:11" ht="14.4" customHeight="1" x14ac:dyDescent="0.3">
      <c r="A62" s="831" t="s">
        <v>576</v>
      </c>
      <c r="B62" s="832" t="s">
        <v>577</v>
      </c>
      <c r="C62" s="835" t="s">
        <v>589</v>
      </c>
      <c r="D62" s="863" t="s">
        <v>590</v>
      </c>
      <c r="E62" s="835" t="s">
        <v>3976</v>
      </c>
      <c r="F62" s="863" t="s">
        <v>3977</v>
      </c>
      <c r="G62" s="835" t="s">
        <v>4080</v>
      </c>
      <c r="H62" s="835" t="s">
        <v>4081</v>
      </c>
      <c r="I62" s="849">
        <v>685.04998779296875</v>
      </c>
      <c r="J62" s="849">
        <v>4</v>
      </c>
      <c r="K62" s="850">
        <v>2740.199951171875</v>
      </c>
    </row>
    <row r="63" spans="1:11" ht="14.4" customHeight="1" x14ac:dyDescent="0.3">
      <c r="A63" s="831" t="s">
        <v>576</v>
      </c>
      <c r="B63" s="832" t="s">
        <v>577</v>
      </c>
      <c r="C63" s="835" t="s">
        <v>589</v>
      </c>
      <c r="D63" s="863" t="s">
        <v>590</v>
      </c>
      <c r="E63" s="835" t="s">
        <v>3976</v>
      </c>
      <c r="F63" s="863" t="s">
        <v>3977</v>
      </c>
      <c r="G63" s="835" t="s">
        <v>4082</v>
      </c>
      <c r="H63" s="835" t="s">
        <v>4083</v>
      </c>
      <c r="I63" s="849">
        <v>899.84002685546875</v>
      </c>
      <c r="J63" s="849">
        <v>4</v>
      </c>
      <c r="K63" s="850">
        <v>3599.360107421875</v>
      </c>
    </row>
    <row r="64" spans="1:11" ht="14.4" customHeight="1" x14ac:dyDescent="0.3">
      <c r="A64" s="831" t="s">
        <v>576</v>
      </c>
      <c r="B64" s="832" t="s">
        <v>577</v>
      </c>
      <c r="C64" s="835" t="s">
        <v>589</v>
      </c>
      <c r="D64" s="863" t="s">
        <v>590</v>
      </c>
      <c r="E64" s="835" t="s">
        <v>3976</v>
      </c>
      <c r="F64" s="863" t="s">
        <v>3977</v>
      </c>
      <c r="G64" s="835" t="s">
        <v>4084</v>
      </c>
      <c r="H64" s="835" t="s">
        <v>4085</v>
      </c>
      <c r="I64" s="849">
        <v>1253.5</v>
      </c>
      <c r="J64" s="849">
        <v>8</v>
      </c>
      <c r="K64" s="850">
        <v>10028</v>
      </c>
    </row>
    <row r="65" spans="1:11" ht="14.4" customHeight="1" x14ac:dyDescent="0.3">
      <c r="A65" s="831" t="s">
        <v>576</v>
      </c>
      <c r="B65" s="832" t="s">
        <v>577</v>
      </c>
      <c r="C65" s="835" t="s">
        <v>589</v>
      </c>
      <c r="D65" s="863" t="s">
        <v>590</v>
      </c>
      <c r="E65" s="835" t="s">
        <v>3976</v>
      </c>
      <c r="F65" s="863" t="s">
        <v>3977</v>
      </c>
      <c r="G65" s="835" t="s">
        <v>4086</v>
      </c>
      <c r="H65" s="835" t="s">
        <v>4087</v>
      </c>
      <c r="I65" s="849">
        <v>1490.4000244140625</v>
      </c>
      <c r="J65" s="849">
        <v>18</v>
      </c>
      <c r="K65" s="850">
        <v>26827.200561523438</v>
      </c>
    </row>
    <row r="66" spans="1:11" ht="14.4" customHeight="1" x14ac:dyDescent="0.3">
      <c r="A66" s="831" t="s">
        <v>576</v>
      </c>
      <c r="B66" s="832" t="s">
        <v>577</v>
      </c>
      <c r="C66" s="835" t="s">
        <v>589</v>
      </c>
      <c r="D66" s="863" t="s">
        <v>590</v>
      </c>
      <c r="E66" s="835" t="s">
        <v>3976</v>
      </c>
      <c r="F66" s="863" t="s">
        <v>3977</v>
      </c>
      <c r="G66" s="835" t="s">
        <v>4088</v>
      </c>
      <c r="H66" s="835" t="s">
        <v>4089</v>
      </c>
      <c r="I66" s="849">
        <v>67.319999694824219</v>
      </c>
      <c r="J66" s="849">
        <v>140</v>
      </c>
      <c r="K66" s="850">
        <v>9424.91015625</v>
      </c>
    </row>
    <row r="67" spans="1:11" ht="14.4" customHeight="1" x14ac:dyDescent="0.3">
      <c r="A67" s="831" t="s">
        <v>576</v>
      </c>
      <c r="B67" s="832" t="s">
        <v>577</v>
      </c>
      <c r="C67" s="835" t="s">
        <v>589</v>
      </c>
      <c r="D67" s="863" t="s">
        <v>590</v>
      </c>
      <c r="E67" s="835" t="s">
        <v>3976</v>
      </c>
      <c r="F67" s="863" t="s">
        <v>3977</v>
      </c>
      <c r="G67" s="835" t="s">
        <v>4090</v>
      </c>
      <c r="H67" s="835" t="s">
        <v>4091</v>
      </c>
      <c r="I67" s="849">
        <v>2.9000000953674316</v>
      </c>
      <c r="J67" s="849">
        <v>50</v>
      </c>
      <c r="K67" s="850">
        <v>144.89999389648437</v>
      </c>
    </row>
    <row r="68" spans="1:11" ht="14.4" customHeight="1" x14ac:dyDescent="0.3">
      <c r="A68" s="831" t="s">
        <v>576</v>
      </c>
      <c r="B68" s="832" t="s">
        <v>577</v>
      </c>
      <c r="C68" s="835" t="s">
        <v>589</v>
      </c>
      <c r="D68" s="863" t="s">
        <v>590</v>
      </c>
      <c r="E68" s="835" t="s">
        <v>3976</v>
      </c>
      <c r="F68" s="863" t="s">
        <v>3977</v>
      </c>
      <c r="G68" s="835" t="s">
        <v>4092</v>
      </c>
      <c r="H68" s="835" t="s">
        <v>4093</v>
      </c>
      <c r="I68" s="849">
        <v>0.66875001788139343</v>
      </c>
      <c r="J68" s="849">
        <v>15000</v>
      </c>
      <c r="K68" s="850">
        <v>10030</v>
      </c>
    </row>
    <row r="69" spans="1:11" ht="14.4" customHeight="1" x14ac:dyDescent="0.3">
      <c r="A69" s="831" t="s">
        <v>576</v>
      </c>
      <c r="B69" s="832" t="s">
        <v>577</v>
      </c>
      <c r="C69" s="835" t="s">
        <v>589</v>
      </c>
      <c r="D69" s="863" t="s">
        <v>590</v>
      </c>
      <c r="E69" s="835" t="s">
        <v>3976</v>
      </c>
      <c r="F69" s="863" t="s">
        <v>3977</v>
      </c>
      <c r="G69" s="835" t="s">
        <v>4094</v>
      </c>
      <c r="H69" s="835" t="s">
        <v>4095</v>
      </c>
      <c r="I69" s="849">
        <v>1.4249999523162842</v>
      </c>
      <c r="J69" s="849">
        <v>2400</v>
      </c>
      <c r="K69" s="850">
        <v>3418.4998779296875</v>
      </c>
    </row>
    <row r="70" spans="1:11" ht="14.4" customHeight="1" x14ac:dyDescent="0.3">
      <c r="A70" s="831" t="s">
        <v>576</v>
      </c>
      <c r="B70" s="832" t="s">
        <v>577</v>
      </c>
      <c r="C70" s="835" t="s">
        <v>589</v>
      </c>
      <c r="D70" s="863" t="s">
        <v>590</v>
      </c>
      <c r="E70" s="835" t="s">
        <v>3976</v>
      </c>
      <c r="F70" s="863" t="s">
        <v>3977</v>
      </c>
      <c r="G70" s="835" t="s">
        <v>4096</v>
      </c>
      <c r="H70" s="835" t="s">
        <v>4097</v>
      </c>
      <c r="I70" s="849">
        <v>27.879999160766602</v>
      </c>
      <c r="J70" s="849">
        <v>19</v>
      </c>
      <c r="K70" s="850">
        <v>529.71998596191406</v>
      </c>
    </row>
    <row r="71" spans="1:11" ht="14.4" customHeight="1" x14ac:dyDescent="0.3">
      <c r="A71" s="831" t="s">
        <v>576</v>
      </c>
      <c r="B71" s="832" t="s">
        <v>577</v>
      </c>
      <c r="C71" s="835" t="s">
        <v>589</v>
      </c>
      <c r="D71" s="863" t="s">
        <v>590</v>
      </c>
      <c r="E71" s="835" t="s">
        <v>3976</v>
      </c>
      <c r="F71" s="863" t="s">
        <v>3977</v>
      </c>
      <c r="G71" s="835" t="s">
        <v>4098</v>
      </c>
      <c r="H71" s="835" t="s">
        <v>4099</v>
      </c>
      <c r="I71" s="849">
        <v>28.729999542236328</v>
      </c>
      <c r="J71" s="849">
        <v>178</v>
      </c>
      <c r="K71" s="850">
        <v>5113.9400024414062</v>
      </c>
    </row>
    <row r="72" spans="1:11" ht="14.4" customHeight="1" x14ac:dyDescent="0.3">
      <c r="A72" s="831" t="s">
        <v>576</v>
      </c>
      <c r="B72" s="832" t="s">
        <v>577</v>
      </c>
      <c r="C72" s="835" t="s">
        <v>589</v>
      </c>
      <c r="D72" s="863" t="s">
        <v>590</v>
      </c>
      <c r="E72" s="835" t="s">
        <v>4100</v>
      </c>
      <c r="F72" s="863" t="s">
        <v>4101</v>
      </c>
      <c r="G72" s="835" t="s">
        <v>4102</v>
      </c>
      <c r="H72" s="835" t="s">
        <v>4103</v>
      </c>
      <c r="I72" s="849">
        <v>47.189998626708984</v>
      </c>
      <c r="J72" s="849">
        <v>100</v>
      </c>
      <c r="K72" s="850">
        <v>4718.9999389648437</v>
      </c>
    </row>
    <row r="73" spans="1:11" ht="14.4" customHeight="1" x14ac:dyDescent="0.3">
      <c r="A73" s="831" t="s">
        <v>576</v>
      </c>
      <c r="B73" s="832" t="s">
        <v>577</v>
      </c>
      <c r="C73" s="835" t="s">
        <v>589</v>
      </c>
      <c r="D73" s="863" t="s">
        <v>590</v>
      </c>
      <c r="E73" s="835" t="s">
        <v>4100</v>
      </c>
      <c r="F73" s="863" t="s">
        <v>4101</v>
      </c>
      <c r="G73" s="835" t="s">
        <v>4104</v>
      </c>
      <c r="H73" s="835" t="s">
        <v>4105</v>
      </c>
      <c r="I73" s="849">
        <v>9.3199996948242187</v>
      </c>
      <c r="J73" s="849">
        <v>100</v>
      </c>
      <c r="K73" s="850">
        <v>931.70001220703125</v>
      </c>
    </row>
    <row r="74" spans="1:11" ht="14.4" customHeight="1" x14ac:dyDescent="0.3">
      <c r="A74" s="831" t="s">
        <v>576</v>
      </c>
      <c r="B74" s="832" t="s">
        <v>577</v>
      </c>
      <c r="C74" s="835" t="s">
        <v>589</v>
      </c>
      <c r="D74" s="863" t="s">
        <v>590</v>
      </c>
      <c r="E74" s="835" t="s">
        <v>4100</v>
      </c>
      <c r="F74" s="863" t="s">
        <v>4101</v>
      </c>
      <c r="G74" s="835" t="s">
        <v>4106</v>
      </c>
      <c r="H74" s="835" t="s">
        <v>4107</v>
      </c>
      <c r="I74" s="849">
        <v>2.90571437563215</v>
      </c>
      <c r="J74" s="849">
        <v>1340</v>
      </c>
      <c r="K74" s="850">
        <v>3894.4000244140625</v>
      </c>
    </row>
    <row r="75" spans="1:11" ht="14.4" customHeight="1" x14ac:dyDescent="0.3">
      <c r="A75" s="831" t="s">
        <v>576</v>
      </c>
      <c r="B75" s="832" t="s">
        <v>577</v>
      </c>
      <c r="C75" s="835" t="s">
        <v>589</v>
      </c>
      <c r="D75" s="863" t="s">
        <v>590</v>
      </c>
      <c r="E75" s="835" t="s">
        <v>4100</v>
      </c>
      <c r="F75" s="863" t="s">
        <v>4101</v>
      </c>
      <c r="G75" s="835" t="s">
        <v>4108</v>
      </c>
      <c r="H75" s="835" t="s">
        <v>4109</v>
      </c>
      <c r="I75" s="849">
        <v>6.0500001907348633</v>
      </c>
      <c r="J75" s="849">
        <v>100</v>
      </c>
      <c r="K75" s="850">
        <v>605</v>
      </c>
    </row>
    <row r="76" spans="1:11" ht="14.4" customHeight="1" x14ac:dyDescent="0.3">
      <c r="A76" s="831" t="s">
        <v>576</v>
      </c>
      <c r="B76" s="832" t="s">
        <v>577</v>
      </c>
      <c r="C76" s="835" t="s">
        <v>589</v>
      </c>
      <c r="D76" s="863" t="s">
        <v>590</v>
      </c>
      <c r="E76" s="835" t="s">
        <v>4100</v>
      </c>
      <c r="F76" s="863" t="s">
        <v>4101</v>
      </c>
      <c r="G76" s="835" t="s">
        <v>4110</v>
      </c>
      <c r="H76" s="835" t="s">
        <v>4111</v>
      </c>
      <c r="I76" s="849">
        <v>4.7800002098083496</v>
      </c>
      <c r="J76" s="849">
        <v>5400</v>
      </c>
      <c r="K76" s="850">
        <v>25807.1396484375</v>
      </c>
    </row>
    <row r="77" spans="1:11" ht="14.4" customHeight="1" x14ac:dyDescent="0.3">
      <c r="A77" s="831" t="s">
        <v>576</v>
      </c>
      <c r="B77" s="832" t="s">
        <v>577</v>
      </c>
      <c r="C77" s="835" t="s">
        <v>589</v>
      </c>
      <c r="D77" s="863" t="s">
        <v>590</v>
      </c>
      <c r="E77" s="835" t="s">
        <v>4100</v>
      </c>
      <c r="F77" s="863" t="s">
        <v>4101</v>
      </c>
      <c r="G77" s="835" t="s">
        <v>4112</v>
      </c>
      <c r="H77" s="835" t="s">
        <v>4113</v>
      </c>
      <c r="I77" s="849">
        <v>21.219999313354492</v>
      </c>
      <c r="J77" s="849">
        <v>25</v>
      </c>
      <c r="K77" s="850">
        <v>530.59002685546875</v>
      </c>
    </row>
    <row r="78" spans="1:11" ht="14.4" customHeight="1" x14ac:dyDescent="0.3">
      <c r="A78" s="831" t="s">
        <v>576</v>
      </c>
      <c r="B78" s="832" t="s">
        <v>577</v>
      </c>
      <c r="C78" s="835" t="s">
        <v>589</v>
      </c>
      <c r="D78" s="863" t="s">
        <v>590</v>
      </c>
      <c r="E78" s="835" t="s">
        <v>4100</v>
      </c>
      <c r="F78" s="863" t="s">
        <v>4101</v>
      </c>
      <c r="G78" s="835" t="s">
        <v>4114</v>
      </c>
      <c r="H78" s="835" t="s">
        <v>4115</v>
      </c>
      <c r="I78" s="849">
        <v>11.141428811209542</v>
      </c>
      <c r="J78" s="849">
        <v>1150</v>
      </c>
      <c r="K78" s="850">
        <v>12811.5</v>
      </c>
    </row>
    <row r="79" spans="1:11" ht="14.4" customHeight="1" x14ac:dyDescent="0.3">
      <c r="A79" s="831" t="s">
        <v>576</v>
      </c>
      <c r="B79" s="832" t="s">
        <v>577</v>
      </c>
      <c r="C79" s="835" t="s">
        <v>589</v>
      </c>
      <c r="D79" s="863" t="s">
        <v>590</v>
      </c>
      <c r="E79" s="835" t="s">
        <v>4100</v>
      </c>
      <c r="F79" s="863" t="s">
        <v>4101</v>
      </c>
      <c r="G79" s="835" t="s">
        <v>4116</v>
      </c>
      <c r="H79" s="835" t="s">
        <v>4117</v>
      </c>
      <c r="I79" s="849">
        <v>62.919998168945313</v>
      </c>
      <c r="J79" s="849">
        <v>50</v>
      </c>
      <c r="K79" s="850">
        <v>3146</v>
      </c>
    </row>
    <row r="80" spans="1:11" ht="14.4" customHeight="1" x14ac:dyDescent="0.3">
      <c r="A80" s="831" t="s">
        <v>576</v>
      </c>
      <c r="B80" s="832" t="s">
        <v>577</v>
      </c>
      <c r="C80" s="835" t="s">
        <v>589</v>
      </c>
      <c r="D80" s="863" t="s">
        <v>590</v>
      </c>
      <c r="E80" s="835" t="s">
        <v>4100</v>
      </c>
      <c r="F80" s="863" t="s">
        <v>4101</v>
      </c>
      <c r="G80" s="835" t="s">
        <v>4118</v>
      </c>
      <c r="H80" s="835" t="s">
        <v>4119</v>
      </c>
      <c r="I80" s="849">
        <v>6.1514285632542203</v>
      </c>
      <c r="J80" s="849">
        <v>2070</v>
      </c>
      <c r="K80" s="850">
        <v>12731.099975585938</v>
      </c>
    </row>
    <row r="81" spans="1:11" ht="14.4" customHeight="1" x14ac:dyDescent="0.3">
      <c r="A81" s="831" t="s">
        <v>576</v>
      </c>
      <c r="B81" s="832" t="s">
        <v>577</v>
      </c>
      <c r="C81" s="835" t="s">
        <v>589</v>
      </c>
      <c r="D81" s="863" t="s">
        <v>590</v>
      </c>
      <c r="E81" s="835" t="s">
        <v>4100</v>
      </c>
      <c r="F81" s="863" t="s">
        <v>4101</v>
      </c>
      <c r="G81" s="835" t="s">
        <v>4120</v>
      </c>
      <c r="H81" s="835" t="s">
        <v>4121</v>
      </c>
      <c r="I81" s="849">
        <v>3.4600000381469727</v>
      </c>
      <c r="J81" s="849">
        <v>400</v>
      </c>
      <c r="K81" s="850">
        <v>1384</v>
      </c>
    </row>
    <row r="82" spans="1:11" ht="14.4" customHeight="1" x14ac:dyDescent="0.3">
      <c r="A82" s="831" t="s">
        <v>576</v>
      </c>
      <c r="B82" s="832" t="s">
        <v>577</v>
      </c>
      <c r="C82" s="835" t="s">
        <v>589</v>
      </c>
      <c r="D82" s="863" t="s">
        <v>590</v>
      </c>
      <c r="E82" s="835" t="s">
        <v>4100</v>
      </c>
      <c r="F82" s="863" t="s">
        <v>4101</v>
      </c>
      <c r="G82" s="835" t="s">
        <v>4122</v>
      </c>
      <c r="H82" s="835" t="s">
        <v>4123</v>
      </c>
      <c r="I82" s="849">
        <v>26.012500286102295</v>
      </c>
      <c r="J82" s="849">
        <v>360</v>
      </c>
      <c r="K82" s="850">
        <v>9364.19970703125</v>
      </c>
    </row>
    <row r="83" spans="1:11" ht="14.4" customHeight="1" x14ac:dyDescent="0.3">
      <c r="A83" s="831" t="s">
        <v>576</v>
      </c>
      <c r="B83" s="832" t="s">
        <v>577</v>
      </c>
      <c r="C83" s="835" t="s">
        <v>589</v>
      </c>
      <c r="D83" s="863" t="s">
        <v>590</v>
      </c>
      <c r="E83" s="835" t="s">
        <v>4100</v>
      </c>
      <c r="F83" s="863" t="s">
        <v>4101</v>
      </c>
      <c r="G83" s="835" t="s">
        <v>4124</v>
      </c>
      <c r="H83" s="835" t="s">
        <v>4125</v>
      </c>
      <c r="I83" s="849">
        <v>26.020000457763672</v>
      </c>
      <c r="J83" s="849">
        <v>80</v>
      </c>
      <c r="K83" s="850">
        <v>2081.199951171875</v>
      </c>
    </row>
    <row r="84" spans="1:11" ht="14.4" customHeight="1" x14ac:dyDescent="0.3">
      <c r="A84" s="831" t="s">
        <v>576</v>
      </c>
      <c r="B84" s="832" t="s">
        <v>577</v>
      </c>
      <c r="C84" s="835" t="s">
        <v>589</v>
      </c>
      <c r="D84" s="863" t="s">
        <v>590</v>
      </c>
      <c r="E84" s="835" t="s">
        <v>4100</v>
      </c>
      <c r="F84" s="863" t="s">
        <v>4101</v>
      </c>
      <c r="G84" s="835" t="s">
        <v>4126</v>
      </c>
      <c r="H84" s="835" t="s">
        <v>4127</v>
      </c>
      <c r="I84" s="849">
        <v>26.020000457763672</v>
      </c>
      <c r="J84" s="849">
        <v>25</v>
      </c>
      <c r="K84" s="850">
        <v>650.4000244140625</v>
      </c>
    </row>
    <row r="85" spans="1:11" ht="14.4" customHeight="1" x14ac:dyDescent="0.3">
      <c r="A85" s="831" t="s">
        <v>576</v>
      </c>
      <c r="B85" s="832" t="s">
        <v>577</v>
      </c>
      <c r="C85" s="835" t="s">
        <v>589</v>
      </c>
      <c r="D85" s="863" t="s">
        <v>590</v>
      </c>
      <c r="E85" s="835" t="s">
        <v>4100</v>
      </c>
      <c r="F85" s="863" t="s">
        <v>4101</v>
      </c>
      <c r="G85" s="835" t="s">
        <v>4128</v>
      </c>
      <c r="H85" s="835" t="s">
        <v>4129</v>
      </c>
      <c r="I85" s="849">
        <v>26.020000457763672</v>
      </c>
      <c r="J85" s="849">
        <v>200</v>
      </c>
      <c r="K85" s="850">
        <v>5203</v>
      </c>
    </row>
    <row r="86" spans="1:11" ht="14.4" customHeight="1" x14ac:dyDescent="0.3">
      <c r="A86" s="831" t="s">
        <v>576</v>
      </c>
      <c r="B86" s="832" t="s">
        <v>577</v>
      </c>
      <c r="C86" s="835" t="s">
        <v>589</v>
      </c>
      <c r="D86" s="863" t="s">
        <v>590</v>
      </c>
      <c r="E86" s="835" t="s">
        <v>4100</v>
      </c>
      <c r="F86" s="863" t="s">
        <v>4101</v>
      </c>
      <c r="G86" s="835" t="s">
        <v>4130</v>
      </c>
      <c r="H86" s="835" t="s">
        <v>4131</v>
      </c>
      <c r="I86" s="849">
        <v>117.19999694824219</v>
      </c>
      <c r="J86" s="849">
        <v>1</v>
      </c>
      <c r="K86" s="850">
        <v>117.19999694824219</v>
      </c>
    </row>
    <row r="87" spans="1:11" ht="14.4" customHeight="1" x14ac:dyDescent="0.3">
      <c r="A87" s="831" t="s">
        <v>576</v>
      </c>
      <c r="B87" s="832" t="s">
        <v>577</v>
      </c>
      <c r="C87" s="835" t="s">
        <v>589</v>
      </c>
      <c r="D87" s="863" t="s">
        <v>590</v>
      </c>
      <c r="E87" s="835" t="s">
        <v>4100</v>
      </c>
      <c r="F87" s="863" t="s">
        <v>4101</v>
      </c>
      <c r="G87" s="835" t="s">
        <v>4132</v>
      </c>
      <c r="H87" s="835" t="s">
        <v>4133</v>
      </c>
      <c r="I87" s="849">
        <v>110.54000091552734</v>
      </c>
      <c r="J87" s="849">
        <v>25</v>
      </c>
      <c r="K87" s="850">
        <v>2763.5</v>
      </c>
    </row>
    <row r="88" spans="1:11" ht="14.4" customHeight="1" x14ac:dyDescent="0.3">
      <c r="A88" s="831" t="s">
        <v>576</v>
      </c>
      <c r="B88" s="832" t="s">
        <v>577</v>
      </c>
      <c r="C88" s="835" t="s">
        <v>589</v>
      </c>
      <c r="D88" s="863" t="s">
        <v>590</v>
      </c>
      <c r="E88" s="835" t="s">
        <v>4100</v>
      </c>
      <c r="F88" s="863" t="s">
        <v>4101</v>
      </c>
      <c r="G88" s="835" t="s">
        <v>4134</v>
      </c>
      <c r="H88" s="835" t="s">
        <v>4135</v>
      </c>
      <c r="I88" s="849">
        <v>20.569999694824219</v>
      </c>
      <c r="J88" s="849">
        <v>50</v>
      </c>
      <c r="K88" s="850">
        <v>1028.5</v>
      </c>
    </row>
    <row r="89" spans="1:11" ht="14.4" customHeight="1" x14ac:dyDescent="0.3">
      <c r="A89" s="831" t="s">
        <v>576</v>
      </c>
      <c r="B89" s="832" t="s">
        <v>577</v>
      </c>
      <c r="C89" s="835" t="s">
        <v>589</v>
      </c>
      <c r="D89" s="863" t="s">
        <v>590</v>
      </c>
      <c r="E89" s="835" t="s">
        <v>4100</v>
      </c>
      <c r="F89" s="863" t="s">
        <v>4101</v>
      </c>
      <c r="G89" s="835" t="s">
        <v>4136</v>
      </c>
      <c r="H89" s="835" t="s">
        <v>4137</v>
      </c>
      <c r="I89" s="849">
        <v>21.899999618530273</v>
      </c>
      <c r="J89" s="849">
        <v>250</v>
      </c>
      <c r="K89" s="850">
        <v>5475.150146484375</v>
      </c>
    </row>
    <row r="90" spans="1:11" ht="14.4" customHeight="1" x14ac:dyDescent="0.3">
      <c r="A90" s="831" t="s">
        <v>576</v>
      </c>
      <c r="B90" s="832" t="s">
        <v>577</v>
      </c>
      <c r="C90" s="835" t="s">
        <v>589</v>
      </c>
      <c r="D90" s="863" t="s">
        <v>590</v>
      </c>
      <c r="E90" s="835" t="s">
        <v>4100</v>
      </c>
      <c r="F90" s="863" t="s">
        <v>4101</v>
      </c>
      <c r="G90" s="835" t="s">
        <v>4138</v>
      </c>
      <c r="H90" s="835" t="s">
        <v>4139</v>
      </c>
      <c r="I90" s="849">
        <v>21.899999618530273</v>
      </c>
      <c r="J90" s="849">
        <v>400</v>
      </c>
      <c r="K90" s="850">
        <v>8760.350341796875</v>
      </c>
    </row>
    <row r="91" spans="1:11" ht="14.4" customHeight="1" x14ac:dyDescent="0.3">
      <c r="A91" s="831" t="s">
        <v>576</v>
      </c>
      <c r="B91" s="832" t="s">
        <v>577</v>
      </c>
      <c r="C91" s="835" t="s">
        <v>589</v>
      </c>
      <c r="D91" s="863" t="s">
        <v>590</v>
      </c>
      <c r="E91" s="835" t="s">
        <v>4100</v>
      </c>
      <c r="F91" s="863" t="s">
        <v>4101</v>
      </c>
      <c r="G91" s="835" t="s">
        <v>4140</v>
      </c>
      <c r="H91" s="835" t="s">
        <v>4141</v>
      </c>
      <c r="I91" s="849">
        <v>17.979999542236328</v>
      </c>
      <c r="J91" s="849">
        <v>50</v>
      </c>
      <c r="K91" s="850">
        <v>899</v>
      </c>
    </row>
    <row r="92" spans="1:11" ht="14.4" customHeight="1" x14ac:dyDescent="0.3">
      <c r="A92" s="831" t="s">
        <v>576</v>
      </c>
      <c r="B92" s="832" t="s">
        <v>577</v>
      </c>
      <c r="C92" s="835" t="s">
        <v>589</v>
      </c>
      <c r="D92" s="863" t="s">
        <v>590</v>
      </c>
      <c r="E92" s="835" t="s">
        <v>4100</v>
      </c>
      <c r="F92" s="863" t="s">
        <v>4101</v>
      </c>
      <c r="G92" s="835" t="s">
        <v>4142</v>
      </c>
      <c r="H92" s="835" t="s">
        <v>4143</v>
      </c>
      <c r="I92" s="849">
        <v>13.199999809265137</v>
      </c>
      <c r="J92" s="849">
        <v>10</v>
      </c>
      <c r="K92" s="850">
        <v>132</v>
      </c>
    </row>
    <row r="93" spans="1:11" ht="14.4" customHeight="1" x14ac:dyDescent="0.3">
      <c r="A93" s="831" t="s">
        <v>576</v>
      </c>
      <c r="B93" s="832" t="s">
        <v>577</v>
      </c>
      <c r="C93" s="835" t="s">
        <v>589</v>
      </c>
      <c r="D93" s="863" t="s">
        <v>590</v>
      </c>
      <c r="E93" s="835" t="s">
        <v>4100</v>
      </c>
      <c r="F93" s="863" t="s">
        <v>4101</v>
      </c>
      <c r="G93" s="835" t="s">
        <v>4144</v>
      </c>
      <c r="H93" s="835" t="s">
        <v>4145</v>
      </c>
      <c r="I93" s="849">
        <v>13.199999809265137</v>
      </c>
      <c r="J93" s="849">
        <v>30</v>
      </c>
      <c r="K93" s="850">
        <v>396</v>
      </c>
    </row>
    <row r="94" spans="1:11" ht="14.4" customHeight="1" x14ac:dyDescent="0.3">
      <c r="A94" s="831" t="s">
        <v>576</v>
      </c>
      <c r="B94" s="832" t="s">
        <v>577</v>
      </c>
      <c r="C94" s="835" t="s">
        <v>589</v>
      </c>
      <c r="D94" s="863" t="s">
        <v>590</v>
      </c>
      <c r="E94" s="835" t="s">
        <v>4100</v>
      </c>
      <c r="F94" s="863" t="s">
        <v>4101</v>
      </c>
      <c r="G94" s="835" t="s">
        <v>4146</v>
      </c>
      <c r="H94" s="835" t="s">
        <v>4147</v>
      </c>
      <c r="I94" s="849">
        <v>13.199999809265137</v>
      </c>
      <c r="J94" s="849">
        <v>10</v>
      </c>
      <c r="K94" s="850">
        <v>132</v>
      </c>
    </row>
    <row r="95" spans="1:11" ht="14.4" customHeight="1" x14ac:dyDescent="0.3">
      <c r="A95" s="831" t="s">
        <v>576</v>
      </c>
      <c r="B95" s="832" t="s">
        <v>577</v>
      </c>
      <c r="C95" s="835" t="s">
        <v>589</v>
      </c>
      <c r="D95" s="863" t="s">
        <v>590</v>
      </c>
      <c r="E95" s="835" t="s">
        <v>4100</v>
      </c>
      <c r="F95" s="863" t="s">
        <v>4101</v>
      </c>
      <c r="G95" s="835" t="s">
        <v>4148</v>
      </c>
      <c r="H95" s="835" t="s">
        <v>4149</v>
      </c>
      <c r="I95" s="849">
        <v>13.210000038146973</v>
      </c>
      <c r="J95" s="849">
        <v>10</v>
      </c>
      <c r="K95" s="850">
        <v>132.10000610351562</v>
      </c>
    </row>
    <row r="96" spans="1:11" ht="14.4" customHeight="1" x14ac:dyDescent="0.3">
      <c r="A96" s="831" t="s">
        <v>576</v>
      </c>
      <c r="B96" s="832" t="s">
        <v>577</v>
      </c>
      <c r="C96" s="835" t="s">
        <v>589</v>
      </c>
      <c r="D96" s="863" t="s">
        <v>590</v>
      </c>
      <c r="E96" s="835" t="s">
        <v>4100</v>
      </c>
      <c r="F96" s="863" t="s">
        <v>4101</v>
      </c>
      <c r="G96" s="835" t="s">
        <v>4150</v>
      </c>
      <c r="H96" s="835" t="s">
        <v>4151</v>
      </c>
      <c r="I96" s="849">
        <v>35.090000152587891</v>
      </c>
      <c r="J96" s="849">
        <v>12</v>
      </c>
      <c r="K96" s="850">
        <v>421.07998657226562</v>
      </c>
    </row>
    <row r="97" spans="1:11" ht="14.4" customHeight="1" x14ac:dyDescent="0.3">
      <c r="A97" s="831" t="s">
        <v>576</v>
      </c>
      <c r="B97" s="832" t="s">
        <v>577</v>
      </c>
      <c r="C97" s="835" t="s">
        <v>589</v>
      </c>
      <c r="D97" s="863" t="s">
        <v>590</v>
      </c>
      <c r="E97" s="835" t="s">
        <v>4100</v>
      </c>
      <c r="F97" s="863" t="s">
        <v>4101</v>
      </c>
      <c r="G97" s="835" t="s">
        <v>4152</v>
      </c>
      <c r="H97" s="835" t="s">
        <v>4153</v>
      </c>
      <c r="I97" s="849">
        <v>22.870000839233398</v>
      </c>
      <c r="J97" s="849">
        <v>12</v>
      </c>
      <c r="K97" s="850">
        <v>274.42999267578125</v>
      </c>
    </row>
    <row r="98" spans="1:11" ht="14.4" customHeight="1" x14ac:dyDescent="0.3">
      <c r="A98" s="831" t="s">
        <v>576</v>
      </c>
      <c r="B98" s="832" t="s">
        <v>577</v>
      </c>
      <c r="C98" s="835" t="s">
        <v>589</v>
      </c>
      <c r="D98" s="863" t="s">
        <v>590</v>
      </c>
      <c r="E98" s="835" t="s">
        <v>4100</v>
      </c>
      <c r="F98" s="863" t="s">
        <v>4101</v>
      </c>
      <c r="G98" s="835" t="s">
        <v>4154</v>
      </c>
      <c r="H98" s="835" t="s">
        <v>4155</v>
      </c>
      <c r="I98" s="849">
        <v>4.0300002098083496</v>
      </c>
      <c r="J98" s="849">
        <v>250</v>
      </c>
      <c r="K98" s="850">
        <v>1007.5</v>
      </c>
    </row>
    <row r="99" spans="1:11" ht="14.4" customHeight="1" x14ac:dyDescent="0.3">
      <c r="A99" s="831" t="s">
        <v>576</v>
      </c>
      <c r="B99" s="832" t="s">
        <v>577</v>
      </c>
      <c r="C99" s="835" t="s">
        <v>589</v>
      </c>
      <c r="D99" s="863" t="s">
        <v>590</v>
      </c>
      <c r="E99" s="835" t="s">
        <v>4100</v>
      </c>
      <c r="F99" s="863" t="s">
        <v>4101</v>
      </c>
      <c r="G99" s="835" t="s">
        <v>4156</v>
      </c>
      <c r="H99" s="835" t="s">
        <v>4157</v>
      </c>
      <c r="I99" s="849">
        <v>15.729999542236328</v>
      </c>
      <c r="J99" s="849">
        <v>650</v>
      </c>
      <c r="K99" s="850">
        <v>10224.5</v>
      </c>
    </row>
    <row r="100" spans="1:11" ht="14.4" customHeight="1" x14ac:dyDescent="0.3">
      <c r="A100" s="831" t="s">
        <v>576</v>
      </c>
      <c r="B100" s="832" t="s">
        <v>577</v>
      </c>
      <c r="C100" s="835" t="s">
        <v>589</v>
      </c>
      <c r="D100" s="863" t="s">
        <v>590</v>
      </c>
      <c r="E100" s="835" t="s">
        <v>4100</v>
      </c>
      <c r="F100" s="863" t="s">
        <v>4101</v>
      </c>
      <c r="G100" s="835" t="s">
        <v>4158</v>
      </c>
      <c r="H100" s="835" t="s">
        <v>4159</v>
      </c>
      <c r="I100" s="849">
        <v>9.6800003051757812</v>
      </c>
      <c r="J100" s="849">
        <v>1700</v>
      </c>
      <c r="K100" s="850">
        <v>16456</v>
      </c>
    </row>
    <row r="101" spans="1:11" ht="14.4" customHeight="1" x14ac:dyDescent="0.3">
      <c r="A101" s="831" t="s">
        <v>576</v>
      </c>
      <c r="B101" s="832" t="s">
        <v>577</v>
      </c>
      <c r="C101" s="835" t="s">
        <v>589</v>
      </c>
      <c r="D101" s="863" t="s">
        <v>590</v>
      </c>
      <c r="E101" s="835" t="s">
        <v>4100</v>
      </c>
      <c r="F101" s="863" t="s">
        <v>4101</v>
      </c>
      <c r="G101" s="835" t="s">
        <v>4160</v>
      </c>
      <c r="H101" s="835" t="s">
        <v>4161</v>
      </c>
      <c r="I101" s="849">
        <v>4.619999885559082</v>
      </c>
      <c r="J101" s="849">
        <v>200</v>
      </c>
      <c r="K101" s="850">
        <v>924</v>
      </c>
    </row>
    <row r="102" spans="1:11" ht="14.4" customHeight="1" x14ac:dyDescent="0.3">
      <c r="A102" s="831" t="s">
        <v>576</v>
      </c>
      <c r="B102" s="832" t="s">
        <v>577</v>
      </c>
      <c r="C102" s="835" t="s">
        <v>589</v>
      </c>
      <c r="D102" s="863" t="s">
        <v>590</v>
      </c>
      <c r="E102" s="835" t="s">
        <v>4100</v>
      </c>
      <c r="F102" s="863" t="s">
        <v>4101</v>
      </c>
      <c r="G102" s="835" t="s">
        <v>4162</v>
      </c>
      <c r="H102" s="835" t="s">
        <v>4163</v>
      </c>
      <c r="I102" s="849">
        <v>61.709999084472656</v>
      </c>
      <c r="J102" s="849">
        <v>30</v>
      </c>
      <c r="K102" s="850">
        <v>1851.300048828125</v>
      </c>
    </row>
    <row r="103" spans="1:11" ht="14.4" customHeight="1" x14ac:dyDescent="0.3">
      <c r="A103" s="831" t="s">
        <v>576</v>
      </c>
      <c r="B103" s="832" t="s">
        <v>577</v>
      </c>
      <c r="C103" s="835" t="s">
        <v>589</v>
      </c>
      <c r="D103" s="863" t="s">
        <v>590</v>
      </c>
      <c r="E103" s="835" t="s">
        <v>4100</v>
      </c>
      <c r="F103" s="863" t="s">
        <v>4101</v>
      </c>
      <c r="G103" s="835" t="s">
        <v>4164</v>
      </c>
      <c r="H103" s="835" t="s">
        <v>4165</v>
      </c>
      <c r="I103" s="849">
        <v>589</v>
      </c>
      <c r="J103" s="849">
        <v>1</v>
      </c>
      <c r="K103" s="850">
        <v>589</v>
      </c>
    </row>
    <row r="104" spans="1:11" ht="14.4" customHeight="1" x14ac:dyDescent="0.3">
      <c r="A104" s="831" t="s">
        <v>576</v>
      </c>
      <c r="B104" s="832" t="s">
        <v>577</v>
      </c>
      <c r="C104" s="835" t="s">
        <v>589</v>
      </c>
      <c r="D104" s="863" t="s">
        <v>590</v>
      </c>
      <c r="E104" s="835" t="s">
        <v>4100</v>
      </c>
      <c r="F104" s="863" t="s">
        <v>4101</v>
      </c>
      <c r="G104" s="835" t="s">
        <v>4166</v>
      </c>
      <c r="H104" s="835" t="s">
        <v>4167</v>
      </c>
      <c r="I104" s="849">
        <v>11.739999771118164</v>
      </c>
      <c r="J104" s="849">
        <v>170</v>
      </c>
      <c r="K104" s="850">
        <v>1995.8000106811523</v>
      </c>
    </row>
    <row r="105" spans="1:11" ht="14.4" customHeight="1" x14ac:dyDescent="0.3">
      <c r="A105" s="831" t="s">
        <v>576</v>
      </c>
      <c r="B105" s="832" t="s">
        <v>577</v>
      </c>
      <c r="C105" s="835" t="s">
        <v>589</v>
      </c>
      <c r="D105" s="863" t="s">
        <v>590</v>
      </c>
      <c r="E105" s="835" t="s">
        <v>4100</v>
      </c>
      <c r="F105" s="863" t="s">
        <v>4101</v>
      </c>
      <c r="G105" s="835" t="s">
        <v>4168</v>
      </c>
      <c r="H105" s="835" t="s">
        <v>4169</v>
      </c>
      <c r="I105" s="849">
        <v>13.310000419616699</v>
      </c>
      <c r="J105" s="849">
        <v>110</v>
      </c>
      <c r="K105" s="850">
        <v>1464.1000366210937</v>
      </c>
    </row>
    <row r="106" spans="1:11" ht="14.4" customHeight="1" x14ac:dyDescent="0.3">
      <c r="A106" s="831" t="s">
        <v>576</v>
      </c>
      <c r="B106" s="832" t="s">
        <v>577</v>
      </c>
      <c r="C106" s="835" t="s">
        <v>589</v>
      </c>
      <c r="D106" s="863" t="s">
        <v>590</v>
      </c>
      <c r="E106" s="835" t="s">
        <v>4100</v>
      </c>
      <c r="F106" s="863" t="s">
        <v>4101</v>
      </c>
      <c r="G106" s="835" t="s">
        <v>4170</v>
      </c>
      <c r="H106" s="835" t="s">
        <v>4171</v>
      </c>
      <c r="I106" s="849">
        <v>2.2866666316986084</v>
      </c>
      <c r="J106" s="849">
        <v>450</v>
      </c>
      <c r="K106" s="850">
        <v>1028.5</v>
      </c>
    </row>
    <row r="107" spans="1:11" ht="14.4" customHeight="1" x14ac:dyDescent="0.3">
      <c r="A107" s="831" t="s">
        <v>576</v>
      </c>
      <c r="B107" s="832" t="s">
        <v>577</v>
      </c>
      <c r="C107" s="835" t="s">
        <v>589</v>
      </c>
      <c r="D107" s="863" t="s">
        <v>590</v>
      </c>
      <c r="E107" s="835" t="s">
        <v>4100</v>
      </c>
      <c r="F107" s="863" t="s">
        <v>4101</v>
      </c>
      <c r="G107" s="835" t="s">
        <v>4172</v>
      </c>
      <c r="H107" s="835" t="s">
        <v>4173</v>
      </c>
      <c r="I107" s="849">
        <v>136.53999328613281</v>
      </c>
      <c r="J107" s="849">
        <v>10</v>
      </c>
      <c r="K107" s="850">
        <v>1365.4000244140625</v>
      </c>
    </row>
    <row r="108" spans="1:11" ht="14.4" customHeight="1" x14ac:dyDescent="0.3">
      <c r="A108" s="831" t="s">
        <v>576</v>
      </c>
      <c r="B108" s="832" t="s">
        <v>577</v>
      </c>
      <c r="C108" s="835" t="s">
        <v>589</v>
      </c>
      <c r="D108" s="863" t="s">
        <v>590</v>
      </c>
      <c r="E108" s="835" t="s">
        <v>4100</v>
      </c>
      <c r="F108" s="863" t="s">
        <v>4101</v>
      </c>
      <c r="G108" s="835" t="s">
        <v>4174</v>
      </c>
      <c r="H108" s="835" t="s">
        <v>4175</v>
      </c>
      <c r="I108" s="849">
        <v>236.10000610351562</v>
      </c>
      <c r="J108" s="849">
        <v>5</v>
      </c>
      <c r="K108" s="850">
        <v>1180.5</v>
      </c>
    </row>
    <row r="109" spans="1:11" ht="14.4" customHeight="1" x14ac:dyDescent="0.3">
      <c r="A109" s="831" t="s">
        <v>576</v>
      </c>
      <c r="B109" s="832" t="s">
        <v>577</v>
      </c>
      <c r="C109" s="835" t="s">
        <v>589</v>
      </c>
      <c r="D109" s="863" t="s">
        <v>590</v>
      </c>
      <c r="E109" s="835" t="s">
        <v>4100</v>
      </c>
      <c r="F109" s="863" t="s">
        <v>4101</v>
      </c>
      <c r="G109" s="835" t="s">
        <v>4176</v>
      </c>
      <c r="H109" s="835" t="s">
        <v>4177</v>
      </c>
      <c r="I109" s="849">
        <v>2.8559998989105226</v>
      </c>
      <c r="J109" s="849">
        <v>1900</v>
      </c>
      <c r="K109" s="850">
        <v>5425</v>
      </c>
    </row>
    <row r="110" spans="1:11" ht="14.4" customHeight="1" x14ac:dyDescent="0.3">
      <c r="A110" s="831" t="s">
        <v>576</v>
      </c>
      <c r="B110" s="832" t="s">
        <v>577</v>
      </c>
      <c r="C110" s="835" t="s">
        <v>589</v>
      </c>
      <c r="D110" s="863" t="s">
        <v>590</v>
      </c>
      <c r="E110" s="835" t="s">
        <v>4100</v>
      </c>
      <c r="F110" s="863" t="s">
        <v>4101</v>
      </c>
      <c r="G110" s="835" t="s">
        <v>4178</v>
      </c>
      <c r="H110" s="835" t="s">
        <v>4179</v>
      </c>
      <c r="I110" s="849">
        <v>2.4200000762939453</v>
      </c>
      <c r="J110" s="849">
        <v>1800</v>
      </c>
      <c r="K110" s="850">
        <v>4356</v>
      </c>
    </row>
    <row r="111" spans="1:11" ht="14.4" customHeight="1" x14ac:dyDescent="0.3">
      <c r="A111" s="831" t="s">
        <v>576</v>
      </c>
      <c r="B111" s="832" t="s">
        <v>577</v>
      </c>
      <c r="C111" s="835" t="s">
        <v>589</v>
      </c>
      <c r="D111" s="863" t="s">
        <v>590</v>
      </c>
      <c r="E111" s="835" t="s">
        <v>4100</v>
      </c>
      <c r="F111" s="863" t="s">
        <v>4101</v>
      </c>
      <c r="G111" s="835" t="s">
        <v>4180</v>
      </c>
      <c r="H111" s="835" t="s">
        <v>4181</v>
      </c>
      <c r="I111" s="849">
        <v>9.1999998092651367</v>
      </c>
      <c r="J111" s="849">
        <v>4300</v>
      </c>
      <c r="K111" s="850">
        <v>39560</v>
      </c>
    </row>
    <row r="112" spans="1:11" ht="14.4" customHeight="1" x14ac:dyDescent="0.3">
      <c r="A112" s="831" t="s">
        <v>576</v>
      </c>
      <c r="B112" s="832" t="s">
        <v>577</v>
      </c>
      <c r="C112" s="835" t="s">
        <v>589</v>
      </c>
      <c r="D112" s="863" t="s">
        <v>590</v>
      </c>
      <c r="E112" s="835" t="s">
        <v>4100</v>
      </c>
      <c r="F112" s="863" t="s">
        <v>4101</v>
      </c>
      <c r="G112" s="835" t="s">
        <v>4182</v>
      </c>
      <c r="H112" s="835" t="s">
        <v>4183</v>
      </c>
      <c r="I112" s="849">
        <v>2.0457142421177457</v>
      </c>
      <c r="J112" s="849">
        <v>1600</v>
      </c>
      <c r="K112" s="850">
        <v>3271</v>
      </c>
    </row>
    <row r="113" spans="1:11" ht="14.4" customHeight="1" x14ac:dyDescent="0.3">
      <c r="A113" s="831" t="s">
        <v>576</v>
      </c>
      <c r="B113" s="832" t="s">
        <v>577</v>
      </c>
      <c r="C113" s="835" t="s">
        <v>589</v>
      </c>
      <c r="D113" s="863" t="s">
        <v>590</v>
      </c>
      <c r="E113" s="835" t="s">
        <v>4100</v>
      </c>
      <c r="F113" s="863" t="s">
        <v>4101</v>
      </c>
      <c r="G113" s="835" t="s">
        <v>4184</v>
      </c>
      <c r="H113" s="835" t="s">
        <v>4185</v>
      </c>
      <c r="I113" s="849">
        <v>108.30000305175781</v>
      </c>
      <c r="J113" s="849">
        <v>20</v>
      </c>
      <c r="K113" s="850">
        <v>2165.89990234375</v>
      </c>
    </row>
    <row r="114" spans="1:11" ht="14.4" customHeight="1" x14ac:dyDescent="0.3">
      <c r="A114" s="831" t="s">
        <v>576</v>
      </c>
      <c r="B114" s="832" t="s">
        <v>577</v>
      </c>
      <c r="C114" s="835" t="s">
        <v>589</v>
      </c>
      <c r="D114" s="863" t="s">
        <v>590</v>
      </c>
      <c r="E114" s="835" t="s">
        <v>4100</v>
      </c>
      <c r="F114" s="863" t="s">
        <v>4101</v>
      </c>
      <c r="G114" s="835" t="s">
        <v>4186</v>
      </c>
      <c r="H114" s="835" t="s">
        <v>4187</v>
      </c>
      <c r="I114" s="849">
        <v>6.2925000190734863</v>
      </c>
      <c r="J114" s="849">
        <v>350</v>
      </c>
      <c r="K114" s="850">
        <v>2202.5</v>
      </c>
    </row>
    <row r="115" spans="1:11" ht="14.4" customHeight="1" x14ac:dyDescent="0.3">
      <c r="A115" s="831" t="s">
        <v>576</v>
      </c>
      <c r="B115" s="832" t="s">
        <v>577</v>
      </c>
      <c r="C115" s="835" t="s">
        <v>589</v>
      </c>
      <c r="D115" s="863" t="s">
        <v>590</v>
      </c>
      <c r="E115" s="835" t="s">
        <v>4100</v>
      </c>
      <c r="F115" s="863" t="s">
        <v>4101</v>
      </c>
      <c r="G115" s="835" t="s">
        <v>4188</v>
      </c>
      <c r="H115" s="835" t="s">
        <v>4189</v>
      </c>
      <c r="I115" s="849">
        <v>6.2899999618530273</v>
      </c>
      <c r="J115" s="849">
        <v>100</v>
      </c>
      <c r="K115" s="850">
        <v>629.20000457763672</v>
      </c>
    </row>
    <row r="116" spans="1:11" ht="14.4" customHeight="1" x14ac:dyDescent="0.3">
      <c r="A116" s="831" t="s">
        <v>576</v>
      </c>
      <c r="B116" s="832" t="s">
        <v>577</v>
      </c>
      <c r="C116" s="835" t="s">
        <v>589</v>
      </c>
      <c r="D116" s="863" t="s">
        <v>590</v>
      </c>
      <c r="E116" s="835" t="s">
        <v>4100</v>
      </c>
      <c r="F116" s="863" t="s">
        <v>4101</v>
      </c>
      <c r="G116" s="835" t="s">
        <v>4190</v>
      </c>
      <c r="H116" s="835" t="s">
        <v>4191</v>
      </c>
      <c r="I116" s="849">
        <v>172.5</v>
      </c>
      <c r="J116" s="849">
        <v>4</v>
      </c>
      <c r="K116" s="850">
        <v>690</v>
      </c>
    </row>
    <row r="117" spans="1:11" ht="14.4" customHeight="1" x14ac:dyDescent="0.3">
      <c r="A117" s="831" t="s">
        <v>576</v>
      </c>
      <c r="B117" s="832" t="s">
        <v>577</v>
      </c>
      <c r="C117" s="835" t="s">
        <v>589</v>
      </c>
      <c r="D117" s="863" t="s">
        <v>590</v>
      </c>
      <c r="E117" s="835" t="s">
        <v>4100</v>
      </c>
      <c r="F117" s="863" t="s">
        <v>4101</v>
      </c>
      <c r="G117" s="835" t="s">
        <v>4192</v>
      </c>
      <c r="H117" s="835" t="s">
        <v>4193</v>
      </c>
      <c r="I117" s="849">
        <v>6.1700000762939453</v>
      </c>
      <c r="J117" s="849">
        <v>200</v>
      </c>
      <c r="K117" s="850">
        <v>1234</v>
      </c>
    </row>
    <row r="118" spans="1:11" ht="14.4" customHeight="1" x14ac:dyDescent="0.3">
      <c r="A118" s="831" t="s">
        <v>576</v>
      </c>
      <c r="B118" s="832" t="s">
        <v>577</v>
      </c>
      <c r="C118" s="835" t="s">
        <v>589</v>
      </c>
      <c r="D118" s="863" t="s">
        <v>590</v>
      </c>
      <c r="E118" s="835" t="s">
        <v>4100</v>
      </c>
      <c r="F118" s="863" t="s">
        <v>4101</v>
      </c>
      <c r="G118" s="835" t="s">
        <v>4194</v>
      </c>
      <c r="H118" s="835" t="s">
        <v>4195</v>
      </c>
      <c r="I118" s="849">
        <v>20.690000534057617</v>
      </c>
      <c r="J118" s="849">
        <v>700</v>
      </c>
      <c r="K118" s="850">
        <v>14483.600341796875</v>
      </c>
    </row>
    <row r="119" spans="1:11" ht="14.4" customHeight="1" x14ac:dyDescent="0.3">
      <c r="A119" s="831" t="s">
        <v>576</v>
      </c>
      <c r="B119" s="832" t="s">
        <v>577</v>
      </c>
      <c r="C119" s="835" t="s">
        <v>589</v>
      </c>
      <c r="D119" s="863" t="s">
        <v>590</v>
      </c>
      <c r="E119" s="835" t="s">
        <v>4100</v>
      </c>
      <c r="F119" s="863" t="s">
        <v>4101</v>
      </c>
      <c r="G119" s="835" t="s">
        <v>4196</v>
      </c>
      <c r="H119" s="835" t="s">
        <v>4197</v>
      </c>
      <c r="I119" s="849">
        <v>148.71000671386719</v>
      </c>
      <c r="J119" s="849">
        <v>60</v>
      </c>
      <c r="K119" s="850">
        <v>8922.599609375</v>
      </c>
    </row>
    <row r="120" spans="1:11" ht="14.4" customHeight="1" x14ac:dyDescent="0.3">
      <c r="A120" s="831" t="s">
        <v>576</v>
      </c>
      <c r="B120" s="832" t="s">
        <v>577</v>
      </c>
      <c r="C120" s="835" t="s">
        <v>589</v>
      </c>
      <c r="D120" s="863" t="s">
        <v>590</v>
      </c>
      <c r="E120" s="835" t="s">
        <v>4100</v>
      </c>
      <c r="F120" s="863" t="s">
        <v>4101</v>
      </c>
      <c r="G120" s="835" t="s">
        <v>4198</v>
      </c>
      <c r="H120" s="835" t="s">
        <v>4199</v>
      </c>
      <c r="I120" s="849">
        <v>191.17999267578125</v>
      </c>
      <c r="J120" s="849">
        <v>2</v>
      </c>
      <c r="K120" s="850">
        <v>382.3599853515625</v>
      </c>
    </row>
    <row r="121" spans="1:11" ht="14.4" customHeight="1" x14ac:dyDescent="0.3">
      <c r="A121" s="831" t="s">
        <v>576</v>
      </c>
      <c r="B121" s="832" t="s">
        <v>577</v>
      </c>
      <c r="C121" s="835" t="s">
        <v>589</v>
      </c>
      <c r="D121" s="863" t="s">
        <v>590</v>
      </c>
      <c r="E121" s="835" t="s">
        <v>4100</v>
      </c>
      <c r="F121" s="863" t="s">
        <v>4101</v>
      </c>
      <c r="G121" s="835" t="s">
        <v>4200</v>
      </c>
      <c r="H121" s="835" t="s">
        <v>4201</v>
      </c>
      <c r="I121" s="849">
        <v>1.091111143430074</v>
      </c>
      <c r="J121" s="849">
        <v>6200</v>
      </c>
      <c r="K121" s="850">
        <v>6764</v>
      </c>
    </row>
    <row r="122" spans="1:11" ht="14.4" customHeight="1" x14ac:dyDescent="0.3">
      <c r="A122" s="831" t="s">
        <v>576</v>
      </c>
      <c r="B122" s="832" t="s">
        <v>577</v>
      </c>
      <c r="C122" s="835" t="s">
        <v>589</v>
      </c>
      <c r="D122" s="863" t="s">
        <v>590</v>
      </c>
      <c r="E122" s="835" t="s">
        <v>4100</v>
      </c>
      <c r="F122" s="863" t="s">
        <v>4101</v>
      </c>
      <c r="G122" s="835" t="s">
        <v>4202</v>
      </c>
      <c r="H122" s="835" t="s">
        <v>4203</v>
      </c>
      <c r="I122" s="849">
        <v>0.47833332419395447</v>
      </c>
      <c r="J122" s="849">
        <v>3300</v>
      </c>
      <c r="K122" s="850">
        <v>1580</v>
      </c>
    </row>
    <row r="123" spans="1:11" ht="14.4" customHeight="1" x14ac:dyDescent="0.3">
      <c r="A123" s="831" t="s">
        <v>576</v>
      </c>
      <c r="B123" s="832" t="s">
        <v>577</v>
      </c>
      <c r="C123" s="835" t="s">
        <v>589</v>
      </c>
      <c r="D123" s="863" t="s">
        <v>590</v>
      </c>
      <c r="E123" s="835" t="s">
        <v>4100</v>
      </c>
      <c r="F123" s="863" t="s">
        <v>4101</v>
      </c>
      <c r="G123" s="835" t="s">
        <v>4204</v>
      </c>
      <c r="H123" s="835" t="s">
        <v>4205</v>
      </c>
      <c r="I123" s="849">
        <v>1.6712499558925629</v>
      </c>
      <c r="J123" s="849">
        <v>3700</v>
      </c>
      <c r="K123" s="850">
        <v>6189</v>
      </c>
    </row>
    <row r="124" spans="1:11" ht="14.4" customHeight="1" x14ac:dyDescent="0.3">
      <c r="A124" s="831" t="s">
        <v>576</v>
      </c>
      <c r="B124" s="832" t="s">
        <v>577</v>
      </c>
      <c r="C124" s="835" t="s">
        <v>589</v>
      </c>
      <c r="D124" s="863" t="s">
        <v>590</v>
      </c>
      <c r="E124" s="835" t="s">
        <v>4100</v>
      </c>
      <c r="F124" s="863" t="s">
        <v>4101</v>
      </c>
      <c r="G124" s="835" t="s">
        <v>4206</v>
      </c>
      <c r="H124" s="835" t="s">
        <v>4207</v>
      </c>
      <c r="I124" s="849">
        <v>7.1579998970031742</v>
      </c>
      <c r="J124" s="849">
        <v>1200</v>
      </c>
      <c r="K124" s="850">
        <v>8588.0601196289062</v>
      </c>
    </row>
    <row r="125" spans="1:11" ht="14.4" customHeight="1" x14ac:dyDescent="0.3">
      <c r="A125" s="831" t="s">
        <v>576</v>
      </c>
      <c r="B125" s="832" t="s">
        <v>577</v>
      </c>
      <c r="C125" s="835" t="s">
        <v>589</v>
      </c>
      <c r="D125" s="863" t="s">
        <v>590</v>
      </c>
      <c r="E125" s="835" t="s">
        <v>4100</v>
      </c>
      <c r="F125" s="863" t="s">
        <v>4101</v>
      </c>
      <c r="G125" s="835" t="s">
        <v>4208</v>
      </c>
      <c r="H125" s="835" t="s">
        <v>4209</v>
      </c>
      <c r="I125" s="849">
        <v>0.67000001668930054</v>
      </c>
      <c r="J125" s="849">
        <v>2600</v>
      </c>
      <c r="K125" s="850">
        <v>1742</v>
      </c>
    </row>
    <row r="126" spans="1:11" ht="14.4" customHeight="1" x14ac:dyDescent="0.3">
      <c r="A126" s="831" t="s">
        <v>576</v>
      </c>
      <c r="B126" s="832" t="s">
        <v>577</v>
      </c>
      <c r="C126" s="835" t="s">
        <v>589</v>
      </c>
      <c r="D126" s="863" t="s">
        <v>590</v>
      </c>
      <c r="E126" s="835" t="s">
        <v>4100</v>
      </c>
      <c r="F126" s="863" t="s">
        <v>4101</v>
      </c>
      <c r="G126" s="835" t="s">
        <v>4210</v>
      </c>
      <c r="H126" s="835" t="s">
        <v>4211</v>
      </c>
      <c r="I126" s="849">
        <v>14.649999618530273</v>
      </c>
      <c r="J126" s="849">
        <v>500</v>
      </c>
      <c r="K126" s="850">
        <v>7326.300048828125</v>
      </c>
    </row>
    <row r="127" spans="1:11" ht="14.4" customHeight="1" x14ac:dyDescent="0.3">
      <c r="A127" s="831" t="s">
        <v>576</v>
      </c>
      <c r="B127" s="832" t="s">
        <v>577</v>
      </c>
      <c r="C127" s="835" t="s">
        <v>589</v>
      </c>
      <c r="D127" s="863" t="s">
        <v>590</v>
      </c>
      <c r="E127" s="835" t="s">
        <v>4100</v>
      </c>
      <c r="F127" s="863" t="s">
        <v>4101</v>
      </c>
      <c r="G127" s="835" t="s">
        <v>4212</v>
      </c>
      <c r="H127" s="835" t="s">
        <v>4213</v>
      </c>
      <c r="I127" s="849">
        <v>5.2028570175170898</v>
      </c>
      <c r="J127" s="849">
        <v>1700</v>
      </c>
      <c r="K127" s="850">
        <v>8845.9500122070312</v>
      </c>
    </row>
    <row r="128" spans="1:11" ht="14.4" customHeight="1" x14ac:dyDescent="0.3">
      <c r="A128" s="831" t="s">
        <v>576</v>
      </c>
      <c r="B128" s="832" t="s">
        <v>577</v>
      </c>
      <c r="C128" s="835" t="s">
        <v>589</v>
      </c>
      <c r="D128" s="863" t="s">
        <v>590</v>
      </c>
      <c r="E128" s="835" t="s">
        <v>4100</v>
      </c>
      <c r="F128" s="863" t="s">
        <v>4101</v>
      </c>
      <c r="G128" s="835" t="s">
        <v>4214</v>
      </c>
      <c r="H128" s="835" t="s">
        <v>4215</v>
      </c>
      <c r="I128" s="849">
        <v>8.8299999237060547</v>
      </c>
      <c r="J128" s="849">
        <v>100</v>
      </c>
      <c r="K128" s="850">
        <v>883</v>
      </c>
    </row>
    <row r="129" spans="1:11" ht="14.4" customHeight="1" x14ac:dyDescent="0.3">
      <c r="A129" s="831" t="s">
        <v>576</v>
      </c>
      <c r="B129" s="832" t="s">
        <v>577</v>
      </c>
      <c r="C129" s="835" t="s">
        <v>589</v>
      </c>
      <c r="D129" s="863" t="s">
        <v>590</v>
      </c>
      <c r="E129" s="835" t="s">
        <v>4100</v>
      </c>
      <c r="F129" s="863" t="s">
        <v>4101</v>
      </c>
      <c r="G129" s="835" t="s">
        <v>4216</v>
      </c>
      <c r="H129" s="835" t="s">
        <v>4217</v>
      </c>
      <c r="I129" s="849">
        <v>9.8000001907348633</v>
      </c>
      <c r="J129" s="849">
        <v>700</v>
      </c>
      <c r="K129" s="850">
        <v>6860.7001953125</v>
      </c>
    </row>
    <row r="130" spans="1:11" ht="14.4" customHeight="1" x14ac:dyDescent="0.3">
      <c r="A130" s="831" t="s">
        <v>576</v>
      </c>
      <c r="B130" s="832" t="s">
        <v>577</v>
      </c>
      <c r="C130" s="835" t="s">
        <v>589</v>
      </c>
      <c r="D130" s="863" t="s">
        <v>590</v>
      </c>
      <c r="E130" s="835" t="s">
        <v>4100</v>
      </c>
      <c r="F130" s="863" t="s">
        <v>4101</v>
      </c>
      <c r="G130" s="835" t="s">
        <v>4218</v>
      </c>
      <c r="H130" s="835" t="s">
        <v>4219</v>
      </c>
      <c r="I130" s="849">
        <v>8.4700002670288086</v>
      </c>
      <c r="J130" s="849">
        <v>3750</v>
      </c>
      <c r="K130" s="850">
        <v>31762.50048828125</v>
      </c>
    </row>
    <row r="131" spans="1:11" ht="14.4" customHeight="1" x14ac:dyDescent="0.3">
      <c r="A131" s="831" t="s">
        <v>576</v>
      </c>
      <c r="B131" s="832" t="s">
        <v>577</v>
      </c>
      <c r="C131" s="835" t="s">
        <v>589</v>
      </c>
      <c r="D131" s="863" t="s">
        <v>590</v>
      </c>
      <c r="E131" s="835" t="s">
        <v>4100</v>
      </c>
      <c r="F131" s="863" t="s">
        <v>4101</v>
      </c>
      <c r="G131" s="835" t="s">
        <v>4220</v>
      </c>
      <c r="H131" s="835" t="s">
        <v>4221</v>
      </c>
      <c r="I131" s="849">
        <v>10.525000095367432</v>
      </c>
      <c r="J131" s="849">
        <v>900</v>
      </c>
      <c r="K131" s="850">
        <v>9473</v>
      </c>
    </row>
    <row r="132" spans="1:11" ht="14.4" customHeight="1" x14ac:dyDescent="0.3">
      <c r="A132" s="831" t="s">
        <v>576</v>
      </c>
      <c r="B132" s="832" t="s">
        <v>577</v>
      </c>
      <c r="C132" s="835" t="s">
        <v>589</v>
      </c>
      <c r="D132" s="863" t="s">
        <v>590</v>
      </c>
      <c r="E132" s="835" t="s">
        <v>4100</v>
      </c>
      <c r="F132" s="863" t="s">
        <v>4101</v>
      </c>
      <c r="G132" s="835" t="s">
        <v>4222</v>
      </c>
      <c r="H132" s="835" t="s">
        <v>4223</v>
      </c>
      <c r="I132" s="849">
        <v>17.909999847412109</v>
      </c>
      <c r="J132" s="849">
        <v>600</v>
      </c>
      <c r="K132" s="850">
        <v>10746</v>
      </c>
    </row>
    <row r="133" spans="1:11" ht="14.4" customHeight="1" x14ac:dyDescent="0.3">
      <c r="A133" s="831" t="s">
        <v>576</v>
      </c>
      <c r="B133" s="832" t="s">
        <v>577</v>
      </c>
      <c r="C133" s="835" t="s">
        <v>589</v>
      </c>
      <c r="D133" s="863" t="s">
        <v>590</v>
      </c>
      <c r="E133" s="835" t="s">
        <v>4100</v>
      </c>
      <c r="F133" s="863" t="s">
        <v>4101</v>
      </c>
      <c r="G133" s="835" t="s">
        <v>4224</v>
      </c>
      <c r="H133" s="835" t="s">
        <v>4225</v>
      </c>
      <c r="I133" s="849">
        <v>2.1780000686645509</v>
      </c>
      <c r="J133" s="849">
        <v>1150</v>
      </c>
      <c r="K133" s="850">
        <v>2504.9299926757812</v>
      </c>
    </row>
    <row r="134" spans="1:11" ht="14.4" customHeight="1" x14ac:dyDescent="0.3">
      <c r="A134" s="831" t="s">
        <v>576</v>
      </c>
      <c r="B134" s="832" t="s">
        <v>577</v>
      </c>
      <c r="C134" s="835" t="s">
        <v>589</v>
      </c>
      <c r="D134" s="863" t="s">
        <v>590</v>
      </c>
      <c r="E134" s="835" t="s">
        <v>4100</v>
      </c>
      <c r="F134" s="863" t="s">
        <v>4101</v>
      </c>
      <c r="G134" s="835" t="s">
        <v>4226</v>
      </c>
      <c r="H134" s="835" t="s">
        <v>4227</v>
      </c>
      <c r="I134" s="849">
        <v>6.2300000190734863</v>
      </c>
      <c r="J134" s="849">
        <v>120</v>
      </c>
      <c r="K134" s="850">
        <v>747.5999755859375</v>
      </c>
    </row>
    <row r="135" spans="1:11" ht="14.4" customHeight="1" x14ac:dyDescent="0.3">
      <c r="A135" s="831" t="s">
        <v>576</v>
      </c>
      <c r="B135" s="832" t="s">
        <v>577</v>
      </c>
      <c r="C135" s="835" t="s">
        <v>589</v>
      </c>
      <c r="D135" s="863" t="s">
        <v>590</v>
      </c>
      <c r="E135" s="835" t="s">
        <v>4100</v>
      </c>
      <c r="F135" s="863" t="s">
        <v>4101</v>
      </c>
      <c r="G135" s="835" t="s">
        <v>4228</v>
      </c>
      <c r="H135" s="835" t="s">
        <v>4229</v>
      </c>
      <c r="I135" s="849">
        <v>112.19999694824219</v>
      </c>
      <c r="J135" s="849">
        <v>4</v>
      </c>
      <c r="K135" s="850">
        <v>448.79998779296875</v>
      </c>
    </row>
    <row r="136" spans="1:11" ht="14.4" customHeight="1" x14ac:dyDescent="0.3">
      <c r="A136" s="831" t="s">
        <v>576</v>
      </c>
      <c r="B136" s="832" t="s">
        <v>577</v>
      </c>
      <c r="C136" s="835" t="s">
        <v>589</v>
      </c>
      <c r="D136" s="863" t="s">
        <v>590</v>
      </c>
      <c r="E136" s="835" t="s">
        <v>4100</v>
      </c>
      <c r="F136" s="863" t="s">
        <v>4101</v>
      </c>
      <c r="G136" s="835" t="s">
        <v>4230</v>
      </c>
      <c r="H136" s="835" t="s">
        <v>4231</v>
      </c>
      <c r="I136" s="849">
        <v>35.090000152587891</v>
      </c>
      <c r="J136" s="849">
        <v>6</v>
      </c>
      <c r="K136" s="850">
        <v>210.53999328613281</v>
      </c>
    </row>
    <row r="137" spans="1:11" ht="14.4" customHeight="1" x14ac:dyDescent="0.3">
      <c r="A137" s="831" t="s">
        <v>576</v>
      </c>
      <c r="B137" s="832" t="s">
        <v>577</v>
      </c>
      <c r="C137" s="835" t="s">
        <v>589</v>
      </c>
      <c r="D137" s="863" t="s">
        <v>590</v>
      </c>
      <c r="E137" s="835" t="s">
        <v>4100</v>
      </c>
      <c r="F137" s="863" t="s">
        <v>4101</v>
      </c>
      <c r="G137" s="835" t="s">
        <v>4232</v>
      </c>
      <c r="H137" s="835" t="s">
        <v>4233</v>
      </c>
      <c r="I137" s="849">
        <v>1.2699999809265137</v>
      </c>
      <c r="J137" s="849">
        <v>75</v>
      </c>
      <c r="K137" s="850">
        <v>95.25</v>
      </c>
    </row>
    <row r="138" spans="1:11" ht="14.4" customHeight="1" x14ac:dyDescent="0.3">
      <c r="A138" s="831" t="s">
        <v>576</v>
      </c>
      <c r="B138" s="832" t="s">
        <v>577</v>
      </c>
      <c r="C138" s="835" t="s">
        <v>589</v>
      </c>
      <c r="D138" s="863" t="s">
        <v>590</v>
      </c>
      <c r="E138" s="835" t="s">
        <v>4100</v>
      </c>
      <c r="F138" s="863" t="s">
        <v>4101</v>
      </c>
      <c r="G138" s="835" t="s">
        <v>4234</v>
      </c>
      <c r="H138" s="835" t="s">
        <v>4235</v>
      </c>
      <c r="I138" s="849">
        <v>1.0299999713897705</v>
      </c>
      <c r="J138" s="849">
        <v>150</v>
      </c>
      <c r="K138" s="850">
        <v>154.5</v>
      </c>
    </row>
    <row r="139" spans="1:11" ht="14.4" customHeight="1" x14ac:dyDescent="0.3">
      <c r="A139" s="831" t="s">
        <v>576</v>
      </c>
      <c r="B139" s="832" t="s">
        <v>577</v>
      </c>
      <c r="C139" s="835" t="s">
        <v>589</v>
      </c>
      <c r="D139" s="863" t="s">
        <v>590</v>
      </c>
      <c r="E139" s="835" t="s">
        <v>4100</v>
      </c>
      <c r="F139" s="863" t="s">
        <v>4101</v>
      </c>
      <c r="G139" s="835" t="s">
        <v>4236</v>
      </c>
      <c r="H139" s="835" t="s">
        <v>4237</v>
      </c>
      <c r="I139" s="849">
        <v>7.380000114440918</v>
      </c>
      <c r="J139" s="849">
        <v>1400</v>
      </c>
      <c r="K139" s="850">
        <v>10333.19970703125</v>
      </c>
    </row>
    <row r="140" spans="1:11" ht="14.4" customHeight="1" x14ac:dyDescent="0.3">
      <c r="A140" s="831" t="s">
        <v>576</v>
      </c>
      <c r="B140" s="832" t="s">
        <v>577</v>
      </c>
      <c r="C140" s="835" t="s">
        <v>589</v>
      </c>
      <c r="D140" s="863" t="s">
        <v>590</v>
      </c>
      <c r="E140" s="835" t="s">
        <v>4100</v>
      </c>
      <c r="F140" s="863" t="s">
        <v>4101</v>
      </c>
      <c r="G140" s="835" t="s">
        <v>4238</v>
      </c>
      <c r="H140" s="835" t="s">
        <v>4239</v>
      </c>
      <c r="I140" s="849">
        <v>3.1350001096725464</v>
      </c>
      <c r="J140" s="849">
        <v>2000</v>
      </c>
      <c r="K140" s="850">
        <v>6267</v>
      </c>
    </row>
    <row r="141" spans="1:11" ht="14.4" customHeight="1" x14ac:dyDescent="0.3">
      <c r="A141" s="831" t="s">
        <v>576</v>
      </c>
      <c r="B141" s="832" t="s">
        <v>577</v>
      </c>
      <c r="C141" s="835" t="s">
        <v>589</v>
      </c>
      <c r="D141" s="863" t="s">
        <v>590</v>
      </c>
      <c r="E141" s="835" t="s">
        <v>4100</v>
      </c>
      <c r="F141" s="863" t="s">
        <v>4101</v>
      </c>
      <c r="G141" s="835" t="s">
        <v>4240</v>
      </c>
      <c r="H141" s="835" t="s">
        <v>4241</v>
      </c>
      <c r="I141" s="849">
        <v>0.47124999761581421</v>
      </c>
      <c r="J141" s="849">
        <v>3400</v>
      </c>
      <c r="K141" s="850">
        <v>1604</v>
      </c>
    </row>
    <row r="142" spans="1:11" ht="14.4" customHeight="1" x14ac:dyDescent="0.3">
      <c r="A142" s="831" t="s">
        <v>576</v>
      </c>
      <c r="B142" s="832" t="s">
        <v>577</v>
      </c>
      <c r="C142" s="835" t="s">
        <v>589</v>
      </c>
      <c r="D142" s="863" t="s">
        <v>590</v>
      </c>
      <c r="E142" s="835" t="s">
        <v>4100</v>
      </c>
      <c r="F142" s="863" t="s">
        <v>4101</v>
      </c>
      <c r="G142" s="835" t="s">
        <v>4242</v>
      </c>
      <c r="H142" s="835" t="s">
        <v>4243</v>
      </c>
      <c r="I142" s="849">
        <v>2.0899999141693115</v>
      </c>
      <c r="J142" s="849">
        <v>200</v>
      </c>
      <c r="K142" s="850">
        <v>418</v>
      </c>
    </row>
    <row r="143" spans="1:11" ht="14.4" customHeight="1" x14ac:dyDescent="0.3">
      <c r="A143" s="831" t="s">
        <v>576</v>
      </c>
      <c r="B143" s="832" t="s">
        <v>577</v>
      </c>
      <c r="C143" s="835" t="s">
        <v>589</v>
      </c>
      <c r="D143" s="863" t="s">
        <v>590</v>
      </c>
      <c r="E143" s="835" t="s">
        <v>4100</v>
      </c>
      <c r="F143" s="863" t="s">
        <v>4101</v>
      </c>
      <c r="G143" s="835" t="s">
        <v>4244</v>
      </c>
      <c r="H143" s="835" t="s">
        <v>4245</v>
      </c>
      <c r="I143" s="849">
        <v>1.9860000133514404</v>
      </c>
      <c r="J143" s="849">
        <v>1450</v>
      </c>
      <c r="K143" s="850">
        <v>2880.5</v>
      </c>
    </row>
    <row r="144" spans="1:11" ht="14.4" customHeight="1" x14ac:dyDescent="0.3">
      <c r="A144" s="831" t="s">
        <v>576</v>
      </c>
      <c r="B144" s="832" t="s">
        <v>577</v>
      </c>
      <c r="C144" s="835" t="s">
        <v>589</v>
      </c>
      <c r="D144" s="863" t="s">
        <v>590</v>
      </c>
      <c r="E144" s="835" t="s">
        <v>4100</v>
      </c>
      <c r="F144" s="863" t="s">
        <v>4101</v>
      </c>
      <c r="G144" s="835" t="s">
        <v>4246</v>
      </c>
      <c r="H144" s="835" t="s">
        <v>4247</v>
      </c>
      <c r="I144" s="849">
        <v>2.0499999523162842</v>
      </c>
      <c r="J144" s="849">
        <v>600</v>
      </c>
      <c r="K144" s="850">
        <v>1230</v>
      </c>
    </row>
    <row r="145" spans="1:11" ht="14.4" customHeight="1" x14ac:dyDescent="0.3">
      <c r="A145" s="831" t="s">
        <v>576</v>
      </c>
      <c r="B145" s="832" t="s">
        <v>577</v>
      </c>
      <c r="C145" s="835" t="s">
        <v>589</v>
      </c>
      <c r="D145" s="863" t="s">
        <v>590</v>
      </c>
      <c r="E145" s="835" t="s">
        <v>4100</v>
      </c>
      <c r="F145" s="863" t="s">
        <v>4101</v>
      </c>
      <c r="G145" s="835" t="s">
        <v>4248</v>
      </c>
      <c r="H145" s="835" t="s">
        <v>4249</v>
      </c>
      <c r="I145" s="849">
        <v>3.0716665983200073</v>
      </c>
      <c r="J145" s="849">
        <v>1100</v>
      </c>
      <c r="K145" s="850">
        <v>3379</v>
      </c>
    </row>
    <row r="146" spans="1:11" ht="14.4" customHeight="1" x14ac:dyDescent="0.3">
      <c r="A146" s="831" t="s">
        <v>576</v>
      </c>
      <c r="B146" s="832" t="s">
        <v>577</v>
      </c>
      <c r="C146" s="835" t="s">
        <v>589</v>
      </c>
      <c r="D146" s="863" t="s">
        <v>590</v>
      </c>
      <c r="E146" s="835" t="s">
        <v>4100</v>
      </c>
      <c r="F146" s="863" t="s">
        <v>4101</v>
      </c>
      <c r="G146" s="835" t="s">
        <v>4250</v>
      </c>
      <c r="H146" s="835" t="s">
        <v>4251</v>
      </c>
      <c r="I146" s="849">
        <v>1.9299999475479126</v>
      </c>
      <c r="J146" s="849">
        <v>800</v>
      </c>
      <c r="K146" s="850">
        <v>1544</v>
      </c>
    </row>
    <row r="147" spans="1:11" ht="14.4" customHeight="1" x14ac:dyDescent="0.3">
      <c r="A147" s="831" t="s">
        <v>576</v>
      </c>
      <c r="B147" s="832" t="s">
        <v>577</v>
      </c>
      <c r="C147" s="835" t="s">
        <v>589</v>
      </c>
      <c r="D147" s="863" t="s">
        <v>590</v>
      </c>
      <c r="E147" s="835" t="s">
        <v>4100</v>
      </c>
      <c r="F147" s="863" t="s">
        <v>4101</v>
      </c>
      <c r="G147" s="835" t="s">
        <v>4252</v>
      </c>
      <c r="H147" s="835" t="s">
        <v>4253</v>
      </c>
      <c r="I147" s="849">
        <v>3.0999999046325684</v>
      </c>
      <c r="J147" s="849">
        <v>200</v>
      </c>
      <c r="K147" s="850">
        <v>620</v>
      </c>
    </row>
    <row r="148" spans="1:11" ht="14.4" customHeight="1" x14ac:dyDescent="0.3">
      <c r="A148" s="831" t="s">
        <v>576</v>
      </c>
      <c r="B148" s="832" t="s">
        <v>577</v>
      </c>
      <c r="C148" s="835" t="s">
        <v>589</v>
      </c>
      <c r="D148" s="863" t="s">
        <v>590</v>
      </c>
      <c r="E148" s="835" t="s">
        <v>4100</v>
      </c>
      <c r="F148" s="863" t="s">
        <v>4101</v>
      </c>
      <c r="G148" s="835" t="s">
        <v>4254</v>
      </c>
      <c r="H148" s="835" t="s">
        <v>4255</v>
      </c>
      <c r="I148" s="849">
        <v>2.1675000786781311</v>
      </c>
      <c r="J148" s="849">
        <v>1000</v>
      </c>
      <c r="K148" s="850">
        <v>2166</v>
      </c>
    </row>
    <row r="149" spans="1:11" ht="14.4" customHeight="1" x14ac:dyDescent="0.3">
      <c r="A149" s="831" t="s">
        <v>576</v>
      </c>
      <c r="B149" s="832" t="s">
        <v>577</v>
      </c>
      <c r="C149" s="835" t="s">
        <v>589</v>
      </c>
      <c r="D149" s="863" t="s">
        <v>590</v>
      </c>
      <c r="E149" s="835" t="s">
        <v>4100</v>
      </c>
      <c r="F149" s="863" t="s">
        <v>4101</v>
      </c>
      <c r="G149" s="835" t="s">
        <v>4254</v>
      </c>
      <c r="H149" s="835" t="s">
        <v>4256</v>
      </c>
      <c r="I149" s="849">
        <v>2.1700000762939453</v>
      </c>
      <c r="J149" s="849">
        <v>700</v>
      </c>
      <c r="K149" s="850">
        <v>1519</v>
      </c>
    </row>
    <row r="150" spans="1:11" ht="14.4" customHeight="1" x14ac:dyDescent="0.3">
      <c r="A150" s="831" t="s">
        <v>576</v>
      </c>
      <c r="B150" s="832" t="s">
        <v>577</v>
      </c>
      <c r="C150" s="835" t="s">
        <v>589</v>
      </c>
      <c r="D150" s="863" t="s">
        <v>590</v>
      </c>
      <c r="E150" s="835" t="s">
        <v>4100</v>
      </c>
      <c r="F150" s="863" t="s">
        <v>4101</v>
      </c>
      <c r="G150" s="835" t="s">
        <v>4257</v>
      </c>
      <c r="H150" s="835" t="s">
        <v>4258</v>
      </c>
      <c r="I150" s="849">
        <v>21.229999542236328</v>
      </c>
      <c r="J150" s="849">
        <v>100</v>
      </c>
      <c r="K150" s="850">
        <v>2123</v>
      </c>
    </row>
    <row r="151" spans="1:11" ht="14.4" customHeight="1" x14ac:dyDescent="0.3">
      <c r="A151" s="831" t="s">
        <v>576</v>
      </c>
      <c r="B151" s="832" t="s">
        <v>577</v>
      </c>
      <c r="C151" s="835" t="s">
        <v>589</v>
      </c>
      <c r="D151" s="863" t="s">
        <v>590</v>
      </c>
      <c r="E151" s="835" t="s">
        <v>4100</v>
      </c>
      <c r="F151" s="863" t="s">
        <v>4101</v>
      </c>
      <c r="G151" s="835" t="s">
        <v>4259</v>
      </c>
      <c r="H151" s="835" t="s">
        <v>4260</v>
      </c>
      <c r="I151" s="849">
        <v>5</v>
      </c>
      <c r="J151" s="849">
        <v>300</v>
      </c>
      <c r="K151" s="850">
        <v>1500</v>
      </c>
    </row>
    <row r="152" spans="1:11" ht="14.4" customHeight="1" x14ac:dyDescent="0.3">
      <c r="A152" s="831" t="s">
        <v>576</v>
      </c>
      <c r="B152" s="832" t="s">
        <v>577</v>
      </c>
      <c r="C152" s="835" t="s">
        <v>589</v>
      </c>
      <c r="D152" s="863" t="s">
        <v>590</v>
      </c>
      <c r="E152" s="835" t="s">
        <v>4100</v>
      </c>
      <c r="F152" s="863" t="s">
        <v>4101</v>
      </c>
      <c r="G152" s="835" t="s">
        <v>4261</v>
      </c>
      <c r="H152" s="835" t="s">
        <v>4262</v>
      </c>
      <c r="I152" s="849">
        <v>2.5166666507720947</v>
      </c>
      <c r="J152" s="849">
        <v>600</v>
      </c>
      <c r="K152" s="850">
        <v>1510</v>
      </c>
    </row>
    <row r="153" spans="1:11" ht="14.4" customHeight="1" x14ac:dyDescent="0.3">
      <c r="A153" s="831" t="s">
        <v>576</v>
      </c>
      <c r="B153" s="832" t="s">
        <v>577</v>
      </c>
      <c r="C153" s="835" t="s">
        <v>589</v>
      </c>
      <c r="D153" s="863" t="s">
        <v>590</v>
      </c>
      <c r="E153" s="835" t="s">
        <v>4100</v>
      </c>
      <c r="F153" s="863" t="s">
        <v>4101</v>
      </c>
      <c r="G153" s="835" t="s">
        <v>4263</v>
      </c>
      <c r="H153" s="835" t="s">
        <v>4264</v>
      </c>
      <c r="I153" s="849">
        <v>21.234999656677246</v>
      </c>
      <c r="J153" s="849">
        <v>100</v>
      </c>
      <c r="K153" s="850">
        <v>2123.5</v>
      </c>
    </row>
    <row r="154" spans="1:11" ht="14.4" customHeight="1" x14ac:dyDescent="0.3">
      <c r="A154" s="831" t="s">
        <v>576</v>
      </c>
      <c r="B154" s="832" t="s">
        <v>577</v>
      </c>
      <c r="C154" s="835" t="s">
        <v>589</v>
      </c>
      <c r="D154" s="863" t="s">
        <v>590</v>
      </c>
      <c r="E154" s="835" t="s">
        <v>4100</v>
      </c>
      <c r="F154" s="863" t="s">
        <v>4101</v>
      </c>
      <c r="G154" s="835" t="s">
        <v>4263</v>
      </c>
      <c r="H154" s="835" t="s">
        <v>4265</v>
      </c>
      <c r="I154" s="849">
        <v>21.229999542236328</v>
      </c>
      <c r="J154" s="849">
        <v>50</v>
      </c>
      <c r="K154" s="850">
        <v>1061.5</v>
      </c>
    </row>
    <row r="155" spans="1:11" ht="14.4" customHeight="1" x14ac:dyDescent="0.3">
      <c r="A155" s="831" t="s">
        <v>576</v>
      </c>
      <c r="B155" s="832" t="s">
        <v>577</v>
      </c>
      <c r="C155" s="835" t="s">
        <v>589</v>
      </c>
      <c r="D155" s="863" t="s">
        <v>590</v>
      </c>
      <c r="E155" s="835" t="s">
        <v>4266</v>
      </c>
      <c r="F155" s="863" t="s">
        <v>4267</v>
      </c>
      <c r="G155" s="835" t="s">
        <v>4268</v>
      </c>
      <c r="H155" s="835" t="s">
        <v>4269</v>
      </c>
      <c r="I155" s="849">
        <v>150.01250076293945</v>
      </c>
      <c r="J155" s="849">
        <v>50</v>
      </c>
      <c r="K155" s="850">
        <v>7500.47998046875</v>
      </c>
    </row>
    <row r="156" spans="1:11" ht="14.4" customHeight="1" x14ac:dyDescent="0.3">
      <c r="A156" s="831" t="s">
        <v>576</v>
      </c>
      <c r="B156" s="832" t="s">
        <v>577</v>
      </c>
      <c r="C156" s="835" t="s">
        <v>589</v>
      </c>
      <c r="D156" s="863" t="s">
        <v>590</v>
      </c>
      <c r="E156" s="835" t="s">
        <v>4266</v>
      </c>
      <c r="F156" s="863" t="s">
        <v>4267</v>
      </c>
      <c r="G156" s="835" t="s">
        <v>4270</v>
      </c>
      <c r="H156" s="835" t="s">
        <v>4271</v>
      </c>
      <c r="I156" s="849">
        <v>10.436666965484619</v>
      </c>
      <c r="J156" s="849">
        <v>1600</v>
      </c>
      <c r="K156" s="850">
        <v>16336</v>
      </c>
    </row>
    <row r="157" spans="1:11" ht="14.4" customHeight="1" x14ac:dyDescent="0.3">
      <c r="A157" s="831" t="s">
        <v>576</v>
      </c>
      <c r="B157" s="832" t="s">
        <v>577</v>
      </c>
      <c r="C157" s="835" t="s">
        <v>589</v>
      </c>
      <c r="D157" s="863" t="s">
        <v>590</v>
      </c>
      <c r="E157" s="835" t="s">
        <v>4272</v>
      </c>
      <c r="F157" s="863" t="s">
        <v>4273</v>
      </c>
      <c r="G157" s="835" t="s">
        <v>4274</v>
      </c>
      <c r="H157" s="835" t="s">
        <v>4275</v>
      </c>
      <c r="I157" s="849">
        <v>0.47999998927116394</v>
      </c>
      <c r="J157" s="849">
        <v>400</v>
      </c>
      <c r="K157" s="850">
        <v>192</v>
      </c>
    </row>
    <row r="158" spans="1:11" ht="14.4" customHeight="1" x14ac:dyDescent="0.3">
      <c r="A158" s="831" t="s">
        <v>576</v>
      </c>
      <c r="B158" s="832" t="s">
        <v>577</v>
      </c>
      <c r="C158" s="835" t="s">
        <v>589</v>
      </c>
      <c r="D158" s="863" t="s">
        <v>590</v>
      </c>
      <c r="E158" s="835" t="s">
        <v>4272</v>
      </c>
      <c r="F158" s="863" t="s">
        <v>4273</v>
      </c>
      <c r="G158" s="835" t="s">
        <v>4276</v>
      </c>
      <c r="H158" s="835" t="s">
        <v>4277</v>
      </c>
      <c r="I158" s="849">
        <v>0.30222223202387494</v>
      </c>
      <c r="J158" s="849">
        <v>2700</v>
      </c>
      <c r="K158" s="850">
        <v>813.6200008392334</v>
      </c>
    </row>
    <row r="159" spans="1:11" ht="14.4" customHeight="1" x14ac:dyDescent="0.3">
      <c r="A159" s="831" t="s">
        <v>576</v>
      </c>
      <c r="B159" s="832" t="s">
        <v>577</v>
      </c>
      <c r="C159" s="835" t="s">
        <v>589</v>
      </c>
      <c r="D159" s="863" t="s">
        <v>590</v>
      </c>
      <c r="E159" s="835" t="s">
        <v>4272</v>
      </c>
      <c r="F159" s="863" t="s">
        <v>4273</v>
      </c>
      <c r="G159" s="835" t="s">
        <v>4278</v>
      </c>
      <c r="H159" s="835" t="s">
        <v>4279</v>
      </c>
      <c r="I159" s="849">
        <v>0.30000001192092896</v>
      </c>
      <c r="J159" s="849">
        <v>900</v>
      </c>
      <c r="K159" s="850">
        <v>270</v>
      </c>
    </row>
    <row r="160" spans="1:11" ht="14.4" customHeight="1" x14ac:dyDescent="0.3">
      <c r="A160" s="831" t="s">
        <v>576</v>
      </c>
      <c r="B160" s="832" t="s">
        <v>577</v>
      </c>
      <c r="C160" s="835" t="s">
        <v>589</v>
      </c>
      <c r="D160" s="863" t="s">
        <v>590</v>
      </c>
      <c r="E160" s="835" t="s">
        <v>4272</v>
      </c>
      <c r="F160" s="863" t="s">
        <v>4273</v>
      </c>
      <c r="G160" s="835" t="s">
        <v>4280</v>
      </c>
      <c r="H160" s="835" t="s">
        <v>4281</v>
      </c>
      <c r="I160" s="849">
        <v>0.30250000953674316</v>
      </c>
      <c r="J160" s="849">
        <v>700</v>
      </c>
      <c r="K160" s="850">
        <v>211</v>
      </c>
    </row>
    <row r="161" spans="1:11" ht="14.4" customHeight="1" x14ac:dyDescent="0.3">
      <c r="A161" s="831" t="s">
        <v>576</v>
      </c>
      <c r="B161" s="832" t="s">
        <v>577</v>
      </c>
      <c r="C161" s="835" t="s">
        <v>589</v>
      </c>
      <c r="D161" s="863" t="s">
        <v>590</v>
      </c>
      <c r="E161" s="835" t="s">
        <v>4272</v>
      </c>
      <c r="F161" s="863" t="s">
        <v>4273</v>
      </c>
      <c r="G161" s="835" t="s">
        <v>4282</v>
      </c>
      <c r="H161" s="835" t="s">
        <v>4283</v>
      </c>
      <c r="I161" s="849">
        <v>0.30000001192092896</v>
      </c>
      <c r="J161" s="849">
        <v>800</v>
      </c>
      <c r="K161" s="850">
        <v>240</v>
      </c>
    </row>
    <row r="162" spans="1:11" ht="14.4" customHeight="1" x14ac:dyDescent="0.3">
      <c r="A162" s="831" t="s">
        <v>576</v>
      </c>
      <c r="B162" s="832" t="s">
        <v>577</v>
      </c>
      <c r="C162" s="835" t="s">
        <v>589</v>
      </c>
      <c r="D162" s="863" t="s">
        <v>590</v>
      </c>
      <c r="E162" s="835" t="s">
        <v>4272</v>
      </c>
      <c r="F162" s="863" t="s">
        <v>4273</v>
      </c>
      <c r="G162" s="835" t="s">
        <v>4284</v>
      </c>
      <c r="H162" s="835" t="s">
        <v>4285</v>
      </c>
      <c r="I162" s="849">
        <v>0.52300001382827754</v>
      </c>
      <c r="J162" s="849">
        <v>5300</v>
      </c>
      <c r="K162" s="850">
        <v>2772</v>
      </c>
    </row>
    <row r="163" spans="1:11" ht="14.4" customHeight="1" x14ac:dyDescent="0.3">
      <c r="A163" s="831" t="s">
        <v>576</v>
      </c>
      <c r="B163" s="832" t="s">
        <v>577</v>
      </c>
      <c r="C163" s="835" t="s">
        <v>589</v>
      </c>
      <c r="D163" s="863" t="s">
        <v>590</v>
      </c>
      <c r="E163" s="835" t="s">
        <v>4272</v>
      </c>
      <c r="F163" s="863" t="s">
        <v>4273</v>
      </c>
      <c r="G163" s="835" t="s">
        <v>4286</v>
      </c>
      <c r="H163" s="835" t="s">
        <v>4287</v>
      </c>
      <c r="I163" s="849">
        <v>1.7999999523162842</v>
      </c>
      <c r="J163" s="849">
        <v>600</v>
      </c>
      <c r="K163" s="850">
        <v>1080</v>
      </c>
    </row>
    <row r="164" spans="1:11" ht="14.4" customHeight="1" x14ac:dyDescent="0.3">
      <c r="A164" s="831" t="s">
        <v>576</v>
      </c>
      <c r="B164" s="832" t="s">
        <v>577</v>
      </c>
      <c r="C164" s="835" t="s">
        <v>589</v>
      </c>
      <c r="D164" s="863" t="s">
        <v>590</v>
      </c>
      <c r="E164" s="835" t="s">
        <v>4272</v>
      </c>
      <c r="F164" s="863" t="s">
        <v>4273</v>
      </c>
      <c r="G164" s="835" t="s">
        <v>4288</v>
      </c>
      <c r="H164" s="835" t="s">
        <v>4289</v>
      </c>
      <c r="I164" s="849">
        <v>1.8049999475479126</v>
      </c>
      <c r="J164" s="849">
        <v>500</v>
      </c>
      <c r="K164" s="850">
        <v>903</v>
      </c>
    </row>
    <row r="165" spans="1:11" ht="14.4" customHeight="1" x14ac:dyDescent="0.3">
      <c r="A165" s="831" t="s">
        <v>576</v>
      </c>
      <c r="B165" s="832" t="s">
        <v>577</v>
      </c>
      <c r="C165" s="835" t="s">
        <v>589</v>
      </c>
      <c r="D165" s="863" t="s">
        <v>590</v>
      </c>
      <c r="E165" s="835" t="s">
        <v>4290</v>
      </c>
      <c r="F165" s="863" t="s">
        <v>4291</v>
      </c>
      <c r="G165" s="835" t="s">
        <v>4292</v>
      </c>
      <c r="H165" s="835" t="s">
        <v>4293</v>
      </c>
      <c r="I165" s="849">
        <v>0.69099999666213985</v>
      </c>
      <c r="J165" s="849">
        <v>15200</v>
      </c>
      <c r="K165" s="850">
        <v>10491.200012207031</v>
      </c>
    </row>
    <row r="166" spans="1:11" ht="14.4" customHeight="1" x14ac:dyDescent="0.3">
      <c r="A166" s="831" t="s">
        <v>576</v>
      </c>
      <c r="B166" s="832" t="s">
        <v>577</v>
      </c>
      <c r="C166" s="835" t="s">
        <v>589</v>
      </c>
      <c r="D166" s="863" t="s">
        <v>590</v>
      </c>
      <c r="E166" s="835" t="s">
        <v>4290</v>
      </c>
      <c r="F166" s="863" t="s">
        <v>4291</v>
      </c>
      <c r="G166" s="835" t="s">
        <v>4294</v>
      </c>
      <c r="H166" s="835" t="s">
        <v>4295</v>
      </c>
      <c r="I166" s="849">
        <v>0.68999999761581421</v>
      </c>
      <c r="J166" s="849">
        <v>42200</v>
      </c>
      <c r="K166" s="850">
        <v>29118</v>
      </c>
    </row>
    <row r="167" spans="1:11" ht="14.4" customHeight="1" x14ac:dyDescent="0.3">
      <c r="A167" s="831" t="s">
        <v>576</v>
      </c>
      <c r="B167" s="832" t="s">
        <v>577</v>
      </c>
      <c r="C167" s="835" t="s">
        <v>589</v>
      </c>
      <c r="D167" s="863" t="s">
        <v>590</v>
      </c>
      <c r="E167" s="835" t="s">
        <v>4290</v>
      </c>
      <c r="F167" s="863" t="s">
        <v>4291</v>
      </c>
      <c r="G167" s="835" t="s">
        <v>4296</v>
      </c>
      <c r="H167" s="835" t="s">
        <v>4297</v>
      </c>
      <c r="I167" s="849">
        <v>0.68999999761581421</v>
      </c>
      <c r="J167" s="849">
        <v>15200</v>
      </c>
      <c r="K167" s="850">
        <v>10488</v>
      </c>
    </row>
    <row r="168" spans="1:11" ht="14.4" customHeight="1" x14ac:dyDescent="0.3">
      <c r="A168" s="831" t="s">
        <v>576</v>
      </c>
      <c r="B168" s="832" t="s">
        <v>577</v>
      </c>
      <c r="C168" s="835" t="s">
        <v>589</v>
      </c>
      <c r="D168" s="863" t="s">
        <v>590</v>
      </c>
      <c r="E168" s="835" t="s">
        <v>4290</v>
      </c>
      <c r="F168" s="863" t="s">
        <v>4291</v>
      </c>
      <c r="G168" s="835" t="s">
        <v>4298</v>
      </c>
      <c r="H168" s="835" t="s">
        <v>4299</v>
      </c>
      <c r="I168" s="849">
        <v>10.550000190734863</v>
      </c>
      <c r="J168" s="849">
        <v>40</v>
      </c>
      <c r="K168" s="850">
        <v>422.04998779296875</v>
      </c>
    </row>
    <row r="169" spans="1:11" ht="14.4" customHeight="1" x14ac:dyDescent="0.3">
      <c r="A169" s="831" t="s">
        <v>576</v>
      </c>
      <c r="B169" s="832" t="s">
        <v>577</v>
      </c>
      <c r="C169" s="835" t="s">
        <v>589</v>
      </c>
      <c r="D169" s="863" t="s">
        <v>590</v>
      </c>
      <c r="E169" s="835" t="s">
        <v>4290</v>
      </c>
      <c r="F169" s="863" t="s">
        <v>4291</v>
      </c>
      <c r="G169" s="835" t="s">
        <v>4300</v>
      </c>
      <c r="H169" s="835" t="s">
        <v>4301</v>
      </c>
      <c r="I169" s="849">
        <v>7.5</v>
      </c>
      <c r="J169" s="849">
        <v>200</v>
      </c>
      <c r="K169" s="850">
        <v>1500</v>
      </c>
    </row>
    <row r="170" spans="1:11" ht="14.4" customHeight="1" x14ac:dyDescent="0.3">
      <c r="A170" s="831" t="s">
        <v>576</v>
      </c>
      <c r="B170" s="832" t="s">
        <v>577</v>
      </c>
      <c r="C170" s="835" t="s">
        <v>589</v>
      </c>
      <c r="D170" s="863" t="s">
        <v>590</v>
      </c>
      <c r="E170" s="835" t="s">
        <v>4290</v>
      </c>
      <c r="F170" s="863" t="s">
        <v>4291</v>
      </c>
      <c r="G170" s="835" t="s">
        <v>4302</v>
      </c>
      <c r="H170" s="835" t="s">
        <v>4303</v>
      </c>
      <c r="I170" s="849">
        <v>7.5</v>
      </c>
      <c r="J170" s="849">
        <v>250</v>
      </c>
      <c r="K170" s="850">
        <v>1875</v>
      </c>
    </row>
    <row r="171" spans="1:11" ht="14.4" customHeight="1" x14ac:dyDescent="0.3">
      <c r="A171" s="831" t="s">
        <v>576</v>
      </c>
      <c r="B171" s="832" t="s">
        <v>577</v>
      </c>
      <c r="C171" s="835" t="s">
        <v>589</v>
      </c>
      <c r="D171" s="863" t="s">
        <v>590</v>
      </c>
      <c r="E171" s="835" t="s">
        <v>4290</v>
      </c>
      <c r="F171" s="863" t="s">
        <v>4291</v>
      </c>
      <c r="G171" s="835" t="s">
        <v>4304</v>
      </c>
      <c r="H171" s="835" t="s">
        <v>4305</v>
      </c>
      <c r="I171" s="849">
        <v>7.5</v>
      </c>
      <c r="J171" s="849">
        <v>100</v>
      </c>
      <c r="K171" s="850">
        <v>750</v>
      </c>
    </row>
    <row r="172" spans="1:11" ht="14.4" customHeight="1" x14ac:dyDescent="0.3">
      <c r="A172" s="831" t="s">
        <v>576</v>
      </c>
      <c r="B172" s="832" t="s">
        <v>577</v>
      </c>
      <c r="C172" s="835" t="s">
        <v>589</v>
      </c>
      <c r="D172" s="863" t="s">
        <v>590</v>
      </c>
      <c r="E172" s="835" t="s">
        <v>4290</v>
      </c>
      <c r="F172" s="863" t="s">
        <v>4291</v>
      </c>
      <c r="G172" s="835" t="s">
        <v>4306</v>
      </c>
      <c r="H172" s="835" t="s">
        <v>4307</v>
      </c>
      <c r="I172" s="849">
        <v>6.2399997711181641</v>
      </c>
      <c r="J172" s="849">
        <v>70</v>
      </c>
      <c r="K172" s="850">
        <v>436.79998779296875</v>
      </c>
    </row>
    <row r="173" spans="1:11" ht="14.4" customHeight="1" x14ac:dyDescent="0.3">
      <c r="A173" s="831" t="s">
        <v>576</v>
      </c>
      <c r="B173" s="832" t="s">
        <v>577</v>
      </c>
      <c r="C173" s="835" t="s">
        <v>589</v>
      </c>
      <c r="D173" s="863" t="s">
        <v>590</v>
      </c>
      <c r="E173" s="835" t="s">
        <v>4308</v>
      </c>
      <c r="F173" s="863" t="s">
        <v>4309</v>
      </c>
      <c r="G173" s="835" t="s">
        <v>4310</v>
      </c>
      <c r="H173" s="835" t="s">
        <v>4311</v>
      </c>
      <c r="I173" s="849">
        <v>2173.5849609375</v>
      </c>
      <c r="J173" s="849">
        <v>5</v>
      </c>
      <c r="K173" s="850">
        <v>10868</v>
      </c>
    </row>
    <row r="174" spans="1:11" ht="14.4" customHeight="1" x14ac:dyDescent="0.3">
      <c r="A174" s="831" t="s">
        <v>576</v>
      </c>
      <c r="B174" s="832" t="s">
        <v>577</v>
      </c>
      <c r="C174" s="835" t="s">
        <v>589</v>
      </c>
      <c r="D174" s="863" t="s">
        <v>590</v>
      </c>
      <c r="E174" s="835" t="s">
        <v>4308</v>
      </c>
      <c r="F174" s="863" t="s">
        <v>4309</v>
      </c>
      <c r="G174" s="835" t="s">
        <v>4312</v>
      </c>
      <c r="H174" s="835" t="s">
        <v>4313</v>
      </c>
      <c r="I174" s="849">
        <v>4243.5</v>
      </c>
      <c r="J174" s="849">
        <v>2</v>
      </c>
      <c r="K174" s="850">
        <v>8487</v>
      </c>
    </row>
    <row r="175" spans="1:11" ht="14.4" customHeight="1" x14ac:dyDescent="0.3">
      <c r="A175" s="831" t="s">
        <v>576</v>
      </c>
      <c r="B175" s="832" t="s">
        <v>577</v>
      </c>
      <c r="C175" s="835" t="s">
        <v>589</v>
      </c>
      <c r="D175" s="863" t="s">
        <v>590</v>
      </c>
      <c r="E175" s="835" t="s">
        <v>4308</v>
      </c>
      <c r="F175" s="863" t="s">
        <v>4309</v>
      </c>
      <c r="G175" s="835" t="s">
        <v>4314</v>
      </c>
      <c r="H175" s="835" t="s">
        <v>4315</v>
      </c>
      <c r="I175" s="849">
        <v>4368.43017578125</v>
      </c>
      <c r="J175" s="849">
        <v>5</v>
      </c>
      <c r="K175" s="850">
        <v>21842.130859375</v>
      </c>
    </row>
    <row r="176" spans="1:11" ht="14.4" customHeight="1" x14ac:dyDescent="0.3">
      <c r="A176" s="831" t="s">
        <v>576</v>
      </c>
      <c r="B176" s="832" t="s">
        <v>577</v>
      </c>
      <c r="C176" s="835" t="s">
        <v>589</v>
      </c>
      <c r="D176" s="863" t="s">
        <v>590</v>
      </c>
      <c r="E176" s="835" t="s">
        <v>4308</v>
      </c>
      <c r="F176" s="863" t="s">
        <v>4309</v>
      </c>
      <c r="G176" s="835" t="s">
        <v>4316</v>
      </c>
      <c r="H176" s="835" t="s">
        <v>4317</v>
      </c>
      <c r="I176" s="849">
        <v>3249</v>
      </c>
      <c r="J176" s="849">
        <v>5</v>
      </c>
      <c r="K176" s="850">
        <v>16244.98046875</v>
      </c>
    </row>
    <row r="177" spans="1:11" ht="14.4" customHeight="1" x14ac:dyDescent="0.3">
      <c r="A177" s="831" t="s">
        <v>576</v>
      </c>
      <c r="B177" s="832" t="s">
        <v>577</v>
      </c>
      <c r="C177" s="835" t="s">
        <v>589</v>
      </c>
      <c r="D177" s="863" t="s">
        <v>590</v>
      </c>
      <c r="E177" s="835" t="s">
        <v>4318</v>
      </c>
      <c r="F177" s="863" t="s">
        <v>4319</v>
      </c>
      <c r="G177" s="835" t="s">
        <v>4320</v>
      </c>
      <c r="H177" s="835" t="s">
        <v>4321</v>
      </c>
      <c r="I177" s="849">
        <v>87.599998474121094</v>
      </c>
      <c r="J177" s="849">
        <v>22</v>
      </c>
      <c r="K177" s="850">
        <v>1927.199951171875</v>
      </c>
    </row>
    <row r="178" spans="1:11" ht="14.4" customHeight="1" x14ac:dyDescent="0.3">
      <c r="A178" s="831" t="s">
        <v>576</v>
      </c>
      <c r="B178" s="832" t="s">
        <v>577</v>
      </c>
      <c r="C178" s="835" t="s">
        <v>589</v>
      </c>
      <c r="D178" s="863" t="s">
        <v>590</v>
      </c>
      <c r="E178" s="835" t="s">
        <v>4318</v>
      </c>
      <c r="F178" s="863" t="s">
        <v>4319</v>
      </c>
      <c r="G178" s="835" t="s">
        <v>4322</v>
      </c>
      <c r="H178" s="835" t="s">
        <v>4323</v>
      </c>
      <c r="I178" s="849">
        <v>23.469999313354492</v>
      </c>
      <c r="J178" s="849">
        <v>30</v>
      </c>
      <c r="K178" s="850">
        <v>704.0999755859375</v>
      </c>
    </row>
    <row r="179" spans="1:11" ht="14.4" customHeight="1" x14ac:dyDescent="0.3">
      <c r="A179" s="831" t="s">
        <v>576</v>
      </c>
      <c r="B179" s="832" t="s">
        <v>577</v>
      </c>
      <c r="C179" s="835" t="s">
        <v>589</v>
      </c>
      <c r="D179" s="863" t="s">
        <v>590</v>
      </c>
      <c r="E179" s="835" t="s">
        <v>4318</v>
      </c>
      <c r="F179" s="863" t="s">
        <v>4319</v>
      </c>
      <c r="G179" s="835" t="s">
        <v>4324</v>
      </c>
      <c r="H179" s="835" t="s">
        <v>4325</v>
      </c>
      <c r="I179" s="849">
        <v>273.45999145507812</v>
      </c>
      <c r="J179" s="849">
        <v>10</v>
      </c>
      <c r="K179" s="850">
        <v>2734.60009765625</v>
      </c>
    </row>
    <row r="180" spans="1:11" ht="14.4" customHeight="1" x14ac:dyDescent="0.3">
      <c r="A180" s="831" t="s">
        <v>576</v>
      </c>
      <c r="B180" s="832" t="s">
        <v>577</v>
      </c>
      <c r="C180" s="835" t="s">
        <v>589</v>
      </c>
      <c r="D180" s="863" t="s">
        <v>590</v>
      </c>
      <c r="E180" s="835" t="s">
        <v>4318</v>
      </c>
      <c r="F180" s="863" t="s">
        <v>4319</v>
      </c>
      <c r="G180" s="835" t="s">
        <v>4326</v>
      </c>
      <c r="H180" s="835" t="s">
        <v>4327</v>
      </c>
      <c r="I180" s="849">
        <v>695.75</v>
      </c>
      <c r="J180" s="849">
        <v>16</v>
      </c>
      <c r="K180" s="850">
        <v>11132</v>
      </c>
    </row>
    <row r="181" spans="1:11" ht="14.4" customHeight="1" x14ac:dyDescent="0.3">
      <c r="A181" s="831" t="s">
        <v>576</v>
      </c>
      <c r="B181" s="832" t="s">
        <v>577</v>
      </c>
      <c r="C181" s="835" t="s">
        <v>3959</v>
      </c>
      <c r="D181" s="863" t="s">
        <v>3960</v>
      </c>
      <c r="E181" s="835" t="s">
        <v>4100</v>
      </c>
      <c r="F181" s="863" t="s">
        <v>4101</v>
      </c>
      <c r="G181" s="835" t="s">
        <v>4328</v>
      </c>
      <c r="H181" s="835" t="s">
        <v>4329</v>
      </c>
      <c r="I181" s="849">
        <v>58753.5478515625</v>
      </c>
      <c r="J181" s="849">
        <v>7</v>
      </c>
      <c r="K181" s="850">
        <v>467599.29272460937</v>
      </c>
    </row>
    <row r="182" spans="1:11" ht="14.4" customHeight="1" x14ac:dyDescent="0.3">
      <c r="A182" s="831" t="s">
        <v>576</v>
      </c>
      <c r="B182" s="832" t="s">
        <v>577</v>
      </c>
      <c r="C182" s="835" t="s">
        <v>594</v>
      </c>
      <c r="D182" s="863" t="s">
        <v>595</v>
      </c>
      <c r="E182" s="835" t="s">
        <v>3976</v>
      </c>
      <c r="F182" s="863" t="s">
        <v>3977</v>
      </c>
      <c r="G182" s="835" t="s">
        <v>3988</v>
      </c>
      <c r="H182" s="835" t="s">
        <v>3989</v>
      </c>
      <c r="I182" s="849">
        <v>4.1100001335144043</v>
      </c>
      <c r="J182" s="849">
        <v>20</v>
      </c>
      <c r="K182" s="850">
        <v>82.199996948242188</v>
      </c>
    </row>
    <row r="183" spans="1:11" ht="14.4" customHeight="1" x14ac:dyDescent="0.3">
      <c r="A183" s="831" t="s">
        <v>576</v>
      </c>
      <c r="B183" s="832" t="s">
        <v>577</v>
      </c>
      <c r="C183" s="835" t="s">
        <v>594</v>
      </c>
      <c r="D183" s="863" t="s">
        <v>595</v>
      </c>
      <c r="E183" s="835" t="s">
        <v>3976</v>
      </c>
      <c r="F183" s="863" t="s">
        <v>3977</v>
      </c>
      <c r="G183" s="835" t="s">
        <v>3988</v>
      </c>
      <c r="H183" s="835" t="s">
        <v>4330</v>
      </c>
      <c r="I183" s="849">
        <v>4.0999999046325684</v>
      </c>
      <c r="J183" s="849">
        <v>20</v>
      </c>
      <c r="K183" s="850">
        <v>82</v>
      </c>
    </row>
    <row r="184" spans="1:11" ht="14.4" customHeight="1" x14ac:dyDescent="0.3">
      <c r="A184" s="831" t="s">
        <v>576</v>
      </c>
      <c r="B184" s="832" t="s">
        <v>577</v>
      </c>
      <c r="C184" s="835" t="s">
        <v>594</v>
      </c>
      <c r="D184" s="863" t="s">
        <v>595</v>
      </c>
      <c r="E184" s="835" t="s">
        <v>3976</v>
      </c>
      <c r="F184" s="863" t="s">
        <v>3977</v>
      </c>
      <c r="G184" s="835" t="s">
        <v>4331</v>
      </c>
      <c r="H184" s="835" t="s">
        <v>4332</v>
      </c>
      <c r="I184" s="849">
        <v>6.2399997711181641</v>
      </c>
      <c r="J184" s="849">
        <v>20</v>
      </c>
      <c r="K184" s="850">
        <v>124.80000305175781</v>
      </c>
    </row>
    <row r="185" spans="1:11" ht="14.4" customHeight="1" x14ac:dyDescent="0.3">
      <c r="A185" s="831" t="s">
        <v>576</v>
      </c>
      <c r="B185" s="832" t="s">
        <v>577</v>
      </c>
      <c r="C185" s="835" t="s">
        <v>594</v>
      </c>
      <c r="D185" s="863" t="s">
        <v>595</v>
      </c>
      <c r="E185" s="835" t="s">
        <v>3976</v>
      </c>
      <c r="F185" s="863" t="s">
        <v>3977</v>
      </c>
      <c r="G185" s="835" t="s">
        <v>4331</v>
      </c>
      <c r="H185" s="835" t="s">
        <v>4333</v>
      </c>
      <c r="I185" s="849">
        <v>6.2399997711181641</v>
      </c>
      <c r="J185" s="849">
        <v>20</v>
      </c>
      <c r="K185" s="850">
        <v>124.80000305175781</v>
      </c>
    </row>
    <row r="186" spans="1:11" ht="14.4" customHeight="1" x14ac:dyDescent="0.3">
      <c r="A186" s="831" t="s">
        <v>576</v>
      </c>
      <c r="B186" s="832" t="s">
        <v>577</v>
      </c>
      <c r="C186" s="835" t="s">
        <v>594</v>
      </c>
      <c r="D186" s="863" t="s">
        <v>595</v>
      </c>
      <c r="E186" s="835" t="s">
        <v>3976</v>
      </c>
      <c r="F186" s="863" t="s">
        <v>3977</v>
      </c>
      <c r="G186" s="835" t="s">
        <v>3990</v>
      </c>
      <c r="H186" s="835" t="s">
        <v>3991</v>
      </c>
      <c r="I186" s="849">
        <v>0.87999999523162842</v>
      </c>
      <c r="J186" s="849">
        <v>90</v>
      </c>
      <c r="K186" s="850">
        <v>79.200000762939453</v>
      </c>
    </row>
    <row r="187" spans="1:11" ht="14.4" customHeight="1" x14ac:dyDescent="0.3">
      <c r="A187" s="831" t="s">
        <v>576</v>
      </c>
      <c r="B187" s="832" t="s">
        <v>577</v>
      </c>
      <c r="C187" s="835" t="s">
        <v>594</v>
      </c>
      <c r="D187" s="863" t="s">
        <v>595</v>
      </c>
      <c r="E187" s="835" t="s">
        <v>3976</v>
      </c>
      <c r="F187" s="863" t="s">
        <v>3977</v>
      </c>
      <c r="G187" s="835" t="s">
        <v>3992</v>
      </c>
      <c r="H187" s="835" t="s">
        <v>3993</v>
      </c>
      <c r="I187" s="849">
        <v>1.2899999618530273</v>
      </c>
      <c r="J187" s="849">
        <v>100</v>
      </c>
      <c r="K187" s="850">
        <v>129</v>
      </c>
    </row>
    <row r="188" spans="1:11" ht="14.4" customHeight="1" x14ac:dyDescent="0.3">
      <c r="A188" s="831" t="s">
        <v>576</v>
      </c>
      <c r="B188" s="832" t="s">
        <v>577</v>
      </c>
      <c r="C188" s="835" t="s">
        <v>594</v>
      </c>
      <c r="D188" s="863" t="s">
        <v>595</v>
      </c>
      <c r="E188" s="835" t="s">
        <v>3976</v>
      </c>
      <c r="F188" s="863" t="s">
        <v>3977</v>
      </c>
      <c r="G188" s="835" t="s">
        <v>3994</v>
      </c>
      <c r="H188" s="835" t="s">
        <v>3995</v>
      </c>
      <c r="I188" s="849">
        <v>0.4699999988079071</v>
      </c>
      <c r="J188" s="849">
        <v>40</v>
      </c>
      <c r="K188" s="850">
        <v>18.799999237060547</v>
      </c>
    </row>
    <row r="189" spans="1:11" ht="14.4" customHeight="1" x14ac:dyDescent="0.3">
      <c r="A189" s="831" t="s">
        <v>576</v>
      </c>
      <c r="B189" s="832" t="s">
        <v>577</v>
      </c>
      <c r="C189" s="835" t="s">
        <v>594</v>
      </c>
      <c r="D189" s="863" t="s">
        <v>595</v>
      </c>
      <c r="E189" s="835" t="s">
        <v>3976</v>
      </c>
      <c r="F189" s="863" t="s">
        <v>3977</v>
      </c>
      <c r="G189" s="835" t="s">
        <v>3996</v>
      </c>
      <c r="H189" s="835" t="s">
        <v>3997</v>
      </c>
      <c r="I189" s="849">
        <v>1.1799999475479126</v>
      </c>
      <c r="J189" s="849">
        <v>50</v>
      </c>
      <c r="K189" s="850">
        <v>59</v>
      </c>
    </row>
    <row r="190" spans="1:11" ht="14.4" customHeight="1" x14ac:dyDescent="0.3">
      <c r="A190" s="831" t="s">
        <v>576</v>
      </c>
      <c r="B190" s="832" t="s">
        <v>577</v>
      </c>
      <c r="C190" s="835" t="s">
        <v>594</v>
      </c>
      <c r="D190" s="863" t="s">
        <v>595</v>
      </c>
      <c r="E190" s="835" t="s">
        <v>3976</v>
      </c>
      <c r="F190" s="863" t="s">
        <v>3977</v>
      </c>
      <c r="G190" s="835" t="s">
        <v>4334</v>
      </c>
      <c r="H190" s="835" t="s">
        <v>4335</v>
      </c>
      <c r="I190" s="849">
        <v>428.14999389648437</v>
      </c>
      <c r="J190" s="849">
        <v>1</v>
      </c>
      <c r="K190" s="850">
        <v>428.14999389648437</v>
      </c>
    </row>
    <row r="191" spans="1:11" ht="14.4" customHeight="1" x14ac:dyDescent="0.3">
      <c r="A191" s="831" t="s">
        <v>576</v>
      </c>
      <c r="B191" s="832" t="s">
        <v>577</v>
      </c>
      <c r="C191" s="835" t="s">
        <v>594</v>
      </c>
      <c r="D191" s="863" t="s">
        <v>595</v>
      </c>
      <c r="E191" s="835" t="s">
        <v>3976</v>
      </c>
      <c r="F191" s="863" t="s">
        <v>3977</v>
      </c>
      <c r="G191" s="835" t="s">
        <v>4336</v>
      </c>
      <c r="H191" s="835" t="s">
        <v>4337</v>
      </c>
      <c r="I191" s="849">
        <v>44.630001068115234</v>
      </c>
      <c r="J191" s="849">
        <v>100</v>
      </c>
      <c r="K191" s="850">
        <v>4462.66015625</v>
      </c>
    </row>
    <row r="192" spans="1:11" ht="14.4" customHeight="1" x14ac:dyDescent="0.3">
      <c r="A192" s="831" t="s">
        <v>576</v>
      </c>
      <c r="B192" s="832" t="s">
        <v>577</v>
      </c>
      <c r="C192" s="835" t="s">
        <v>594</v>
      </c>
      <c r="D192" s="863" t="s">
        <v>595</v>
      </c>
      <c r="E192" s="835" t="s">
        <v>3976</v>
      </c>
      <c r="F192" s="863" t="s">
        <v>3977</v>
      </c>
      <c r="G192" s="835" t="s">
        <v>4006</v>
      </c>
      <c r="H192" s="835" t="s">
        <v>4007</v>
      </c>
      <c r="I192" s="849">
        <v>790.8800048828125</v>
      </c>
      <c r="J192" s="849">
        <v>1</v>
      </c>
      <c r="K192" s="850">
        <v>790.8800048828125</v>
      </c>
    </row>
    <row r="193" spans="1:11" ht="14.4" customHeight="1" x14ac:dyDescent="0.3">
      <c r="A193" s="831" t="s">
        <v>576</v>
      </c>
      <c r="B193" s="832" t="s">
        <v>577</v>
      </c>
      <c r="C193" s="835" t="s">
        <v>594</v>
      </c>
      <c r="D193" s="863" t="s">
        <v>595</v>
      </c>
      <c r="E193" s="835" t="s">
        <v>3976</v>
      </c>
      <c r="F193" s="863" t="s">
        <v>3977</v>
      </c>
      <c r="G193" s="835" t="s">
        <v>4014</v>
      </c>
      <c r="H193" s="835" t="s">
        <v>4015</v>
      </c>
      <c r="I193" s="849">
        <v>22.149999618530273</v>
      </c>
      <c r="J193" s="849">
        <v>25</v>
      </c>
      <c r="K193" s="850">
        <v>553.75</v>
      </c>
    </row>
    <row r="194" spans="1:11" ht="14.4" customHeight="1" x14ac:dyDescent="0.3">
      <c r="A194" s="831" t="s">
        <v>576</v>
      </c>
      <c r="B194" s="832" t="s">
        <v>577</v>
      </c>
      <c r="C194" s="835" t="s">
        <v>594</v>
      </c>
      <c r="D194" s="863" t="s">
        <v>595</v>
      </c>
      <c r="E194" s="835" t="s">
        <v>3976</v>
      </c>
      <c r="F194" s="863" t="s">
        <v>3977</v>
      </c>
      <c r="G194" s="835" t="s">
        <v>4016</v>
      </c>
      <c r="H194" s="835" t="s">
        <v>4017</v>
      </c>
      <c r="I194" s="849">
        <v>30.180000305175781</v>
      </c>
      <c r="J194" s="849">
        <v>25</v>
      </c>
      <c r="K194" s="850">
        <v>754.5</v>
      </c>
    </row>
    <row r="195" spans="1:11" ht="14.4" customHeight="1" x14ac:dyDescent="0.3">
      <c r="A195" s="831" t="s">
        <v>576</v>
      </c>
      <c r="B195" s="832" t="s">
        <v>577</v>
      </c>
      <c r="C195" s="835" t="s">
        <v>594</v>
      </c>
      <c r="D195" s="863" t="s">
        <v>595</v>
      </c>
      <c r="E195" s="835" t="s">
        <v>3976</v>
      </c>
      <c r="F195" s="863" t="s">
        <v>3977</v>
      </c>
      <c r="G195" s="835" t="s">
        <v>4338</v>
      </c>
      <c r="H195" s="835" t="s">
        <v>4339</v>
      </c>
      <c r="I195" s="849">
        <v>123.19000244140625</v>
      </c>
      <c r="J195" s="849">
        <v>10</v>
      </c>
      <c r="K195" s="850">
        <v>1231.8800048828125</v>
      </c>
    </row>
    <row r="196" spans="1:11" ht="14.4" customHeight="1" x14ac:dyDescent="0.3">
      <c r="A196" s="831" t="s">
        <v>576</v>
      </c>
      <c r="B196" s="832" t="s">
        <v>577</v>
      </c>
      <c r="C196" s="835" t="s">
        <v>594</v>
      </c>
      <c r="D196" s="863" t="s">
        <v>595</v>
      </c>
      <c r="E196" s="835" t="s">
        <v>3976</v>
      </c>
      <c r="F196" s="863" t="s">
        <v>3977</v>
      </c>
      <c r="G196" s="835" t="s">
        <v>4340</v>
      </c>
      <c r="H196" s="835" t="s">
        <v>4341</v>
      </c>
      <c r="I196" s="849">
        <v>26.020000457763672</v>
      </c>
      <c r="J196" s="849">
        <v>20</v>
      </c>
      <c r="K196" s="850">
        <v>520.30999755859375</v>
      </c>
    </row>
    <row r="197" spans="1:11" ht="14.4" customHeight="1" x14ac:dyDescent="0.3">
      <c r="A197" s="831" t="s">
        <v>576</v>
      </c>
      <c r="B197" s="832" t="s">
        <v>577</v>
      </c>
      <c r="C197" s="835" t="s">
        <v>594</v>
      </c>
      <c r="D197" s="863" t="s">
        <v>595</v>
      </c>
      <c r="E197" s="835" t="s">
        <v>3976</v>
      </c>
      <c r="F197" s="863" t="s">
        <v>3977</v>
      </c>
      <c r="G197" s="835" t="s">
        <v>4342</v>
      </c>
      <c r="H197" s="835" t="s">
        <v>4343</v>
      </c>
      <c r="I197" s="849">
        <v>82.080001831054687</v>
      </c>
      <c r="J197" s="849">
        <v>10</v>
      </c>
      <c r="K197" s="850">
        <v>820.79998779296875</v>
      </c>
    </row>
    <row r="198" spans="1:11" ht="14.4" customHeight="1" x14ac:dyDescent="0.3">
      <c r="A198" s="831" t="s">
        <v>576</v>
      </c>
      <c r="B198" s="832" t="s">
        <v>577</v>
      </c>
      <c r="C198" s="835" t="s">
        <v>594</v>
      </c>
      <c r="D198" s="863" t="s">
        <v>595</v>
      </c>
      <c r="E198" s="835" t="s">
        <v>3976</v>
      </c>
      <c r="F198" s="863" t="s">
        <v>3977</v>
      </c>
      <c r="G198" s="835" t="s">
        <v>4048</v>
      </c>
      <c r="H198" s="835" t="s">
        <v>4049</v>
      </c>
      <c r="I198" s="849">
        <v>1.3799999952316284</v>
      </c>
      <c r="J198" s="849">
        <v>50</v>
      </c>
      <c r="K198" s="850">
        <v>69</v>
      </c>
    </row>
    <row r="199" spans="1:11" ht="14.4" customHeight="1" x14ac:dyDescent="0.3">
      <c r="A199" s="831" t="s">
        <v>576</v>
      </c>
      <c r="B199" s="832" t="s">
        <v>577</v>
      </c>
      <c r="C199" s="835" t="s">
        <v>594</v>
      </c>
      <c r="D199" s="863" t="s">
        <v>595</v>
      </c>
      <c r="E199" s="835" t="s">
        <v>3976</v>
      </c>
      <c r="F199" s="863" t="s">
        <v>3977</v>
      </c>
      <c r="G199" s="835" t="s">
        <v>4052</v>
      </c>
      <c r="H199" s="835" t="s">
        <v>4053</v>
      </c>
      <c r="I199" s="849">
        <v>1.5199999809265137</v>
      </c>
      <c r="J199" s="849">
        <v>25</v>
      </c>
      <c r="K199" s="850">
        <v>38</v>
      </c>
    </row>
    <row r="200" spans="1:11" ht="14.4" customHeight="1" x14ac:dyDescent="0.3">
      <c r="A200" s="831" t="s">
        <v>576</v>
      </c>
      <c r="B200" s="832" t="s">
        <v>577</v>
      </c>
      <c r="C200" s="835" t="s">
        <v>594</v>
      </c>
      <c r="D200" s="863" t="s">
        <v>595</v>
      </c>
      <c r="E200" s="835" t="s">
        <v>3976</v>
      </c>
      <c r="F200" s="863" t="s">
        <v>3977</v>
      </c>
      <c r="G200" s="835" t="s">
        <v>4058</v>
      </c>
      <c r="H200" s="835" t="s">
        <v>4344</v>
      </c>
      <c r="I200" s="849">
        <v>5.869999885559082</v>
      </c>
      <c r="J200" s="849">
        <v>50</v>
      </c>
      <c r="K200" s="850">
        <v>293.5</v>
      </c>
    </row>
    <row r="201" spans="1:11" ht="14.4" customHeight="1" x14ac:dyDescent="0.3">
      <c r="A201" s="831" t="s">
        <v>576</v>
      </c>
      <c r="B201" s="832" t="s">
        <v>577</v>
      </c>
      <c r="C201" s="835" t="s">
        <v>594</v>
      </c>
      <c r="D201" s="863" t="s">
        <v>595</v>
      </c>
      <c r="E201" s="835" t="s">
        <v>3976</v>
      </c>
      <c r="F201" s="863" t="s">
        <v>3977</v>
      </c>
      <c r="G201" s="835" t="s">
        <v>4345</v>
      </c>
      <c r="H201" s="835" t="s">
        <v>4346</v>
      </c>
      <c r="I201" s="849">
        <v>61.759998321533203</v>
      </c>
      <c r="J201" s="849">
        <v>10</v>
      </c>
      <c r="K201" s="850">
        <v>617.54998779296875</v>
      </c>
    </row>
    <row r="202" spans="1:11" ht="14.4" customHeight="1" x14ac:dyDescent="0.3">
      <c r="A202" s="831" t="s">
        <v>576</v>
      </c>
      <c r="B202" s="832" t="s">
        <v>577</v>
      </c>
      <c r="C202" s="835" t="s">
        <v>594</v>
      </c>
      <c r="D202" s="863" t="s">
        <v>595</v>
      </c>
      <c r="E202" s="835" t="s">
        <v>3976</v>
      </c>
      <c r="F202" s="863" t="s">
        <v>3977</v>
      </c>
      <c r="G202" s="835" t="s">
        <v>4092</v>
      </c>
      <c r="H202" s="835" t="s">
        <v>4093</v>
      </c>
      <c r="I202" s="849">
        <v>0.67000001668930054</v>
      </c>
      <c r="J202" s="849">
        <v>400</v>
      </c>
      <c r="K202" s="850">
        <v>268</v>
      </c>
    </row>
    <row r="203" spans="1:11" ht="14.4" customHeight="1" x14ac:dyDescent="0.3">
      <c r="A203" s="831" t="s">
        <v>576</v>
      </c>
      <c r="B203" s="832" t="s">
        <v>577</v>
      </c>
      <c r="C203" s="835" t="s">
        <v>594</v>
      </c>
      <c r="D203" s="863" t="s">
        <v>595</v>
      </c>
      <c r="E203" s="835" t="s">
        <v>3976</v>
      </c>
      <c r="F203" s="863" t="s">
        <v>3977</v>
      </c>
      <c r="G203" s="835" t="s">
        <v>4096</v>
      </c>
      <c r="H203" s="835" t="s">
        <v>4097</v>
      </c>
      <c r="I203" s="849">
        <v>27.879999160766602</v>
      </c>
      <c r="J203" s="849">
        <v>8</v>
      </c>
      <c r="K203" s="850">
        <v>223.03999137878418</v>
      </c>
    </row>
    <row r="204" spans="1:11" ht="14.4" customHeight="1" x14ac:dyDescent="0.3">
      <c r="A204" s="831" t="s">
        <v>576</v>
      </c>
      <c r="B204" s="832" t="s">
        <v>577</v>
      </c>
      <c r="C204" s="835" t="s">
        <v>594</v>
      </c>
      <c r="D204" s="863" t="s">
        <v>595</v>
      </c>
      <c r="E204" s="835" t="s">
        <v>3976</v>
      </c>
      <c r="F204" s="863" t="s">
        <v>3977</v>
      </c>
      <c r="G204" s="835" t="s">
        <v>4098</v>
      </c>
      <c r="H204" s="835" t="s">
        <v>4099</v>
      </c>
      <c r="I204" s="849">
        <v>28.729999542236328</v>
      </c>
      <c r="J204" s="849">
        <v>41</v>
      </c>
      <c r="K204" s="850">
        <v>1177.9299621582031</v>
      </c>
    </row>
    <row r="205" spans="1:11" ht="14.4" customHeight="1" x14ac:dyDescent="0.3">
      <c r="A205" s="831" t="s">
        <v>576</v>
      </c>
      <c r="B205" s="832" t="s">
        <v>577</v>
      </c>
      <c r="C205" s="835" t="s">
        <v>594</v>
      </c>
      <c r="D205" s="863" t="s">
        <v>595</v>
      </c>
      <c r="E205" s="835" t="s">
        <v>4100</v>
      </c>
      <c r="F205" s="863" t="s">
        <v>4101</v>
      </c>
      <c r="G205" s="835" t="s">
        <v>4347</v>
      </c>
      <c r="H205" s="835" t="s">
        <v>4348</v>
      </c>
      <c r="I205" s="849">
        <v>2.7899999618530273</v>
      </c>
      <c r="J205" s="849">
        <v>30</v>
      </c>
      <c r="K205" s="850">
        <v>83.699996948242187</v>
      </c>
    </row>
    <row r="206" spans="1:11" ht="14.4" customHeight="1" x14ac:dyDescent="0.3">
      <c r="A206" s="831" t="s">
        <v>576</v>
      </c>
      <c r="B206" s="832" t="s">
        <v>577</v>
      </c>
      <c r="C206" s="835" t="s">
        <v>594</v>
      </c>
      <c r="D206" s="863" t="s">
        <v>595</v>
      </c>
      <c r="E206" s="835" t="s">
        <v>4100</v>
      </c>
      <c r="F206" s="863" t="s">
        <v>4101</v>
      </c>
      <c r="G206" s="835" t="s">
        <v>4176</v>
      </c>
      <c r="H206" s="835" t="s">
        <v>4177</v>
      </c>
      <c r="I206" s="849">
        <v>2.8549998998641968</v>
      </c>
      <c r="J206" s="849">
        <v>50</v>
      </c>
      <c r="K206" s="850">
        <v>142.75</v>
      </c>
    </row>
    <row r="207" spans="1:11" ht="14.4" customHeight="1" x14ac:dyDescent="0.3">
      <c r="A207" s="831" t="s">
        <v>576</v>
      </c>
      <c r="B207" s="832" t="s">
        <v>577</v>
      </c>
      <c r="C207" s="835" t="s">
        <v>594</v>
      </c>
      <c r="D207" s="863" t="s">
        <v>595</v>
      </c>
      <c r="E207" s="835" t="s">
        <v>4100</v>
      </c>
      <c r="F207" s="863" t="s">
        <v>4101</v>
      </c>
      <c r="G207" s="835" t="s">
        <v>4178</v>
      </c>
      <c r="H207" s="835" t="s">
        <v>4179</v>
      </c>
      <c r="I207" s="849">
        <v>2.4200000762939453</v>
      </c>
      <c r="J207" s="849">
        <v>120</v>
      </c>
      <c r="K207" s="850">
        <v>290.39999389648437</v>
      </c>
    </row>
    <row r="208" spans="1:11" ht="14.4" customHeight="1" x14ac:dyDescent="0.3">
      <c r="A208" s="831" t="s">
        <v>576</v>
      </c>
      <c r="B208" s="832" t="s">
        <v>577</v>
      </c>
      <c r="C208" s="835" t="s">
        <v>594</v>
      </c>
      <c r="D208" s="863" t="s">
        <v>595</v>
      </c>
      <c r="E208" s="835" t="s">
        <v>4100</v>
      </c>
      <c r="F208" s="863" t="s">
        <v>4101</v>
      </c>
      <c r="G208" s="835" t="s">
        <v>4180</v>
      </c>
      <c r="H208" s="835" t="s">
        <v>4181</v>
      </c>
      <c r="I208" s="849">
        <v>9.1999998092651367</v>
      </c>
      <c r="J208" s="849">
        <v>350</v>
      </c>
      <c r="K208" s="850">
        <v>3220</v>
      </c>
    </row>
    <row r="209" spans="1:11" ht="14.4" customHeight="1" x14ac:dyDescent="0.3">
      <c r="A209" s="831" t="s">
        <v>576</v>
      </c>
      <c r="B209" s="832" t="s">
        <v>577</v>
      </c>
      <c r="C209" s="835" t="s">
        <v>594</v>
      </c>
      <c r="D209" s="863" t="s">
        <v>595</v>
      </c>
      <c r="E209" s="835" t="s">
        <v>4100</v>
      </c>
      <c r="F209" s="863" t="s">
        <v>4101</v>
      </c>
      <c r="G209" s="835" t="s">
        <v>4190</v>
      </c>
      <c r="H209" s="835" t="s">
        <v>4191</v>
      </c>
      <c r="I209" s="849">
        <v>172.5</v>
      </c>
      <c r="J209" s="849">
        <v>1</v>
      </c>
      <c r="K209" s="850">
        <v>172.5</v>
      </c>
    </row>
    <row r="210" spans="1:11" ht="14.4" customHeight="1" x14ac:dyDescent="0.3">
      <c r="A210" s="831" t="s">
        <v>576</v>
      </c>
      <c r="B210" s="832" t="s">
        <v>577</v>
      </c>
      <c r="C210" s="835" t="s">
        <v>594</v>
      </c>
      <c r="D210" s="863" t="s">
        <v>595</v>
      </c>
      <c r="E210" s="835" t="s">
        <v>4100</v>
      </c>
      <c r="F210" s="863" t="s">
        <v>4101</v>
      </c>
      <c r="G210" s="835" t="s">
        <v>4202</v>
      </c>
      <c r="H210" s="835" t="s">
        <v>4203</v>
      </c>
      <c r="I210" s="849">
        <v>0.47999998927116394</v>
      </c>
      <c r="J210" s="849">
        <v>200</v>
      </c>
      <c r="K210" s="850">
        <v>96</v>
      </c>
    </row>
    <row r="211" spans="1:11" ht="14.4" customHeight="1" x14ac:dyDescent="0.3">
      <c r="A211" s="831" t="s">
        <v>576</v>
      </c>
      <c r="B211" s="832" t="s">
        <v>577</v>
      </c>
      <c r="C211" s="835" t="s">
        <v>594</v>
      </c>
      <c r="D211" s="863" t="s">
        <v>595</v>
      </c>
      <c r="E211" s="835" t="s">
        <v>4100</v>
      </c>
      <c r="F211" s="863" t="s">
        <v>4101</v>
      </c>
      <c r="G211" s="835" t="s">
        <v>4208</v>
      </c>
      <c r="H211" s="835" t="s">
        <v>4209</v>
      </c>
      <c r="I211" s="849">
        <v>0.67000001668930054</v>
      </c>
      <c r="J211" s="849">
        <v>200</v>
      </c>
      <c r="K211" s="850">
        <v>134</v>
      </c>
    </row>
    <row r="212" spans="1:11" ht="14.4" customHeight="1" x14ac:dyDescent="0.3">
      <c r="A212" s="831" t="s">
        <v>576</v>
      </c>
      <c r="B212" s="832" t="s">
        <v>577</v>
      </c>
      <c r="C212" s="835" t="s">
        <v>594</v>
      </c>
      <c r="D212" s="863" t="s">
        <v>595</v>
      </c>
      <c r="E212" s="835" t="s">
        <v>4100</v>
      </c>
      <c r="F212" s="863" t="s">
        <v>4101</v>
      </c>
      <c r="G212" s="835" t="s">
        <v>4349</v>
      </c>
      <c r="H212" s="835" t="s">
        <v>4350</v>
      </c>
      <c r="I212" s="849">
        <v>2.369999885559082</v>
      </c>
      <c r="J212" s="849">
        <v>100</v>
      </c>
      <c r="K212" s="850">
        <v>237</v>
      </c>
    </row>
    <row r="213" spans="1:11" ht="14.4" customHeight="1" x14ac:dyDescent="0.3">
      <c r="A213" s="831" t="s">
        <v>576</v>
      </c>
      <c r="B213" s="832" t="s">
        <v>577</v>
      </c>
      <c r="C213" s="835" t="s">
        <v>594</v>
      </c>
      <c r="D213" s="863" t="s">
        <v>595</v>
      </c>
      <c r="E213" s="835" t="s">
        <v>4100</v>
      </c>
      <c r="F213" s="863" t="s">
        <v>4101</v>
      </c>
      <c r="G213" s="835" t="s">
        <v>4244</v>
      </c>
      <c r="H213" s="835" t="s">
        <v>4245</v>
      </c>
      <c r="I213" s="849">
        <v>1.987142869404384</v>
      </c>
      <c r="J213" s="849">
        <v>600</v>
      </c>
      <c r="K213" s="850">
        <v>1192</v>
      </c>
    </row>
    <row r="214" spans="1:11" ht="14.4" customHeight="1" x14ac:dyDescent="0.3">
      <c r="A214" s="831" t="s">
        <v>576</v>
      </c>
      <c r="B214" s="832" t="s">
        <v>577</v>
      </c>
      <c r="C214" s="835" t="s">
        <v>594</v>
      </c>
      <c r="D214" s="863" t="s">
        <v>595</v>
      </c>
      <c r="E214" s="835" t="s">
        <v>4100</v>
      </c>
      <c r="F214" s="863" t="s">
        <v>4101</v>
      </c>
      <c r="G214" s="835" t="s">
        <v>4246</v>
      </c>
      <c r="H214" s="835" t="s">
        <v>4247</v>
      </c>
      <c r="I214" s="849">
        <v>2.0437499582767487</v>
      </c>
      <c r="J214" s="849">
        <v>500</v>
      </c>
      <c r="K214" s="850">
        <v>1021.5</v>
      </c>
    </row>
    <row r="215" spans="1:11" ht="14.4" customHeight="1" x14ac:dyDescent="0.3">
      <c r="A215" s="831" t="s">
        <v>576</v>
      </c>
      <c r="B215" s="832" t="s">
        <v>577</v>
      </c>
      <c r="C215" s="835" t="s">
        <v>594</v>
      </c>
      <c r="D215" s="863" t="s">
        <v>595</v>
      </c>
      <c r="E215" s="835" t="s">
        <v>4100</v>
      </c>
      <c r="F215" s="863" t="s">
        <v>4101</v>
      </c>
      <c r="G215" s="835" t="s">
        <v>4250</v>
      </c>
      <c r="H215" s="835" t="s">
        <v>4251</v>
      </c>
      <c r="I215" s="849">
        <v>1.9233332872390747</v>
      </c>
      <c r="J215" s="849">
        <v>150</v>
      </c>
      <c r="K215" s="850">
        <v>288.5</v>
      </c>
    </row>
    <row r="216" spans="1:11" ht="14.4" customHeight="1" x14ac:dyDescent="0.3">
      <c r="A216" s="831" t="s">
        <v>576</v>
      </c>
      <c r="B216" s="832" t="s">
        <v>577</v>
      </c>
      <c r="C216" s="835" t="s">
        <v>594</v>
      </c>
      <c r="D216" s="863" t="s">
        <v>595</v>
      </c>
      <c r="E216" s="835" t="s">
        <v>4100</v>
      </c>
      <c r="F216" s="863" t="s">
        <v>4101</v>
      </c>
      <c r="G216" s="835" t="s">
        <v>4252</v>
      </c>
      <c r="H216" s="835" t="s">
        <v>4253</v>
      </c>
      <c r="I216" s="849">
        <v>3.0999999046325684</v>
      </c>
      <c r="J216" s="849">
        <v>550</v>
      </c>
      <c r="K216" s="850">
        <v>1705</v>
      </c>
    </row>
    <row r="217" spans="1:11" ht="14.4" customHeight="1" x14ac:dyDescent="0.3">
      <c r="A217" s="831" t="s">
        <v>576</v>
      </c>
      <c r="B217" s="832" t="s">
        <v>577</v>
      </c>
      <c r="C217" s="835" t="s">
        <v>594</v>
      </c>
      <c r="D217" s="863" t="s">
        <v>595</v>
      </c>
      <c r="E217" s="835" t="s">
        <v>4100</v>
      </c>
      <c r="F217" s="863" t="s">
        <v>4101</v>
      </c>
      <c r="G217" s="835" t="s">
        <v>4254</v>
      </c>
      <c r="H217" s="835" t="s">
        <v>4255</v>
      </c>
      <c r="I217" s="849">
        <v>2.168000078201294</v>
      </c>
      <c r="J217" s="849">
        <v>450</v>
      </c>
      <c r="K217" s="850">
        <v>975.5</v>
      </c>
    </row>
    <row r="218" spans="1:11" ht="14.4" customHeight="1" x14ac:dyDescent="0.3">
      <c r="A218" s="831" t="s">
        <v>576</v>
      </c>
      <c r="B218" s="832" t="s">
        <v>577</v>
      </c>
      <c r="C218" s="835" t="s">
        <v>594</v>
      </c>
      <c r="D218" s="863" t="s">
        <v>595</v>
      </c>
      <c r="E218" s="835" t="s">
        <v>4100</v>
      </c>
      <c r="F218" s="863" t="s">
        <v>4101</v>
      </c>
      <c r="G218" s="835" t="s">
        <v>4254</v>
      </c>
      <c r="H218" s="835" t="s">
        <v>4256</v>
      </c>
      <c r="I218" s="849">
        <v>2.1700000762939453</v>
      </c>
      <c r="J218" s="849">
        <v>150</v>
      </c>
      <c r="K218" s="850">
        <v>325.5</v>
      </c>
    </row>
    <row r="219" spans="1:11" ht="14.4" customHeight="1" x14ac:dyDescent="0.3">
      <c r="A219" s="831" t="s">
        <v>576</v>
      </c>
      <c r="B219" s="832" t="s">
        <v>577</v>
      </c>
      <c r="C219" s="835" t="s">
        <v>594</v>
      </c>
      <c r="D219" s="863" t="s">
        <v>595</v>
      </c>
      <c r="E219" s="835" t="s">
        <v>4290</v>
      </c>
      <c r="F219" s="863" t="s">
        <v>4291</v>
      </c>
      <c r="G219" s="835" t="s">
        <v>4292</v>
      </c>
      <c r="H219" s="835" t="s">
        <v>4293</v>
      </c>
      <c r="I219" s="849">
        <v>0.68999999761581421</v>
      </c>
      <c r="J219" s="849">
        <v>800</v>
      </c>
      <c r="K219" s="850">
        <v>552</v>
      </c>
    </row>
    <row r="220" spans="1:11" ht="14.4" customHeight="1" x14ac:dyDescent="0.3">
      <c r="A220" s="831" t="s">
        <v>576</v>
      </c>
      <c r="B220" s="832" t="s">
        <v>577</v>
      </c>
      <c r="C220" s="835" t="s">
        <v>594</v>
      </c>
      <c r="D220" s="863" t="s">
        <v>595</v>
      </c>
      <c r="E220" s="835" t="s">
        <v>4290</v>
      </c>
      <c r="F220" s="863" t="s">
        <v>4291</v>
      </c>
      <c r="G220" s="835" t="s">
        <v>4294</v>
      </c>
      <c r="H220" s="835" t="s">
        <v>4295</v>
      </c>
      <c r="I220" s="849">
        <v>0.68999999761581421</v>
      </c>
      <c r="J220" s="849">
        <v>400</v>
      </c>
      <c r="K220" s="850">
        <v>276</v>
      </c>
    </row>
    <row r="221" spans="1:11" ht="14.4" customHeight="1" x14ac:dyDescent="0.3">
      <c r="A221" s="831" t="s">
        <v>576</v>
      </c>
      <c r="B221" s="832" t="s">
        <v>577</v>
      </c>
      <c r="C221" s="835" t="s">
        <v>594</v>
      </c>
      <c r="D221" s="863" t="s">
        <v>595</v>
      </c>
      <c r="E221" s="835" t="s">
        <v>4290</v>
      </c>
      <c r="F221" s="863" t="s">
        <v>4291</v>
      </c>
      <c r="G221" s="835" t="s">
        <v>4296</v>
      </c>
      <c r="H221" s="835" t="s">
        <v>4297</v>
      </c>
      <c r="I221" s="849">
        <v>0.68999999761581421</v>
      </c>
      <c r="J221" s="849">
        <v>1000</v>
      </c>
      <c r="K221" s="850">
        <v>690</v>
      </c>
    </row>
    <row r="222" spans="1:11" ht="14.4" customHeight="1" x14ac:dyDescent="0.3">
      <c r="A222" s="831" t="s">
        <v>576</v>
      </c>
      <c r="B222" s="832" t="s">
        <v>577</v>
      </c>
      <c r="C222" s="835" t="s">
        <v>597</v>
      </c>
      <c r="D222" s="863" t="s">
        <v>598</v>
      </c>
      <c r="E222" s="835" t="s">
        <v>3962</v>
      </c>
      <c r="F222" s="863" t="s">
        <v>3963</v>
      </c>
      <c r="G222" s="835" t="s">
        <v>4351</v>
      </c>
      <c r="H222" s="835" t="s">
        <v>4352</v>
      </c>
      <c r="I222" s="849">
        <v>5445</v>
      </c>
      <c r="J222" s="849">
        <v>3</v>
      </c>
      <c r="K222" s="850">
        <v>16335</v>
      </c>
    </row>
    <row r="223" spans="1:11" ht="14.4" customHeight="1" x14ac:dyDescent="0.3">
      <c r="A223" s="831" t="s">
        <v>576</v>
      </c>
      <c r="B223" s="832" t="s">
        <v>577</v>
      </c>
      <c r="C223" s="835" t="s">
        <v>597</v>
      </c>
      <c r="D223" s="863" t="s">
        <v>598</v>
      </c>
      <c r="E223" s="835" t="s">
        <v>3962</v>
      </c>
      <c r="F223" s="863" t="s">
        <v>3963</v>
      </c>
      <c r="G223" s="835" t="s">
        <v>4353</v>
      </c>
      <c r="H223" s="835" t="s">
        <v>4354</v>
      </c>
      <c r="I223" s="849">
        <v>5445</v>
      </c>
      <c r="J223" s="849">
        <v>3</v>
      </c>
      <c r="K223" s="850">
        <v>16335</v>
      </c>
    </row>
    <row r="224" spans="1:11" ht="14.4" customHeight="1" x14ac:dyDescent="0.3">
      <c r="A224" s="831" t="s">
        <v>576</v>
      </c>
      <c r="B224" s="832" t="s">
        <v>577</v>
      </c>
      <c r="C224" s="835" t="s">
        <v>597</v>
      </c>
      <c r="D224" s="863" t="s">
        <v>598</v>
      </c>
      <c r="E224" s="835" t="s">
        <v>3962</v>
      </c>
      <c r="F224" s="863" t="s">
        <v>3963</v>
      </c>
      <c r="G224" s="835" t="s">
        <v>4355</v>
      </c>
      <c r="H224" s="835" t="s">
        <v>4356</v>
      </c>
      <c r="I224" s="849">
        <v>5445</v>
      </c>
      <c r="J224" s="849">
        <v>3</v>
      </c>
      <c r="K224" s="850">
        <v>16335</v>
      </c>
    </row>
    <row r="225" spans="1:11" ht="14.4" customHeight="1" x14ac:dyDescent="0.3">
      <c r="A225" s="831" t="s">
        <v>576</v>
      </c>
      <c r="B225" s="832" t="s">
        <v>577</v>
      </c>
      <c r="C225" s="835" t="s">
        <v>597</v>
      </c>
      <c r="D225" s="863" t="s">
        <v>598</v>
      </c>
      <c r="E225" s="835" t="s">
        <v>3962</v>
      </c>
      <c r="F225" s="863" t="s">
        <v>3963</v>
      </c>
      <c r="G225" s="835" t="s">
        <v>4357</v>
      </c>
      <c r="H225" s="835" t="s">
        <v>4358</v>
      </c>
      <c r="I225" s="849">
        <v>5445</v>
      </c>
      <c r="J225" s="849">
        <v>1</v>
      </c>
      <c r="K225" s="850">
        <v>5445</v>
      </c>
    </row>
    <row r="226" spans="1:11" ht="14.4" customHeight="1" x14ac:dyDescent="0.3">
      <c r="A226" s="831" t="s">
        <v>576</v>
      </c>
      <c r="B226" s="832" t="s">
        <v>577</v>
      </c>
      <c r="C226" s="835" t="s">
        <v>597</v>
      </c>
      <c r="D226" s="863" t="s">
        <v>598</v>
      </c>
      <c r="E226" s="835" t="s">
        <v>3962</v>
      </c>
      <c r="F226" s="863" t="s">
        <v>3963</v>
      </c>
      <c r="G226" s="835" t="s">
        <v>3964</v>
      </c>
      <c r="H226" s="835" t="s">
        <v>3965</v>
      </c>
      <c r="I226" s="849">
        <v>147.18599700927734</v>
      </c>
      <c r="J226" s="849">
        <v>62</v>
      </c>
      <c r="K226" s="850">
        <v>9125.6099243164062</v>
      </c>
    </row>
    <row r="227" spans="1:11" ht="14.4" customHeight="1" x14ac:dyDescent="0.3">
      <c r="A227" s="831" t="s">
        <v>576</v>
      </c>
      <c r="B227" s="832" t="s">
        <v>577</v>
      </c>
      <c r="C227" s="835" t="s">
        <v>597</v>
      </c>
      <c r="D227" s="863" t="s">
        <v>598</v>
      </c>
      <c r="E227" s="835" t="s">
        <v>3962</v>
      </c>
      <c r="F227" s="863" t="s">
        <v>3963</v>
      </c>
      <c r="G227" s="835" t="s">
        <v>3966</v>
      </c>
      <c r="H227" s="835" t="s">
        <v>3967</v>
      </c>
      <c r="I227" s="849">
        <v>139.44000244140625</v>
      </c>
      <c r="J227" s="849">
        <v>6</v>
      </c>
      <c r="K227" s="850">
        <v>836.6300048828125</v>
      </c>
    </row>
    <row r="228" spans="1:11" ht="14.4" customHeight="1" x14ac:dyDescent="0.3">
      <c r="A228" s="831" t="s">
        <v>576</v>
      </c>
      <c r="B228" s="832" t="s">
        <v>577</v>
      </c>
      <c r="C228" s="835" t="s">
        <v>597</v>
      </c>
      <c r="D228" s="863" t="s">
        <v>598</v>
      </c>
      <c r="E228" s="835" t="s">
        <v>3962</v>
      </c>
      <c r="F228" s="863" t="s">
        <v>3963</v>
      </c>
      <c r="G228" s="835" t="s">
        <v>3968</v>
      </c>
      <c r="H228" s="835" t="s">
        <v>3969</v>
      </c>
      <c r="I228" s="849">
        <v>147.17299652099609</v>
      </c>
      <c r="J228" s="849">
        <v>62</v>
      </c>
      <c r="K228" s="850">
        <v>9124.8299255371094</v>
      </c>
    </row>
    <row r="229" spans="1:11" ht="14.4" customHeight="1" x14ac:dyDescent="0.3">
      <c r="A229" s="831" t="s">
        <v>576</v>
      </c>
      <c r="B229" s="832" t="s">
        <v>577</v>
      </c>
      <c r="C229" s="835" t="s">
        <v>597</v>
      </c>
      <c r="D229" s="863" t="s">
        <v>598</v>
      </c>
      <c r="E229" s="835" t="s">
        <v>3962</v>
      </c>
      <c r="F229" s="863" t="s">
        <v>3963</v>
      </c>
      <c r="G229" s="835" t="s">
        <v>3970</v>
      </c>
      <c r="H229" s="835" t="s">
        <v>3971</v>
      </c>
      <c r="I229" s="849">
        <v>139.44000244140625</v>
      </c>
      <c r="J229" s="849">
        <v>6</v>
      </c>
      <c r="K229" s="850">
        <v>836.6300048828125</v>
      </c>
    </row>
    <row r="230" spans="1:11" ht="14.4" customHeight="1" x14ac:dyDescent="0.3">
      <c r="A230" s="831" t="s">
        <v>576</v>
      </c>
      <c r="B230" s="832" t="s">
        <v>577</v>
      </c>
      <c r="C230" s="835" t="s">
        <v>597</v>
      </c>
      <c r="D230" s="863" t="s">
        <v>598</v>
      </c>
      <c r="E230" s="835" t="s">
        <v>3962</v>
      </c>
      <c r="F230" s="863" t="s">
        <v>3963</v>
      </c>
      <c r="G230" s="835" t="s">
        <v>4359</v>
      </c>
      <c r="H230" s="835" t="s">
        <v>4360</v>
      </c>
      <c r="I230" s="849">
        <v>2210.719970703125</v>
      </c>
      <c r="J230" s="849">
        <v>3</v>
      </c>
      <c r="K230" s="850">
        <v>6632.159912109375</v>
      </c>
    </row>
    <row r="231" spans="1:11" ht="14.4" customHeight="1" x14ac:dyDescent="0.3">
      <c r="A231" s="831" t="s">
        <v>576</v>
      </c>
      <c r="B231" s="832" t="s">
        <v>577</v>
      </c>
      <c r="C231" s="835" t="s">
        <v>597</v>
      </c>
      <c r="D231" s="863" t="s">
        <v>598</v>
      </c>
      <c r="E231" s="835" t="s">
        <v>3962</v>
      </c>
      <c r="F231" s="863" t="s">
        <v>3963</v>
      </c>
      <c r="G231" s="835" t="s">
        <v>3972</v>
      </c>
      <c r="H231" s="835" t="s">
        <v>3973</v>
      </c>
      <c r="I231" s="849">
        <v>152.46000671386719</v>
      </c>
      <c r="J231" s="849">
        <v>45</v>
      </c>
      <c r="K231" s="850">
        <v>6860.7001953125</v>
      </c>
    </row>
    <row r="232" spans="1:11" ht="14.4" customHeight="1" x14ac:dyDescent="0.3">
      <c r="A232" s="831" t="s">
        <v>576</v>
      </c>
      <c r="B232" s="832" t="s">
        <v>577</v>
      </c>
      <c r="C232" s="835" t="s">
        <v>597</v>
      </c>
      <c r="D232" s="863" t="s">
        <v>598</v>
      </c>
      <c r="E232" s="835" t="s">
        <v>3962</v>
      </c>
      <c r="F232" s="863" t="s">
        <v>3963</v>
      </c>
      <c r="G232" s="835" t="s">
        <v>4361</v>
      </c>
      <c r="H232" s="835" t="s">
        <v>4362</v>
      </c>
      <c r="I232" s="849">
        <v>9228.18505859375</v>
      </c>
      <c r="J232" s="849">
        <v>1.5</v>
      </c>
      <c r="K232" s="850">
        <v>13842.2802734375</v>
      </c>
    </row>
    <row r="233" spans="1:11" ht="14.4" customHeight="1" x14ac:dyDescent="0.3">
      <c r="A233" s="831" t="s">
        <v>576</v>
      </c>
      <c r="B233" s="832" t="s">
        <v>577</v>
      </c>
      <c r="C233" s="835" t="s">
        <v>597</v>
      </c>
      <c r="D233" s="863" t="s">
        <v>598</v>
      </c>
      <c r="E233" s="835" t="s">
        <v>3962</v>
      </c>
      <c r="F233" s="863" t="s">
        <v>3963</v>
      </c>
      <c r="G233" s="835" t="s">
        <v>3974</v>
      </c>
      <c r="H233" s="835" t="s">
        <v>3975</v>
      </c>
      <c r="I233" s="849">
        <v>11.656499756707085</v>
      </c>
      <c r="J233" s="849">
        <v>180</v>
      </c>
      <c r="K233" s="850">
        <v>2098.0499877929687</v>
      </c>
    </row>
    <row r="234" spans="1:11" ht="14.4" customHeight="1" x14ac:dyDescent="0.3">
      <c r="A234" s="831" t="s">
        <v>576</v>
      </c>
      <c r="B234" s="832" t="s">
        <v>577</v>
      </c>
      <c r="C234" s="835" t="s">
        <v>597</v>
      </c>
      <c r="D234" s="863" t="s">
        <v>598</v>
      </c>
      <c r="E234" s="835" t="s">
        <v>3962</v>
      </c>
      <c r="F234" s="863" t="s">
        <v>3963</v>
      </c>
      <c r="G234" s="835" t="s">
        <v>4363</v>
      </c>
      <c r="H234" s="835" t="s">
        <v>4364</v>
      </c>
      <c r="I234" s="849">
        <v>2277.85009765625</v>
      </c>
      <c r="J234" s="849">
        <v>6</v>
      </c>
      <c r="K234" s="850">
        <v>13667.1005859375</v>
      </c>
    </row>
    <row r="235" spans="1:11" ht="14.4" customHeight="1" x14ac:dyDescent="0.3">
      <c r="A235" s="831" t="s">
        <v>576</v>
      </c>
      <c r="B235" s="832" t="s">
        <v>577</v>
      </c>
      <c r="C235" s="835" t="s">
        <v>597</v>
      </c>
      <c r="D235" s="863" t="s">
        <v>598</v>
      </c>
      <c r="E235" s="835" t="s">
        <v>3962</v>
      </c>
      <c r="F235" s="863" t="s">
        <v>3963</v>
      </c>
      <c r="G235" s="835" t="s">
        <v>4365</v>
      </c>
      <c r="H235" s="835" t="s">
        <v>4366</v>
      </c>
      <c r="I235" s="849">
        <v>2277.85009765625</v>
      </c>
      <c r="J235" s="849">
        <v>4</v>
      </c>
      <c r="K235" s="850">
        <v>9111.400390625</v>
      </c>
    </row>
    <row r="236" spans="1:11" ht="14.4" customHeight="1" x14ac:dyDescent="0.3">
      <c r="A236" s="831" t="s">
        <v>576</v>
      </c>
      <c r="B236" s="832" t="s">
        <v>577</v>
      </c>
      <c r="C236" s="835" t="s">
        <v>597</v>
      </c>
      <c r="D236" s="863" t="s">
        <v>598</v>
      </c>
      <c r="E236" s="835" t="s">
        <v>3962</v>
      </c>
      <c r="F236" s="863" t="s">
        <v>3963</v>
      </c>
      <c r="G236" s="835" t="s">
        <v>4367</v>
      </c>
      <c r="H236" s="835" t="s">
        <v>4368</v>
      </c>
      <c r="I236" s="849">
        <v>3035.31005859375</v>
      </c>
      <c r="J236" s="849">
        <v>14</v>
      </c>
      <c r="K236" s="850">
        <v>42494.33984375</v>
      </c>
    </row>
    <row r="237" spans="1:11" ht="14.4" customHeight="1" x14ac:dyDescent="0.3">
      <c r="A237" s="831" t="s">
        <v>576</v>
      </c>
      <c r="B237" s="832" t="s">
        <v>577</v>
      </c>
      <c r="C237" s="835" t="s">
        <v>597</v>
      </c>
      <c r="D237" s="863" t="s">
        <v>598</v>
      </c>
      <c r="E237" s="835" t="s">
        <v>3962</v>
      </c>
      <c r="F237" s="863" t="s">
        <v>3963</v>
      </c>
      <c r="G237" s="835" t="s">
        <v>4369</v>
      </c>
      <c r="H237" s="835" t="s">
        <v>4370</v>
      </c>
      <c r="I237" s="849">
        <v>3035.31005859375</v>
      </c>
      <c r="J237" s="849">
        <v>2</v>
      </c>
      <c r="K237" s="850">
        <v>6070.6201171875</v>
      </c>
    </row>
    <row r="238" spans="1:11" ht="14.4" customHeight="1" x14ac:dyDescent="0.3">
      <c r="A238" s="831" t="s">
        <v>576</v>
      </c>
      <c r="B238" s="832" t="s">
        <v>577</v>
      </c>
      <c r="C238" s="835" t="s">
        <v>597</v>
      </c>
      <c r="D238" s="863" t="s">
        <v>598</v>
      </c>
      <c r="E238" s="835" t="s">
        <v>3962</v>
      </c>
      <c r="F238" s="863" t="s">
        <v>3963</v>
      </c>
      <c r="G238" s="835" t="s">
        <v>4371</v>
      </c>
      <c r="H238" s="835" t="s">
        <v>4372</v>
      </c>
      <c r="I238" s="849">
        <v>9228.1759207589294</v>
      </c>
      <c r="J238" s="849">
        <v>2.75</v>
      </c>
      <c r="K238" s="850">
        <v>25377.49072265625</v>
      </c>
    </row>
    <row r="239" spans="1:11" ht="14.4" customHeight="1" x14ac:dyDescent="0.3">
      <c r="A239" s="831" t="s">
        <v>576</v>
      </c>
      <c r="B239" s="832" t="s">
        <v>577</v>
      </c>
      <c r="C239" s="835" t="s">
        <v>597</v>
      </c>
      <c r="D239" s="863" t="s">
        <v>598</v>
      </c>
      <c r="E239" s="835" t="s">
        <v>3962</v>
      </c>
      <c r="F239" s="863" t="s">
        <v>3963</v>
      </c>
      <c r="G239" s="835" t="s">
        <v>4373</v>
      </c>
      <c r="H239" s="835" t="s">
        <v>4374</v>
      </c>
      <c r="I239" s="849">
        <v>22994.586588541668</v>
      </c>
      <c r="J239" s="849">
        <v>1.5</v>
      </c>
      <c r="K239" s="850">
        <v>34491.8896484375</v>
      </c>
    </row>
    <row r="240" spans="1:11" ht="14.4" customHeight="1" x14ac:dyDescent="0.3">
      <c r="A240" s="831" t="s">
        <v>576</v>
      </c>
      <c r="B240" s="832" t="s">
        <v>577</v>
      </c>
      <c r="C240" s="835" t="s">
        <v>597</v>
      </c>
      <c r="D240" s="863" t="s">
        <v>598</v>
      </c>
      <c r="E240" s="835" t="s">
        <v>3962</v>
      </c>
      <c r="F240" s="863" t="s">
        <v>3963</v>
      </c>
      <c r="G240" s="835" t="s">
        <v>4375</v>
      </c>
      <c r="H240" s="835" t="s">
        <v>4376</v>
      </c>
      <c r="I240" s="849">
        <v>22994.596354166668</v>
      </c>
      <c r="J240" s="849">
        <v>1.5</v>
      </c>
      <c r="K240" s="850">
        <v>34491.8896484375</v>
      </c>
    </row>
    <row r="241" spans="1:11" ht="14.4" customHeight="1" x14ac:dyDescent="0.3">
      <c r="A241" s="831" t="s">
        <v>576</v>
      </c>
      <c r="B241" s="832" t="s">
        <v>577</v>
      </c>
      <c r="C241" s="835" t="s">
        <v>597</v>
      </c>
      <c r="D241" s="863" t="s">
        <v>598</v>
      </c>
      <c r="E241" s="835" t="s">
        <v>3962</v>
      </c>
      <c r="F241" s="863" t="s">
        <v>3963</v>
      </c>
      <c r="G241" s="835" t="s">
        <v>4377</v>
      </c>
      <c r="H241" s="835" t="s">
        <v>4378</v>
      </c>
      <c r="I241" s="849">
        <v>22994.599609375</v>
      </c>
      <c r="J241" s="849">
        <v>0.5</v>
      </c>
      <c r="K241" s="850">
        <v>11497.2998046875</v>
      </c>
    </row>
    <row r="242" spans="1:11" ht="14.4" customHeight="1" x14ac:dyDescent="0.3">
      <c r="A242" s="831" t="s">
        <v>576</v>
      </c>
      <c r="B242" s="832" t="s">
        <v>577</v>
      </c>
      <c r="C242" s="835" t="s">
        <v>597</v>
      </c>
      <c r="D242" s="863" t="s">
        <v>598</v>
      </c>
      <c r="E242" s="835" t="s">
        <v>3962</v>
      </c>
      <c r="F242" s="863" t="s">
        <v>3963</v>
      </c>
      <c r="G242" s="835" t="s">
        <v>4379</v>
      </c>
      <c r="H242" s="835" t="s">
        <v>4380</v>
      </c>
      <c r="I242" s="849">
        <v>22994.599609375</v>
      </c>
      <c r="J242" s="849">
        <v>0.25</v>
      </c>
      <c r="K242" s="850">
        <v>5748.64990234375</v>
      </c>
    </row>
    <row r="243" spans="1:11" ht="14.4" customHeight="1" x14ac:dyDescent="0.3">
      <c r="A243" s="831" t="s">
        <v>576</v>
      </c>
      <c r="B243" s="832" t="s">
        <v>577</v>
      </c>
      <c r="C243" s="835" t="s">
        <v>597</v>
      </c>
      <c r="D243" s="863" t="s">
        <v>598</v>
      </c>
      <c r="E243" s="835" t="s">
        <v>3962</v>
      </c>
      <c r="F243" s="863" t="s">
        <v>3963</v>
      </c>
      <c r="G243" s="835" t="s">
        <v>4381</v>
      </c>
      <c r="H243" s="835" t="s">
        <v>4382</v>
      </c>
      <c r="I243" s="849">
        <v>16187.7197265625</v>
      </c>
      <c r="J243" s="849">
        <v>1</v>
      </c>
      <c r="K243" s="850">
        <v>16187.7197265625</v>
      </c>
    </row>
    <row r="244" spans="1:11" ht="14.4" customHeight="1" x14ac:dyDescent="0.3">
      <c r="A244" s="831" t="s">
        <v>576</v>
      </c>
      <c r="B244" s="832" t="s">
        <v>577</v>
      </c>
      <c r="C244" s="835" t="s">
        <v>597</v>
      </c>
      <c r="D244" s="863" t="s">
        <v>598</v>
      </c>
      <c r="E244" s="835" t="s">
        <v>3962</v>
      </c>
      <c r="F244" s="863" t="s">
        <v>3963</v>
      </c>
      <c r="G244" s="835" t="s">
        <v>4383</v>
      </c>
      <c r="H244" s="835" t="s">
        <v>4384</v>
      </c>
      <c r="I244" s="849">
        <v>16187.7197265625</v>
      </c>
      <c r="J244" s="849">
        <v>1.25</v>
      </c>
      <c r="K244" s="850">
        <v>20234.649658203125</v>
      </c>
    </row>
    <row r="245" spans="1:11" ht="14.4" customHeight="1" x14ac:dyDescent="0.3">
      <c r="A245" s="831" t="s">
        <v>576</v>
      </c>
      <c r="B245" s="832" t="s">
        <v>577</v>
      </c>
      <c r="C245" s="835" t="s">
        <v>597</v>
      </c>
      <c r="D245" s="863" t="s">
        <v>598</v>
      </c>
      <c r="E245" s="835" t="s">
        <v>3962</v>
      </c>
      <c r="F245" s="863" t="s">
        <v>3963</v>
      </c>
      <c r="G245" s="835" t="s">
        <v>4385</v>
      </c>
      <c r="H245" s="835" t="s">
        <v>4386</v>
      </c>
      <c r="I245" s="849">
        <v>3709.6679199218752</v>
      </c>
      <c r="J245" s="849">
        <v>3.25</v>
      </c>
      <c r="K245" s="850">
        <v>12056.4248046875</v>
      </c>
    </row>
    <row r="246" spans="1:11" ht="14.4" customHeight="1" x14ac:dyDescent="0.3">
      <c r="A246" s="831" t="s">
        <v>576</v>
      </c>
      <c r="B246" s="832" t="s">
        <v>577</v>
      </c>
      <c r="C246" s="835" t="s">
        <v>597</v>
      </c>
      <c r="D246" s="863" t="s">
        <v>598</v>
      </c>
      <c r="E246" s="835" t="s">
        <v>3962</v>
      </c>
      <c r="F246" s="863" t="s">
        <v>3963</v>
      </c>
      <c r="G246" s="835" t="s">
        <v>4387</v>
      </c>
      <c r="H246" s="835" t="s">
        <v>4388</v>
      </c>
      <c r="I246" s="849">
        <v>3130.75</v>
      </c>
      <c r="J246" s="849">
        <v>3</v>
      </c>
      <c r="K246" s="850">
        <v>9392.25</v>
      </c>
    </row>
    <row r="247" spans="1:11" ht="14.4" customHeight="1" x14ac:dyDescent="0.3">
      <c r="A247" s="831" t="s">
        <v>576</v>
      </c>
      <c r="B247" s="832" t="s">
        <v>577</v>
      </c>
      <c r="C247" s="835" t="s">
        <v>597</v>
      </c>
      <c r="D247" s="863" t="s">
        <v>598</v>
      </c>
      <c r="E247" s="835" t="s">
        <v>3962</v>
      </c>
      <c r="F247" s="863" t="s">
        <v>3963</v>
      </c>
      <c r="G247" s="835" t="s">
        <v>4389</v>
      </c>
      <c r="H247" s="835" t="s">
        <v>4390</v>
      </c>
      <c r="I247" s="849">
        <v>213.35000610351562</v>
      </c>
      <c r="J247" s="849">
        <v>41</v>
      </c>
      <c r="K247" s="850">
        <v>8747.2299194335937</v>
      </c>
    </row>
    <row r="248" spans="1:11" ht="14.4" customHeight="1" x14ac:dyDescent="0.3">
      <c r="A248" s="831" t="s">
        <v>576</v>
      </c>
      <c r="B248" s="832" t="s">
        <v>577</v>
      </c>
      <c r="C248" s="835" t="s">
        <v>597</v>
      </c>
      <c r="D248" s="863" t="s">
        <v>598</v>
      </c>
      <c r="E248" s="835" t="s">
        <v>3962</v>
      </c>
      <c r="F248" s="863" t="s">
        <v>3963</v>
      </c>
      <c r="G248" s="835" t="s">
        <v>4391</v>
      </c>
      <c r="H248" s="835" t="s">
        <v>4392</v>
      </c>
      <c r="I248" s="849">
        <v>2722.4998372395835</v>
      </c>
      <c r="J248" s="849">
        <v>53</v>
      </c>
      <c r="K248" s="850">
        <v>144292.490234375</v>
      </c>
    </row>
    <row r="249" spans="1:11" ht="14.4" customHeight="1" x14ac:dyDescent="0.3">
      <c r="A249" s="831" t="s">
        <v>576</v>
      </c>
      <c r="B249" s="832" t="s">
        <v>577</v>
      </c>
      <c r="C249" s="835" t="s">
        <v>597</v>
      </c>
      <c r="D249" s="863" t="s">
        <v>598</v>
      </c>
      <c r="E249" s="835" t="s">
        <v>3962</v>
      </c>
      <c r="F249" s="863" t="s">
        <v>3963</v>
      </c>
      <c r="G249" s="835" t="s">
        <v>4393</v>
      </c>
      <c r="H249" s="835" t="s">
        <v>4394</v>
      </c>
      <c r="I249" s="849">
        <v>105.80000305175781</v>
      </c>
      <c r="J249" s="849">
        <v>2</v>
      </c>
      <c r="K249" s="850">
        <v>211.60000610351562</v>
      </c>
    </row>
    <row r="250" spans="1:11" ht="14.4" customHeight="1" x14ac:dyDescent="0.3">
      <c r="A250" s="831" t="s">
        <v>576</v>
      </c>
      <c r="B250" s="832" t="s">
        <v>577</v>
      </c>
      <c r="C250" s="835" t="s">
        <v>597</v>
      </c>
      <c r="D250" s="863" t="s">
        <v>598</v>
      </c>
      <c r="E250" s="835" t="s">
        <v>3962</v>
      </c>
      <c r="F250" s="863" t="s">
        <v>3963</v>
      </c>
      <c r="G250" s="835" t="s">
        <v>4395</v>
      </c>
      <c r="H250" s="835" t="s">
        <v>4396</v>
      </c>
      <c r="I250" s="849">
        <v>121</v>
      </c>
      <c r="J250" s="849">
        <v>5</v>
      </c>
      <c r="K250" s="850">
        <v>605</v>
      </c>
    </row>
    <row r="251" spans="1:11" ht="14.4" customHeight="1" x14ac:dyDescent="0.3">
      <c r="A251" s="831" t="s">
        <v>576</v>
      </c>
      <c r="B251" s="832" t="s">
        <v>577</v>
      </c>
      <c r="C251" s="835" t="s">
        <v>597</v>
      </c>
      <c r="D251" s="863" t="s">
        <v>598</v>
      </c>
      <c r="E251" s="835" t="s">
        <v>3962</v>
      </c>
      <c r="F251" s="863" t="s">
        <v>3963</v>
      </c>
      <c r="G251" s="835" t="s">
        <v>4397</v>
      </c>
      <c r="H251" s="835" t="s">
        <v>4398</v>
      </c>
      <c r="I251" s="849">
        <v>3876.864990234375</v>
      </c>
      <c r="J251" s="849">
        <v>2</v>
      </c>
      <c r="K251" s="850">
        <v>7753.72998046875</v>
      </c>
    </row>
    <row r="252" spans="1:11" ht="14.4" customHeight="1" x14ac:dyDescent="0.3">
      <c r="A252" s="831" t="s">
        <v>576</v>
      </c>
      <c r="B252" s="832" t="s">
        <v>577</v>
      </c>
      <c r="C252" s="835" t="s">
        <v>597</v>
      </c>
      <c r="D252" s="863" t="s">
        <v>598</v>
      </c>
      <c r="E252" s="835" t="s">
        <v>3962</v>
      </c>
      <c r="F252" s="863" t="s">
        <v>3963</v>
      </c>
      <c r="G252" s="835" t="s">
        <v>4399</v>
      </c>
      <c r="H252" s="835" t="s">
        <v>4400</v>
      </c>
      <c r="I252" s="849">
        <v>2624.5400390625</v>
      </c>
      <c r="J252" s="849">
        <v>2</v>
      </c>
      <c r="K252" s="850">
        <v>5249.080078125</v>
      </c>
    </row>
    <row r="253" spans="1:11" ht="14.4" customHeight="1" x14ac:dyDescent="0.3">
      <c r="A253" s="831" t="s">
        <v>576</v>
      </c>
      <c r="B253" s="832" t="s">
        <v>577</v>
      </c>
      <c r="C253" s="835" t="s">
        <v>597</v>
      </c>
      <c r="D253" s="863" t="s">
        <v>598</v>
      </c>
      <c r="E253" s="835" t="s">
        <v>3962</v>
      </c>
      <c r="F253" s="863" t="s">
        <v>3963</v>
      </c>
      <c r="G253" s="835" t="s">
        <v>4401</v>
      </c>
      <c r="H253" s="835" t="s">
        <v>4402</v>
      </c>
      <c r="I253" s="849">
        <v>4953.8798828125</v>
      </c>
      <c r="J253" s="849">
        <v>2</v>
      </c>
      <c r="K253" s="850">
        <v>9907.759765625</v>
      </c>
    </row>
    <row r="254" spans="1:11" ht="14.4" customHeight="1" x14ac:dyDescent="0.3">
      <c r="A254" s="831" t="s">
        <v>576</v>
      </c>
      <c r="B254" s="832" t="s">
        <v>577</v>
      </c>
      <c r="C254" s="835" t="s">
        <v>597</v>
      </c>
      <c r="D254" s="863" t="s">
        <v>598</v>
      </c>
      <c r="E254" s="835" t="s">
        <v>3962</v>
      </c>
      <c r="F254" s="863" t="s">
        <v>3963</v>
      </c>
      <c r="G254" s="835" t="s">
        <v>4403</v>
      </c>
      <c r="H254" s="835" t="s">
        <v>4404</v>
      </c>
      <c r="I254" s="849">
        <v>11953.2548828125</v>
      </c>
      <c r="J254" s="849">
        <v>2</v>
      </c>
      <c r="K254" s="850">
        <v>23906.509765625</v>
      </c>
    </row>
    <row r="255" spans="1:11" ht="14.4" customHeight="1" x14ac:dyDescent="0.3">
      <c r="A255" s="831" t="s">
        <v>576</v>
      </c>
      <c r="B255" s="832" t="s">
        <v>577</v>
      </c>
      <c r="C255" s="835" t="s">
        <v>597</v>
      </c>
      <c r="D255" s="863" t="s">
        <v>598</v>
      </c>
      <c r="E255" s="835" t="s">
        <v>4405</v>
      </c>
      <c r="F255" s="863" t="s">
        <v>4406</v>
      </c>
      <c r="G255" s="835" t="s">
        <v>4407</v>
      </c>
      <c r="H255" s="835" t="s">
        <v>4408</v>
      </c>
      <c r="I255" s="849">
        <v>39.505001068115234</v>
      </c>
      <c r="J255" s="849">
        <v>7</v>
      </c>
      <c r="K255" s="850">
        <v>275.76000213623047</v>
      </c>
    </row>
    <row r="256" spans="1:11" ht="14.4" customHeight="1" x14ac:dyDescent="0.3">
      <c r="A256" s="831" t="s">
        <v>576</v>
      </c>
      <c r="B256" s="832" t="s">
        <v>577</v>
      </c>
      <c r="C256" s="835" t="s">
        <v>597</v>
      </c>
      <c r="D256" s="863" t="s">
        <v>598</v>
      </c>
      <c r="E256" s="835" t="s">
        <v>4405</v>
      </c>
      <c r="F256" s="863" t="s">
        <v>4406</v>
      </c>
      <c r="G256" s="835" t="s">
        <v>4409</v>
      </c>
      <c r="H256" s="835" t="s">
        <v>4410</v>
      </c>
      <c r="I256" s="849">
        <v>2.059999942779541</v>
      </c>
      <c r="J256" s="849">
        <v>50</v>
      </c>
      <c r="K256" s="850">
        <v>103</v>
      </c>
    </row>
    <row r="257" spans="1:11" ht="14.4" customHeight="1" x14ac:dyDescent="0.3">
      <c r="A257" s="831" t="s">
        <v>576</v>
      </c>
      <c r="B257" s="832" t="s">
        <v>577</v>
      </c>
      <c r="C257" s="835" t="s">
        <v>597</v>
      </c>
      <c r="D257" s="863" t="s">
        <v>598</v>
      </c>
      <c r="E257" s="835" t="s">
        <v>3976</v>
      </c>
      <c r="F257" s="863" t="s">
        <v>3977</v>
      </c>
      <c r="G257" s="835" t="s">
        <v>4411</v>
      </c>
      <c r="H257" s="835" t="s">
        <v>4412</v>
      </c>
      <c r="I257" s="849">
        <v>93.150001525878906</v>
      </c>
      <c r="J257" s="849">
        <v>100</v>
      </c>
      <c r="K257" s="850">
        <v>9315</v>
      </c>
    </row>
    <row r="258" spans="1:11" ht="14.4" customHeight="1" x14ac:dyDescent="0.3">
      <c r="A258" s="831" t="s">
        <v>576</v>
      </c>
      <c r="B258" s="832" t="s">
        <v>577</v>
      </c>
      <c r="C258" s="835" t="s">
        <v>597</v>
      </c>
      <c r="D258" s="863" t="s">
        <v>598</v>
      </c>
      <c r="E258" s="835" t="s">
        <v>3976</v>
      </c>
      <c r="F258" s="863" t="s">
        <v>3977</v>
      </c>
      <c r="G258" s="835" t="s">
        <v>3980</v>
      </c>
      <c r="H258" s="835" t="s">
        <v>3981</v>
      </c>
      <c r="I258" s="849">
        <v>1103.9100341796875</v>
      </c>
      <c r="J258" s="849">
        <v>10</v>
      </c>
      <c r="K258" s="850">
        <v>11039.080078125</v>
      </c>
    </row>
    <row r="259" spans="1:11" ht="14.4" customHeight="1" x14ac:dyDescent="0.3">
      <c r="A259" s="831" t="s">
        <v>576</v>
      </c>
      <c r="B259" s="832" t="s">
        <v>577</v>
      </c>
      <c r="C259" s="835" t="s">
        <v>597</v>
      </c>
      <c r="D259" s="863" t="s">
        <v>598</v>
      </c>
      <c r="E259" s="835" t="s">
        <v>3976</v>
      </c>
      <c r="F259" s="863" t="s">
        <v>3977</v>
      </c>
      <c r="G259" s="835" t="s">
        <v>3986</v>
      </c>
      <c r="H259" s="835" t="s">
        <v>3987</v>
      </c>
      <c r="I259" s="849">
        <v>1900.5449829101562</v>
      </c>
      <c r="J259" s="849">
        <v>6</v>
      </c>
      <c r="K259" s="850">
        <v>9896.590087890625</v>
      </c>
    </row>
    <row r="260" spans="1:11" ht="14.4" customHeight="1" x14ac:dyDescent="0.3">
      <c r="A260" s="831" t="s">
        <v>576</v>
      </c>
      <c r="B260" s="832" t="s">
        <v>577</v>
      </c>
      <c r="C260" s="835" t="s">
        <v>597</v>
      </c>
      <c r="D260" s="863" t="s">
        <v>598</v>
      </c>
      <c r="E260" s="835" t="s">
        <v>3976</v>
      </c>
      <c r="F260" s="863" t="s">
        <v>3977</v>
      </c>
      <c r="G260" s="835" t="s">
        <v>3988</v>
      </c>
      <c r="H260" s="835" t="s">
        <v>3989</v>
      </c>
      <c r="I260" s="849">
        <v>4.0999999046325684</v>
      </c>
      <c r="J260" s="849">
        <v>50</v>
      </c>
      <c r="K260" s="850">
        <v>205</v>
      </c>
    </row>
    <row r="261" spans="1:11" ht="14.4" customHeight="1" x14ac:dyDescent="0.3">
      <c r="A261" s="831" t="s">
        <v>576</v>
      </c>
      <c r="B261" s="832" t="s">
        <v>577</v>
      </c>
      <c r="C261" s="835" t="s">
        <v>597</v>
      </c>
      <c r="D261" s="863" t="s">
        <v>598</v>
      </c>
      <c r="E261" s="835" t="s">
        <v>3976</v>
      </c>
      <c r="F261" s="863" t="s">
        <v>3977</v>
      </c>
      <c r="G261" s="835" t="s">
        <v>4331</v>
      </c>
      <c r="H261" s="835" t="s">
        <v>4332</v>
      </c>
      <c r="I261" s="849">
        <v>6.2399997711181641</v>
      </c>
      <c r="J261" s="849">
        <v>50</v>
      </c>
      <c r="K261" s="850">
        <v>312</v>
      </c>
    </row>
    <row r="262" spans="1:11" ht="14.4" customHeight="1" x14ac:dyDescent="0.3">
      <c r="A262" s="831" t="s">
        <v>576</v>
      </c>
      <c r="B262" s="832" t="s">
        <v>577</v>
      </c>
      <c r="C262" s="835" t="s">
        <v>597</v>
      </c>
      <c r="D262" s="863" t="s">
        <v>598</v>
      </c>
      <c r="E262" s="835" t="s">
        <v>3976</v>
      </c>
      <c r="F262" s="863" t="s">
        <v>3977</v>
      </c>
      <c r="G262" s="835" t="s">
        <v>4331</v>
      </c>
      <c r="H262" s="835" t="s">
        <v>4333</v>
      </c>
      <c r="I262" s="849">
        <v>6.25</v>
      </c>
      <c r="J262" s="849">
        <v>100</v>
      </c>
      <c r="K262" s="850">
        <v>625</v>
      </c>
    </row>
    <row r="263" spans="1:11" ht="14.4" customHeight="1" x14ac:dyDescent="0.3">
      <c r="A263" s="831" t="s">
        <v>576</v>
      </c>
      <c r="B263" s="832" t="s">
        <v>577</v>
      </c>
      <c r="C263" s="835" t="s">
        <v>597</v>
      </c>
      <c r="D263" s="863" t="s">
        <v>598</v>
      </c>
      <c r="E263" s="835" t="s">
        <v>3976</v>
      </c>
      <c r="F263" s="863" t="s">
        <v>3977</v>
      </c>
      <c r="G263" s="835" t="s">
        <v>4413</v>
      </c>
      <c r="H263" s="835" t="s">
        <v>4414</v>
      </c>
      <c r="I263" s="849">
        <v>13.039999961853027</v>
      </c>
      <c r="J263" s="849">
        <v>30</v>
      </c>
      <c r="K263" s="850">
        <v>391.20001220703125</v>
      </c>
    </row>
    <row r="264" spans="1:11" ht="14.4" customHeight="1" x14ac:dyDescent="0.3">
      <c r="A264" s="831" t="s">
        <v>576</v>
      </c>
      <c r="B264" s="832" t="s">
        <v>577</v>
      </c>
      <c r="C264" s="835" t="s">
        <v>597</v>
      </c>
      <c r="D264" s="863" t="s">
        <v>598</v>
      </c>
      <c r="E264" s="835" t="s">
        <v>3976</v>
      </c>
      <c r="F264" s="863" t="s">
        <v>3977</v>
      </c>
      <c r="G264" s="835" t="s">
        <v>4415</v>
      </c>
      <c r="H264" s="835" t="s">
        <v>4416</v>
      </c>
      <c r="I264" s="849">
        <v>0.43000000715255737</v>
      </c>
      <c r="J264" s="849">
        <v>4000</v>
      </c>
      <c r="K264" s="850">
        <v>1720</v>
      </c>
    </row>
    <row r="265" spans="1:11" ht="14.4" customHeight="1" x14ac:dyDescent="0.3">
      <c r="A265" s="831" t="s">
        <v>576</v>
      </c>
      <c r="B265" s="832" t="s">
        <v>577</v>
      </c>
      <c r="C265" s="835" t="s">
        <v>597</v>
      </c>
      <c r="D265" s="863" t="s">
        <v>598</v>
      </c>
      <c r="E265" s="835" t="s">
        <v>3976</v>
      </c>
      <c r="F265" s="863" t="s">
        <v>3977</v>
      </c>
      <c r="G265" s="835" t="s">
        <v>4417</v>
      </c>
      <c r="H265" s="835" t="s">
        <v>4418</v>
      </c>
      <c r="I265" s="849">
        <v>0.62727272510528564</v>
      </c>
      <c r="J265" s="849">
        <v>8000</v>
      </c>
      <c r="K265" s="850">
        <v>5020</v>
      </c>
    </row>
    <row r="266" spans="1:11" ht="14.4" customHeight="1" x14ac:dyDescent="0.3">
      <c r="A266" s="831" t="s">
        <v>576</v>
      </c>
      <c r="B266" s="832" t="s">
        <v>577</v>
      </c>
      <c r="C266" s="835" t="s">
        <v>597</v>
      </c>
      <c r="D266" s="863" t="s">
        <v>598</v>
      </c>
      <c r="E266" s="835" t="s">
        <v>3976</v>
      </c>
      <c r="F266" s="863" t="s">
        <v>3977</v>
      </c>
      <c r="G266" s="835" t="s">
        <v>3992</v>
      </c>
      <c r="H266" s="835" t="s">
        <v>3993</v>
      </c>
      <c r="I266" s="849">
        <v>1.2899999618530273</v>
      </c>
      <c r="J266" s="849">
        <v>5600</v>
      </c>
      <c r="K266" s="850">
        <v>7224</v>
      </c>
    </row>
    <row r="267" spans="1:11" ht="14.4" customHeight="1" x14ac:dyDescent="0.3">
      <c r="A267" s="831" t="s">
        <v>576</v>
      </c>
      <c r="B267" s="832" t="s">
        <v>577</v>
      </c>
      <c r="C267" s="835" t="s">
        <v>597</v>
      </c>
      <c r="D267" s="863" t="s">
        <v>598</v>
      </c>
      <c r="E267" s="835" t="s">
        <v>3976</v>
      </c>
      <c r="F267" s="863" t="s">
        <v>3977</v>
      </c>
      <c r="G267" s="835" t="s">
        <v>4419</v>
      </c>
      <c r="H267" s="835" t="s">
        <v>4420</v>
      </c>
      <c r="I267" s="849">
        <v>0.15666666626930237</v>
      </c>
      <c r="J267" s="849">
        <v>1300</v>
      </c>
      <c r="K267" s="850">
        <v>203</v>
      </c>
    </row>
    <row r="268" spans="1:11" ht="14.4" customHeight="1" x14ac:dyDescent="0.3">
      <c r="A268" s="831" t="s">
        <v>576</v>
      </c>
      <c r="B268" s="832" t="s">
        <v>577</v>
      </c>
      <c r="C268" s="835" t="s">
        <v>597</v>
      </c>
      <c r="D268" s="863" t="s">
        <v>598</v>
      </c>
      <c r="E268" s="835" t="s">
        <v>3976</v>
      </c>
      <c r="F268" s="863" t="s">
        <v>3977</v>
      </c>
      <c r="G268" s="835" t="s">
        <v>3994</v>
      </c>
      <c r="H268" s="835" t="s">
        <v>3995</v>
      </c>
      <c r="I268" s="849">
        <v>0.47499999403953552</v>
      </c>
      <c r="J268" s="849">
        <v>600</v>
      </c>
      <c r="K268" s="850">
        <v>284</v>
      </c>
    </row>
    <row r="269" spans="1:11" ht="14.4" customHeight="1" x14ac:dyDescent="0.3">
      <c r="A269" s="831" t="s">
        <v>576</v>
      </c>
      <c r="B269" s="832" t="s">
        <v>577</v>
      </c>
      <c r="C269" s="835" t="s">
        <v>597</v>
      </c>
      <c r="D269" s="863" t="s">
        <v>598</v>
      </c>
      <c r="E269" s="835" t="s">
        <v>3976</v>
      </c>
      <c r="F269" s="863" t="s">
        <v>3977</v>
      </c>
      <c r="G269" s="835" t="s">
        <v>4421</v>
      </c>
      <c r="H269" s="835" t="s">
        <v>4422</v>
      </c>
      <c r="I269" s="849">
        <v>0.27833333611488342</v>
      </c>
      <c r="J269" s="849">
        <v>2400</v>
      </c>
      <c r="K269" s="850">
        <v>669</v>
      </c>
    </row>
    <row r="270" spans="1:11" ht="14.4" customHeight="1" x14ac:dyDescent="0.3">
      <c r="A270" s="831" t="s">
        <v>576</v>
      </c>
      <c r="B270" s="832" t="s">
        <v>577</v>
      </c>
      <c r="C270" s="835" t="s">
        <v>597</v>
      </c>
      <c r="D270" s="863" t="s">
        <v>598</v>
      </c>
      <c r="E270" s="835" t="s">
        <v>3976</v>
      </c>
      <c r="F270" s="863" t="s">
        <v>3977</v>
      </c>
      <c r="G270" s="835" t="s">
        <v>3996</v>
      </c>
      <c r="H270" s="835" t="s">
        <v>3997</v>
      </c>
      <c r="I270" s="849">
        <v>1.1699999570846558</v>
      </c>
      <c r="J270" s="849">
        <v>1500</v>
      </c>
      <c r="K270" s="850">
        <v>1755</v>
      </c>
    </row>
    <row r="271" spans="1:11" ht="14.4" customHeight="1" x14ac:dyDescent="0.3">
      <c r="A271" s="831" t="s">
        <v>576</v>
      </c>
      <c r="B271" s="832" t="s">
        <v>577</v>
      </c>
      <c r="C271" s="835" t="s">
        <v>597</v>
      </c>
      <c r="D271" s="863" t="s">
        <v>598</v>
      </c>
      <c r="E271" s="835" t="s">
        <v>3976</v>
      </c>
      <c r="F271" s="863" t="s">
        <v>3977</v>
      </c>
      <c r="G271" s="835" t="s">
        <v>3998</v>
      </c>
      <c r="H271" s="835" t="s">
        <v>3999</v>
      </c>
      <c r="I271" s="849">
        <v>0.43999999761581421</v>
      </c>
      <c r="J271" s="849">
        <v>7300</v>
      </c>
      <c r="K271" s="850">
        <v>3212</v>
      </c>
    </row>
    <row r="272" spans="1:11" ht="14.4" customHeight="1" x14ac:dyDescent="0.3">
      <c r="A272" s="831" t="s">
        <v>576</v>
      </c>
      <c r="B272" s="832" t="s">
        <v>577</v>
      </c>
      <c r="C272" s="835" t="s">
        <v>597</v>
      </c>
      <c r="D272" s="863" t="s">
        <v>598</v>
      </c>
      <c r="E272" s="835" t="s">
        <v>3976</v>
      </c>
      <c r="F272" s="863" t="s">
        <v>3977</v>
      </c>
      <c r="G272" s="835" t="s">
        <v>4000</v>
      </c>
      <c r="H272" s="835" t="s">
        <v>4001</v>
      </c>
      <c r="I272" s="849">
        <v>176.62142726353235</v>
      </c>
      <c r="J272" s="849">
        <v>12</v>
      </c>
      <c r="K272" s="850">
        <v>2096.4899749755859</v>
      </c>
    </row>
    <row r="273" spans="1:11" ht="14.4" customHeight="1" x14ac:dyDescent="0.3">
      <c r="A273" s="831" t="s">
        <v>576</v>
      </c>
      <c r="B273" s="832" t="s">
        <v>577</v>
      </c>
      <c r="C273" s="835" t="s">
        <v>597</v>
      </c>
      <c r="D273" s="863" t="s">
        <v>598</v>
      </c>
      <c r="E273" s="835" t="s">
        <v>3976</v>
      </c>
      <c r="F273" s="863" t="s">
        <v>3977</v>
      </c>
      <c r="G273" s="835" t="s">
        <v>4336</v>
      </c>
      <c r="H273" s="835" t="s">
        <v>4337</v>
      </c>
      <c r="I273" s="849">
        <v>44.630001068115234</v>
      </c>
      <c r="J273" s="849">
        <v>10</v>
      </c>
      <c r="K273" s="850">
        <v>446.26998901367187</v>
      </c>
    </row>
    <row r="274" spans="1:11" ht="14.4" customHeight="1" x14ac:dyDescent="0.3">
      <c r="A274" s="831" t="s">
        <v>576</v>
      </c>
      <c r="B274" s="832" t="s">
        <v>577</v>
      </c>
      <c r="C274" s="835" t="s">
        <v>597</v>
      </c>
      <c r="D274" s="863" t="s">
        <v>598</v>
      </c>
      <c r="E274" s="835" t="s">
        <v>3976</v>
      </c>
      <c r="F274" s="863" t="s">
        <v>3977</v>
      </c>
      <c r="G274" s="835" t="s">
        <v>4002</v>
      </c>
      <c r="H274" s="835" t="s">
        <v>4003</v>
      </c>
      <c r="I274" s="849">
        <v>2.7200000286102295</v>
      </c>
      <c r="J274" s="849">
        <v>70</v>
      </c>
      <c r="K274" s="850">
        <v>190.72999572753906</v>
      </c>
    </row>
    <row r="275" spans="1:11" ht="14.4" customHeight="1" x14ac:dyDescent="0.3">
      <c r="A275" s="831" t="s">
        <v>576</v>
      </c>
      <c r="B275" s="832" t="s">
        <v>577</v>
      </c>
      <c r="C275" s="835" t="s">
        <v>597</v>
      </c>
      <c r="D275" s="863" t="s">
        <v>598</v>
      </c>
      <c r="E275" s="835" t="s">
        <v>3976</v>
      </c>
      <c r="F275" s="863" t="s">
        <v>3977</v>
      </c>
      <c r="G275" s="835" t="s">
        <v>4006</v>
      </c>
      <c r="H275" s="835" t="s">
        <v>4007</v>
      </c>
      <c r="I275" s="849">
        <v>790.8800048828125</v>
      </c>
      <c r="J275" s="849">
        <v>2</v>
      </c>
      <c r="K275" s="850">
        <v>1581.760009765625</v>
      </c>
    </row>
    <row r="276" spans="1:11" ht="14.4" customHeight="1" x14ac:dyDescent="0.3">
      <c r="A276" s="831" t="s">
        <v>576</v>
      </c>
      <c r="B276" s="832" t="s">
        <v>577</v>
      </c>
      <c r="C276" s="835" t="s">
        <v>597</v>
      </c>
      <c r="D276" s="863" t="s">
        <v>598</v>
      </c>
      <c r="E276" s="835" t="s">
        <v>3976</v>
      </c>
      <c r="F276" s="863" t="s">
        <v>3977</v>
      </c>
      <c r="G276" s="835" t="s">
        <v>4008</v>
      </c>
      <c r="H276" s="835" t="s">
        <v>4009</v>
      </c>
      <c r="I276" s="849">
        <v>139.46000671386719</v>
      </c>
      <c r="J276" s="849">
        <v>15</v>
      </c>
      <c r="K276" s="850">
        <v>2091.89990234375</v>
      </c>
    </row>
    <row r="277" spans="1:11" ht="14.4" customHeight="1" x14ac:dyDescent="0.3">
      <c r="A277" s="831" t="s">
        <v>576</v>
      </c>
      <c r="B277" s="832" t="s">
        <v>577</v>
      </c>
      <c r="C277" s="835" t="s">
        <v>597</v>
      </c>
      <c r="D277" s="863" t="s">
        <v>598</v>
      </c>
      <c r="E277" s="835" t="s">
        <v>3976</v>
      </c>
      <c r="F277" s="863" t="s">
        <v>3977</v>
      </c>
      <c r="G277" s="835" t="s">
        <v>4423</v>
      </c>
      <c r="H277" s="835" t="s">
        <v>4424</v>
      </c>
      <c r="I277" s="849">
        <v>124.05333201090495</v>
      </c>
      <c r="J277" s="849">
        <v>30</v>
      </c>
      <c r="K277" s="850">
        <v>3721.5399169921875</v>
      </c>
    </row>
    <row r="278" spans="1:11" ht="14.4" customHeight="1" x14ac:dyDescent="0.3">
      <c r="A278" s="831" t="s">
        <v>576</v>
      </c>
      <c r="B278" s="832" t="s">
        <v>577</v>
      </c>
      <c r="C278" s="835" t="s">
        <v>597</v>
      </c>
      <c r="D278" s="863" t="s">
        <v>598</v>
      </c>
      <c r="E278" s="835" t="s">
        <v>3976</v>
      </c>
      <c r="F278" s="863" t="s">
        <v>3977</v>
      </c>
      <c r="G278" s="835" t="s">
        <v>4425</v>
      </c>
      <c r="H278" s="835" t="s">
        <v>4426</v>
      </c>
      <c r="I278" s="849">
        <v>272.44000244140625</v>
      </c>
      <c r="J278" s="849">
        <v>6</v>
      </c>
      <c r="K278" s="850">
        <v>1634.6199951171875</v>
      </c>
    </row>
    <row r="279" spans="1:11" ht="14.4" customHeight="1" x14ac:dyDescent="0.3">
      <c r="A279" s="831" t="s">
        <v>576</v>
      </c>
      <c r="B279" s="832" t="s">
        <v>577</v>
      </c>
      <c r="C279" s="835" t="s">
        <v>597</v>
      </c>
      <c r="D279" s="863" t="s">
        <v>598</v>
      </c>
      <c r="E279" s="835" t="s">
        <v>3976</v>
      </c>
      <c r="F279" s="863" t="s">
        <v>3977</v>
      </c>
      <c r="G279" s="835" t="s">
        <v>4014</v>
      </c>
      <c r="H279" s="835" t="s">
        <v>4015</v>
      </c>
      <c r="I279" s="849">
        <v>22.148571014404297</v>
      </c>
      <c r="J279" s="849">
        <v>226</v>
      </c>
      <c r="K279" s="850">
        <v>5005.4000244140625</v>
      </c>
    </row>
    <row r="280" spans="1:11" ht="14.4" customHeight="1" x14ac:dyDescent="0.3">
      <c r="A280" s="831" t="s">
        <v>576</v>
      </c>
      <c r="B280" s="832" t="s">
        <v>577</v>
      </c>
      <c r="C280" s="835" t="s">
        <v>597</v>
      </c>
      <c r="D280" s="863" t="s">
        <v>598</v>
      </c>
      <c r="E280" s="835" t="s">
        <v>3976</v>
      </c>
      <c r="F280" s="863" t="s">
        <v>3977</v>
      </c>
      <c r="G280" s="835" t="s">
        <v>4016</v>
      </c>
      <c r="H280" s="835" t="s">
        <v>4017</v>
      </c>
      <c r="I280" s="849">
        <v>30.180000305175781</v>
      </c>
      <c r="J280" s="849">
        <v>100</v>
      </c>
      <c r="K280" s="850">
        <v>3018</v>
      </c>
    </row>
    <row r="281" spans="1:11" ht="14.4" customHeight="1" x14ac:dyDescent="0.3">
      <c r="A281" s="831" t="s">
        <v>576</v>
      </c>
      <c r="B281" s="832" t="s">
        <v>577</v>
      </c>
      <c r="C281" s="835" t="s">
        <v>597</v>
      </c>
      <c r="D281" s="863" t="s">
        <v>598</v>
      </c>
      <c r="E281" s="835" t="s">
        <v>3976</v>
      </c>
      <c r="F281" s="863" t="s">
        <v>3977</v>
      </c>
      <c r="G281" s="835" t="s">
        <v>4427</v>
      </c>
      <c r="H281" s="835" t="s">
        <v>4428</v>
      </c>
      <c r="I281" s="849">
        <v>2.875</v>
      </c>
      <c r="J281" s="849">
        <v>100</v>
      </c>
      <c r="K281" s="850">
        <v>287.5</v>
      </c>
    </row>
    <row r="282" spans="1:11" ht="14.4" customHeight="1" x14ac:dyDescent="0.3">
      <c r="A282" s="831" t="s">
        <v>576</v>
      </c>
      <c r="B282" s="832" t="s">
        <v>577</v>
      </c>
      <c r="C282" s="835" t="s">
        <v>597</v>
      </c>
      <c r="D282" s="863" t="s">
        <v>598</v>
      </c>
      <c r="E282" s="835" t="s">
        <v>3976</v>
      </c>
      <c r="F282" s="863" t="s">
        <v>3977</v>
      </c>
      <c r="G282" s="835" t="s">
        <v>4429</v>
      </c>
      <c r="H282" s="835" t="s">
        <v>4430</v>
      </c>
      <c r="I282" s="849">
        <v>5.2750000953674316</v>
      </c>
      <c r="J282" s="849">
        <v>30</v>
      </c>
      <c r="K282" s="850">
        <v>158.20000076293945</v>
      </c>
    </row>
    <row r="283" spans="1:11" ht="14.4" customHeight="1" x14ac:dyDescent="0.3">
      <c r="A283" s="831" t="s">
        <v>576</v>
      </c>
      <c r="B283" s="832" t="s">
        <v>577</v>
      </c>
      <c r="C283" s="835" t="s">
        <v>597</v>
      </c>
      <c r="D283" s="863" t="s">
        <v>598</v>
      </c>
      <c r="E283" s="835" t="s">
        <v>3976</v>
      </c>
      <c r="F283" s="863" t="s">
        <v>3977</v>
      </c>
      <c r="G283" s="835" t="s">
        <v>4431</v>
      </c>
      <c r="H283" s="835" t="s">
        <v>4432</v>
      </c>
      <c r="I283" s="849">
        <v>293.25</v>
      </c>
      <c r="J283" s="849">
        <v>5</v>
      </c>
      <c r="K283" s="850">
        <v>1466.25</v>
      </c>
    </row>
    <row r="284" spans="1:11" ht="14.4" customHeight="1" x14ac:dyDescent="0.3">
      <c r="A284" s="831" t="s">
        <v>576</v>
      </c>
      <c r="B284" s="832" t="s">
        <v>577</v>
      </c>
      <c r="C284" s="835" t="s">
        <v>597</v>
      </c>
      <c r="D284" s="863" t="s">
        <v>598</v>
      </c>
      <c r="E284" s="835" t="s">
        <v>3976</v>
      </c>
      <c r="F284" s="863" t="s">
        <v>3977</v>
      </c>
      <c r="G284" s="835" t="s">
        <v>4433</v>
      </c>
      <c r="H284" s="835" t="s">
        <v>4434</v>
      </c>
      <c r="I284" s="849">
        <v>129.25999450683594</v>
      </c>
      <c r="J284" s="849">
        <v>35</v>
      </c>
      <c r="K284" s="850">
        <v>4524.0999755859375</v>
      </c>
    </row>
    <row r="285" spans="1:11" ht="14.4" customHeight="1" x14ac:dyDescent="0.3">
      <c r="A285" s="831" t="s">
        <v>576</v>
      </c>
      <c r="B285" s="832" t="s">
        <v>577</v>
      </c>
      <c r="C285" s="835" t="s">
        <v>597</v>
      </c>
      <c r="D285" s="863" t="s">
        <v>598</v>
      </c>
      <c r="E285" s="835" t="s">
        <v>3976</v>
      </c>
      <c r="F285" s="863" t="s">
        <v>3977</v>
      </c>
      <c r="G285" s="835" t="s">
        <v>4030</v>
      </c>
      <c r="H285" s="835" t="s">
        <v>4031</v>
      </c>
      <c r="I285" s="849">
        <v>283.01749420166016</v>
      </c>
      <c r="J285" s="849">
        <v>35</v>
      </c>
      <c r="K285" s="850">
        <v>9905.499755859375</v>
      </c>
    </row>
    <row r="286" spans="1:11" ht="14.4" customHeight="1" x14ac:dyDescent="0.3">
      <c r="A286" s="831" t="s">
        <v>576</v>
      </c>
      <c r="B286" s="832" t="s">
        <v>577</v>
      </c>
      <c r="C286" s="835" t="s">
        <v>597</v>
      </c>
      <c r="D286" s="863" t="s">
        <v>598</v>
      </c>
      <c r="E286" s="835" t="s">
        <v>3976</v>
      </c>
      <c r="F286" s="863" t="s">
        <v>3977</v>
      </c>
      <c r="G286" s="835" t="s">
        <v>4435</v>
      </c>
      <c r="H286" s="835" t="s">
        <v>4436</v>
      </c>
      <c r="I286" s="849">
        <v>380.8800048828125</v>
      </c>
      <c r="J286" s="849">
        <v>10</v>
      </c>
      <c r="K286" s="850">
        <v>3808.800048828125</v>
      </c>
    </row>
    <row r="287" spans="1:11" ht="14.4" customHeight="1" x14ac:dyDescent="0.3">
      <c r="A287" s="831" t="s">
        <v>576</v>
      </c>
      <c r="B287" s="832" t="s">
        <v>577</v>
      </c>
      <c r="C287" s="835" t="s">
        <v>597</v>
      </c>
      <c r="D287" s="863" t="s">
        <v>598</v>
      </c>
      <c r="E287" s="835" t="s">
        <v>3976</v>
      </c>
      <c r="F287" s="863" t="s">
        <v>3977</v>
      </c>
      <c r="G287" s="835" t="s">
        <v>4437</v>
      </c>
      <c r="H287" s="835" t="s">
        <v>4438</v>
      </c>
      <c r="I287" s="849">
        <v>233.78999328613281</v>
      </c>
      <c r="J287" s="849">
        <v>5</v>
      </c>
      <c r="K287" s="850">
        <v>1168.949951171875</v>
      </c>
    </row>
    <row r="288" spans="1:11" ht="14.4" customHeight="1" x14ac:dyDescent="0.3">
      <c r="A288" s="831" t="s">
        <v>576</v>
      </c>
      <c r="B288" s="832" t="s">
        <v>577</v>
      </c>
      <c r="C288" s="835" t="s">
        <v>597</v>
      </c>
      <c r="D288" s="863" t="s">
        <v>598</v>
      </c>
      <c r="E288" s="835" t="s">
        <v>3976</v>
      </c>
      <c r="F288" s="863" t="s">
        <v>3977</v>
      </c>
      <c r="G288" s="835" t="s">
        <v>4439</v>
      </c>
      <c r="H288" s="835" t="s">
        <v>4440</v>
      </c>
      <c r="I288" s="849">
        <v>38.090000152587891</v>
      </c>
      <c r="J288" s="849">
        <v>20</v>
      </c>
      <c r="K288" s="850">
        <v>761.8699951171875</v>
      </c>
    </row>
    <row r="289" spans="1:11" ht="14.4" customHeight="1" x14ac:dyDescent="0.3">
      <c r="A289" s="831" t="s">
        <v>576</v>
      </c>
      <c r="B289" s="832" t="s">
        <v>577</v>
      </c>
      <c r="C289" s="835" t="s">
        <v>597</v>
      </c>
      <c r="D289" s="863" t="s">
        <v>598</v>
      </c>
      <c r="E289" s="835" t="s">
        <v>3976</v>
      </c>
      <c r="F289" s="863" t="s">
        <v>3977</v>
      </c>
      <c r="G289" s="835" t="s">
        <v>4032</v>
      </c>
      <c r="H289" s="835" t="s">
        <v>4033</v>
      </c>
      <c r="I289" s="849">
        <v>146.93285696847099</v>
      </c>
      <c r="J289" s="849">
        <v>19</v>
      </c>
      <c r="K289" s="850">
        <v>2751.7200164794922</v>
      </c>
    </row>
    <row r="290" spans="1:11" ht="14.4" customHeight="1" x14ac:dyDescent="0.3">
      <c r="A290" s="831" t="s">
        <v>576</v>
      </c>
      <c r="B290" s="832" t="s">
        <v>577</v>
      </c>
      <c r="C290" s="835" t="s">
        <v>597</v>
      </c>
      <c r="D290" s="863" t="s">
        <v>598</v>
      </c>
      <c r="E290" s="835" t="s">
        <v>3976</v>
      </c>
      <c r="F290" s="863" t="s">
        <v>3977</v>
      </c>
      <c r="G290" s="835" t="s">
        <v>4441</v>
      </c>
      <c r="H290" s="835" t="s">
        <v>4442</v>
      </c>
      <c r="I290" s="849">
        <v>690.489990234375</v>
      </c>
      <c r="J290" s="849">
        <v>2</v>
      </c>
      <c r="K290" s="850">
        <v>1380.97998046875</v>
      </c>
    </row>
    <row r="291" spans="1:11" ht="14.4" customHeight="1" x14ac:dyDescent="0.3">
      <c r="A291" s="831" t="s">
        <v>576</v>
      </c>
      <c r="B291" s="832" t="s">
        <v>577</v>
      </c>
      <c r="C291" s="835" t="s">
        <v>597</v>
      </c>
      <c r="D291" s="863" t="s">
        <v>598</v>
      </c>
      <c r="E291" s="835" t="s">
        <v>3976</v>
      </c>
      <c r="F291" s="863" t="s">
        <v>3977</v>
      </c>
      <c r="G291" s="835" t="s">
        <v>4443</v>
      </c>
      <c r="H291" s="835" t="s">
        <v>4444</v>
      </c>
      <c r="I291" s="849">
        <v>5.7300000190734863</v>
      </c>
      <c r="J291" s="849">
        <v>110</v>
      </c>
      <c r="K291" s="850">
        <v>630.04000091552734</v>
      </c>
    </row>
    <row r="292" spans="1:11" ht="14.4" customHeight="1" x14ac:dyDescent="0.3">
      <c r="A292" s="831" t="s">
        <v>576</v>
      </c>
      <c r="B292" s="832" t="s">
        <v>577</v>
      </c>
      <c r="C292" s="835" t="s">
        <v>597</v>
      </c>
      <c r="D292" s="863" t="s">
        <v>598</v>
      </c>
      <c r="E292" s="835" t="s">
        <v>3976</v>
      </c>
      <c r="F292" s="863" t="s">
        <v>3977</v>
      </c>
      <c r="G292" s="835" t="s">
        <v>4445</v>
      </c>
      <c r="H292" s="835" t="s">
        <v>4446</v>
      </c>
      <c r="I292" s="849">
        <v>58.529998779296875</v>
      </c>
      <c r="J292" s="849">
        <v>10</v>
      </c>
      <c r="K292" s="850">
        <v>585.29998779296875</v>
      </c>
    </row>
    <row r="293" spans="1:11" ht="14.4" customHeight="1" x14ac:dyDescent="0.3">
      <c r="A293" s="831" t="s">
        <v>576</v>
      </c>
      <c r="B293" s="832" t="s">
        <v>577</v>
      </c>
      <c r="C293" s="835" t="s">
        <v>597</v>
      </c>
      <c r="D293" s="863" t="s">
        <v>598</v>
      </c>
      <c r="E293" s="835" t="s">
        <v>3976</v>
      </c>
      <c r="F293" s="863" t="s">
        <v>3977</v>
      </c>
      <c r="G293" s="835" t="s">
        <v>4340</v>
      </c>
      <c r="H293" s="835" t="s">
        <v>4341</v>
      </c>
      <c r="I293" s="849">
        <v>26.020000457763672</v>
      </c>
      <c r="J293" s="849">
        <v>10</v>
      </c>
      <c r="K293" s="850">
        <v>260.14999389648437</v>
      </c>
    </row>
    <row r="294" spans="1:11" ht="14.4" customHeight="1" x14ac:dyDescent="0.3">
      <c r="A294" s="831" t="s">
        <v>576</v>
      </c>
      <c r="B294" s="832" t="s">
        <v>577</v>
      </c>
      <c r="C294" s="835" t="s">
        <v>597</v>
      </c>
      <c r="D294" s="863" t="s">
        <v>598</v>
      </c>
      <c r="E294" s="835" t="s">
        <v>3976</v>
      </c>
      <c r="F294" s="863" t="s">
        <v>3977</v>
      </c>
      <c r="G294" s="835" t="s">
        <v>4447</v>
      </c>
      <c r="H294" s="835" t="s">
        <v>4448</v>
      </c>
      <c r="I294" s="849">
        <v>656.6400146484375</v>
      </c>
      <c r="J294" s="849">
        <v>1</v>
      </c>
      <c r="K294" s="850">
        <v>656.6400146484375</v>
      </c>
    </row>
    <row r="295" spans="1:11" ht="14.4" customHeight="1" x14ac:dyDescent="0.3">
      <c r="A295" s="831" t="s">
        <v>576</v>
      </c>
      <c r="B295" s="832" t="s">
        <v>577</v>
      </c>
      <c r="C295" s="835" t="s">
        <v>597</v>
      </c>
      <c r="D295" s="863" t="s">
        <v>598</v>
      </c>
      <c r="E295" s="835" t="s">
        <v>3976</v>
      </c>
      <c r="F295" s="863" t="s">
        <v>3977</v>
      </c>
      <c r="G295" s="835" t="s">
        <v>4038</v>
      </c>
      <c r="H295" s="835" t="s">
        <v>4039</v>
      </c>
      <c r="I295" s="849">
        <v>895.17999267578125</v>
      </c>
      <c r="J295" s="849">
        <v>2</v>
      </c>
      <c r="K295" s="850">
        <v>1790.3599853515625</v>
      </c>
    </row>
    <row r="296" spans="1:11" ht="14.4" customHeight="1" x14ac:dyDescent="0.3">
      <c r="A296" s="831" t="s">
        <v>576</v>
      </c>
      <c r="B296" s="832" t="s">
        <v>577</v>
      </c>
      <c r="C296" s="835" t="s">
        <v>597</v>
      </c>
      <c r="D296" s="863" t="s">
        <v>598</v>
      </c>
      <c r="E296" s="835" t="s">
        <v>3976</v>
      </c>
      <c r="F296" s="863" t="s">
        <v>3977</v>
      </c>
      <c r="G296" s="835" t="s">
        <v>4342</v>
      </c>
      <c r="H296" s="835" t="s">
        <v>4343</v>
      </c>
      <c r="I296" s="849">
        <v>82.080001831054687</v>
      </c>
      <c r="J296" s="849">
        <v>20</v>
      </c>
      <c r="K296" s="850">
        <v>1641.5999755859375</v>
      </c>
    </row>
    <row r="297" spans="1:11" ht="14.4" customHeight="1" x14ac:dyDescent="0.3">
      <c r="A297" s="831" t="s">
        <v>576</v>
      </c>
      <c r="B297" s="832" t="s">
        <v>577</v>
      </c>
      <c r="C297" s="835" t="s">
        <v>597</v>
      </c>
      <c r="D297" s="863" t="s">
        <v>598</v>
      </c>
      <c r="E297" s="835" t="s">
        <v>3976</v>
      </c>
      <c r="F297" s="863" t="s">
        <v>3977</v>
      </c>
      <c r="G297" s="835" t="s">
        <v>4449</v>
      </c>
      <c r="H297" s="835" t="s">
        <v>4450</v>
      </c>
      <c r="I297" s="849">
        <v>3.43666672706604</v>
      </c>
      <c r="J297" s="849">
        <v>300</v>
      </c>
      <c r="K297" s="850">
        <v>1031</v>
      </c>
    </row>
    <row r="298" spans="1:11" ht="14.4" customHeight="1" x14ac:dyDescent="0.3">
      <c r="A298" s="831" t="s">
        <v>576</v>
      </c>
      <c r="B298" s="832" t="s">
        <v>577</v>
      </c>
      <c r="C298" s="835" t="s">
        <v>597</v>
      </c>
      <c r="D298" s="863" t="s">
        <v>598</v>
      </c>
      <c r="E298" s="835" t="s">
        <v>3976</v>
      </c>
      <c r="F298" s="863" t="s">
        <v>3977</v>
      </c>
      <c r="G298" s="835" t="s">
        <v>4040</v>
      </c>
      <c r="H298" s="835" t="s">
        <v>4041</v>
      </c>
      <c r="I298" s="849">
        <v>11.142000198364258</v>
      </c>
      <c r="J298" s="849">
        <v>500</v>
      </c>
      <c r="K298" s="850">
        <v>5571</v>
      </c>
    </row>
    <row r="299" spans="1:11" ht="14.4" customHeight="1" x14ac:dyDescent="0.3">
      <c r="A299" s="831" t="s">
        <v>576</v>
      </c>
      <c r="B299" s="832" t="s">
        <v>577</v>
      </c>
      <c r="C299" s="835" t="s">
        <v>597</v>
      </c>
      <c r="D299" s="863" t="s">
        <v>598</v>
      </c>
      <c r="E299" s="835" t="s">
        <v>3976</v>
      </c>
      <c r="F299" s="863" t="s">
        <v>3977</v>
      </c>
      <c r="G299" s="835" t="s">
        <v>4044</v>
      </c>
      <c r="H299" s="835" t="s">
        <v>4045</v>
      </c>
      <c r="I299" s="849">
        <v>217.80999755859375</v>
      </c>
      <c r="J299" s="849">
        <v>100</v>
      </c>
      <c r="K299" s="850">
        <v>21781</v>
      </c>
    </row>
    <row r="300" spans="1:11" ht="14.4" customHeight="1" x14ac:dyDescent="0.3">
      <c r="A300" s="831" t="s">
        <v>576</v>
      </c>
      <c r="B300" s="832" t="s">
        <v>577</v>
      </c>
      <c r="C300" s="835" t="s">
        <v>597</v>
      </c>
      <c r="D300" s="863" t="s">
        <v>598</v>
      </c>
      <c r="E300" s="835" t="s">
        <v>3976</v>
      </c>
      <c r="F300" s="863" t="s">
        <v>3977</v>
      </c>
      <c r="G300" s="835" t="s">
        <v>4451</v>
      </c>
      <c r="H300" s="835" t="s">
        <v>4452</v>
      </c>
      <c r="I300" s="849">
        <v>12.600000381469727</v>
      </c>
      <c r="J300" s="849">
        <v>300</v>
      </c>
      <c r="K300" s="850">
        <v>3779.179931640625</v>
      </c>
    </row>
    <row r="301" spans="1:11" ht="14.4" customHeight="1" x14ac:dyDescent="0.3">
      <c r="A301" s="831" t="s">
        <v>576</v>
      </c>
      <c r="B301" s="832" t="s">
        <v>577</v>
      </c>
      <c r="C301" s="835" t="s">
        <v>597</v>
      </c>
      <c r="D301" s="863" t="s">
        <v>598</v>
      </c>
      <c r="E301" s="835" t="s">
        <v>3976</v>
      </c>
      <c r="F301" s="863" t="s">
        <v>3977</v>
      </c>
      <c r="G301" s="835" t="s">
        <v>4048</v>
      </c>
      <c r="H301" s="835" t="s">
        <v>4049</v>
      </c>
      <c r="I301" s="849">
        <v>1.3799999952316284</v>
      </c>
      <c r="J301" s="849">
        <v>1850</v>
      </c>
      <c r="K301" s="850">
        <v>2553</v>
      </c>
    </row>
    <row r="302" spans="1:11" ht="14.4" customHeight="1" x14ac:dyDescent="0.3">
      <c r="A302" s="831" t="s">
        <v>576</v>
      </c>
      <c r="B302" s="832" t="s">
        <v>577</v>
      </c>
      <c r="C302" s="835" t="s">
        <v>597</v>
      </c>
      <c r="D302" s="863" t="s">
        <v>598</v>
      </c>
      <c r="E302" s="835" t="s">
        <v>3976</v>
      </c>
      <c r="F302" s="863" t="s">
        <v>3977</v>
      </c>
      <c r="G302" s="835" t="s">
        <v>4453</v>
      </c>
      <c r="H302" s="835" t="s">
        <v>4454</v>
      </c>
      <c r="I302" s="849">
        <v>13.020000457763672</v>
      </c>
      <c r="J302" s="849">
        <v>2</v>
      </c>
      <c r="K302" s="850">
        <v>26.040000915527344</v>
      </c>
    </row>
    <row r="303" spans="1:11" ht="14.4" customHeight="1" x14ac:dyDescent="0.3">
      <c r="A303" s="831" t="s">
        <v>576</v>
      </c>
      <c r="B303" s="832" t="s">
        <v>577</v>
      </c>
      <c r="C303" s="835" t="s">
        <v>597</v>
      </c>
      <c r="D303" s="863" t="s">
        <v>598</v>
      </c>
      <c r="E303" s="835" t="s">
        <v>3976</v>
      </c>
      <c r="F303" s="863" t="s">
        <v>3977</v>
      </c>
      <c r="G303" s="835" t="s">
        <v>4050</v>
      </c>
      <c r="H303" s="835" t="s">
        <v>4051</v>
      </c>
      <c r="I303" s="849">
        <v>0.85857144423893517</v>
      </c>
      <c r="J303" s="849">
        <v>1000</v>
      </c>
      <c r="K303" s="850">
        <v>859</v>
      </c>
    </row>
    <row r="304" spans="1:11" ht="14.4" customHeight="1" x14ac:dyDescent="0.3">
      <c r="A304" s="831" t="s">
        <v>576</v>
      </c>
      <c r="B304" s="832" t="s">
        <v>577</v>
      </c>
      <c r="C304" s="835" t="s">
        <v>597</v>
      </c>
      <c r="D304" s="863" t="s">
        <v>598</v>
      </c>
      <c r="E304" s="835" t="s">
        <v>3976</v>
      </c>
      <c r="F304" s="863" t="s">
        <v>3977</v>
      </c>
      <c r="G304" s="835" t="s">
        <v>4054</v>
      </c>
      <c r="H304" s="835" t="s">
        <v>4055</v>
      </c>
      <c r="I304" s="849">
        <v>2.059999942779541</v>
      </c>
      <c r="J304" s="849">
        <v>2050</v>
      </c>
      <c r="K304" s="850">
        <v>4223</v>
      </c>
    </row>
    <row r="305" spans="1:11" ht="14.4" customHeight="1" x14ac:dyDescent="0.3">
      <c r="A305" s="831" t="s">
        <v>576</v>
      </c>
      <c r="B305" s="832" t="s">
        <v>577</v>
      </c>
      <c r="C305" s="835" t="s">
        <v>597</v>
      </c>
      <c r="D305" s="863" t="s">
        <v>598</v>
      </c>
      <c r="E305" s="835" t="s">
        <v>3976</v>
      </c>
      <c r="F305" s="863" t="s">
        <v>3977</v>
      </c>
      <c r="G305" s="835" t="s">
        <v>4056</v>
      </c>
      <c r="H305" s="835" t="s">
        <v>4057</v>
      </c>
      <c r="I305" s="849">
        <v>3.3599998950958252</v>
      </c>
      <c r="J305" s="849">
        <v>150</v>
      </c>
      <c r="K305" s="850">
        <v>504</v>
      </c>
    </row>
    <row r="306" spans="1:11" ht="14.4" customHeight="1" x14ac:dyDescent="0.3">
      <c r="A306" s="831" t="s">
        <v>576</v>
      </c>
      <c r="B306" s="832" t="s">
        <v>577</v>
      </c>
      <c r="C306" s="835" t="s">
        <v>597</v>
      </c>
      <c r="D306" s="863" t="s">
        <v>598</v>
      </c>
      <c r="E306" s="835" t="s">
        <v>3976</v>
      </c>
      <c r="F306" s="863" t="s">
        <v>3977</v>
      </c>
      <c r="G306" s="835" t="s">
        <v>4058</v>
      </c>
      <c r="H306" s="835" t="s">
        <v>4059</v>
      </c>
      <c r="I306" s="849">
        <v>5.8727272207086738</v>
      </c>
      <c r="J306" s="849">
        <v>1450</v>
      </c>
      <c r="K306" s="850">
        <v>8518</v>
      </c>
    </row>
    <row r="307" spans="1:11" ht="14.4" customHeight="1" x14ac:dyDescent="0.3">
      <c r="A307" s="831" t="s">
        <v>576</v>
      </c>
      <c r="B307" s="832" t="s">
        <v>577</v>
      </c>
      <c r="C307" s="835" t="s">
        <v>597</v>
      </c>
      <c r="D307" s="863" t="s">
        <v>598</v>
      </c>
      <c r="E307" s="835" t="s">
        <v>3976</v>
      </c>
      <c r="F307" s="863" t="s">
        <v>3977</v>
      </c>
      <c r="G307" s="835" t="s">
        <v>4058</v>
      </c>
      <c r="H307" s="835" t="s">
        <v>4344</v>
      </c>
      <c r="I307" s="849">
        <v>5.880000114440918</v>
      </c>
      <c r="J307" s="849">
        <v>200</v>
      </c>
      <c r="K307" s="850">
        <v>1176</v>
      </c>
    </row>
    <row r="308" spans="1:11" ht="14.4" customHeight="1" x14ac:dyDescent="0.3">
      <c r="A308" s="831" t="s">
        <v>576</v>
      </c>
      <c r="B308" s="832" t="s">
        <v>577</v>
      </c>
      <c r="C308" s="835" t="s">
        <v>597</v>
      </c>
      <c r="D308" s="863" t="s">
        <v>598</v>
      </c>
      <c r="E308" s="835" t="s">
        <v>3976</v>
      </c>
      <c r="F308" s="863" t="s">
        <v>3977</v>
      </c>
      <c r="G308" s="835" t="s">
        <v>4060</v>
      </c>
      <c r="H308" s="835" t="s">
        <v>4061</v>
      </c>
      <c r="I308" s="849">
        <v>34.700000762939453</v>
      </c>
      <c r="J308" s="849">
        <v>12</v>
      </c>
      <c r="K308" s="850">
        <v>416.35000610351562</v>
      </c>
    </row>
    <row r="309" spans="1:11" ht="14.4" customHeight="1" x14ac:dyDescent="0.3">
      <c r="A309" s="831" t="s">
        <v>576</v>
      </c>
      <c r="B309" s="832" t="s">
        <v>577</v>
      </c>
      <c r="C309" s="835" t="s">
        <v>597</v>
      </c>
      <c r="D309" s="863" t="s">
        <v>598</v>
      </c>
      <c r="E309" s="835" t="s">
        <v>3976</v>
      </c>
      <c r="F309" s="863" t="s">
        <v>3977</v>
      </c>
      <c r="G309" s="835" t="s">
        <v>4455</v>
      </c>
      <c r="H309" s="835" t="s">
        <v>4456</v>
      </c>
      <c r="I309" s="849">
        <v>9.296666781107584</v>
      </c>
      <c r="J309" s="849">
        <v>150</v>
      </c>
      <c r="K309" s="850">
        <v>1394.5</v>
      </c>
    </row>
    <row r="310" spans="1:11" ht="14.4" customHeight="1" x14ac:dyDescent="0.3">
      <c r="A310" s="831" t="s">
        <v>576</v>
      </c>
      <c r="B310" s="832" t="s">
        <v>577</v>
      </c>
      <c r="C310" s="835" t="s">
        <v>597</v>
      </c>
      <c r="D310" s="863" t="s">
        <v>598</v>
      </c>
      <c r="E310" s="835" t="s">
        <v>3976</v>
      </c>
      <c r="F310" s="863" t="s">
        <v>3977</v>
      </c>
      <c r="G310" s="835" t="s">
        <v>4457</v>
      </c>
      <c r="H310" s="835" t="s">
        <v>4458</v>
      </c>
      <c r="I310" s="849">
        <v>7.5100002288818359</v>
      </c>
      <c r="J310" s="849">
        <v>16</v>
      </c>
      <c r="K310" s="850">
        <v>120.16000366210937</v>
      </c>
    </row>
    <row r="311" spans="1:11" ht="14.4" customHeight="1" x14ac:dyDescent="0.3">
      <c r="A311" s="831" t="s">
        <v>576</v>
      </c>
      <c r="B311" s="832" t="s">
        <v>577</v>
      </c>
      <c r="C311" s="835" t="s">
        <v>597</v>
      </c>
      <c r="D311" s="863" t="s">
        <v>598</v>
      </c>
      <c r="E311" s="835" t="s">
        <v>3976</v>
      </c>
      <c r="F311" s="863" t="s">
        <v>3977</v>
      </c>
      <c r="G311" s="835" t="s">
        <v>4066</v>
      </c>
      <c r="H311" s="835" t="s">
        <v>4067</v>
      </c>
      <c r="I311" s="849">
        <v>98.377498626708984</v>
      </c>
      <c r="J311" s="849">
        <v>20</v>
      </c>
      <c r="K311" s="850">
        <v>1967.5499877929687</v>
      </c>
    </row>
    <row r="312" spans="1:11" ht="14.4" customHeight="1" x14ac:dyDescent="0.3">
      <c r="A312" s="831" t="s">
        <v>576</v>
      </c>
      <c r="B312" s="832" t="s">
        <v>577</v>
      </c>
      <c r="C312" s="835" t="s">
        <v>597</v>
      </c>
      <c r="D312" s="863" t="s">
        <v>598</v>
      </c>
      <c r="E312" s="835" t="s">
        <v>3976</v>
      </c>
      <c r="F312" s="863" t="s">
        <v>3977</v>
      </c>
      <c r="G312" s="835" t="s">
        <v>4459</v>
      </c>
      <c r="H312" s="835" t="s">
        <v>4460</v>
      </c>
      <c r="I312" s="849">
        <v>4.3000001907348633</v>
      </c>
      <c r="J312" s="849">
        <v>48</v>
      </c>
      <c r="K312" s="850">
        <v>206.39999389648437</v>
      </c>
    </row>
    <row r="313" spans="1:11" ht="14.4" customHeight="1" x14ac:dyDescent="0.3">
      <c r="A313" s="831" t="s">
        <v>576</v>
      </c>
      <c r="B313" s="832" t="s">
        <v>577</v>
      </c>
      <c r="C313" s="835" t="s">
        <v>597</v>
      </c>
      <c r="D313" s="863" t="s">
        <v>598</v>
      </c>
      <c r="E313" s="835" t="s">
        <v>3976</v>
      </c>
      <c r="F313" s="863" t="s">
        <v>3977</v>
      </c>
      <c r="G313" s="835" t="s">
        <v>4461</v>
      </c>
      <c r="H313" s="835" t="s">
        <v>4462</v>
      </c>
      <c r="I313" s="849">
        <v>8.5799999237060547</v>
      </c>
      <c r="J313" s="849">
        <v>60</v>
      </c>
      <c r="K313" s="850">
        <v>514.79999542236328</v>
      </c>
    </row>
    <row r="314" spans="1:11" ht="14.4" customHeight="1" x14ac:dyDescent="0.3">
      <c r="A314" s="831" t="s">
        <v>576</v>
      </c>
      <c r="B314" s="832" t="s">
        <v>577</v>
      </c>
      <c r="C314" s="835" t="s">
        <v>597</v>
      </c>
      <c r="D314" s="863" t="s">
        <v>598</v>
      </c>
      <c r="E314" s="835" t="s">
        <v>3976</v>
      </c>
      <c r="F314" s="863" t="s">
        <v>3977</v>
      </c>
      <c r="G314" s="835" t="s">
        <v>4070</v>
      </c>
      <c r="H314" s="835" t="s">
        <v>4071</v>
      </c>
      <c r="I314" s="849">
        <v>23</v>
      </c>
      <c r="J314" s="849">
        <v>36</v>
      </c>
      <c r="K314" s="850">
        <v>827.94000244140625</v>
      </c>
    </row>
    <row r="315" spans="1:11" ht="14.4" customHeight="1" x14ac:dyDescent="0.3">
      <c r="A315" s="831" t="s">
        <v>576</v>
      </c>
      <c r="B315" s="832" t="s">
        <v>577</v>
      </c>
      <c r="C315" s="835" t="s">
        <v>597</v>
      </c>
      <c r="D315" s="863" t="s">
        <v>598</v>
      </c>
      <c r="E315" s="835" t="s">
        <v>3976</v>
      </c>
      <c r="F315" s="863" t="s">
        <v>3977</v>
      </c>
      <c r="G315" s="835" t="s">
        <v>4463</v>
      </c>
      <c r="H315" s="835" t="s">
        <v>4464</v>
      </c>
      <c r="I315" s="849">
        <v>1.6411110957463582</v>
      </c>
      <c r="J315" s="849">
        <v>240</v>
      </c>
      <c r="K315" s="850">
        <v>393.63999938964844</v>
      </c>
    </row>
    <row r="316" spans="1:11" ht="14.4" customHeight="1" x14ac:dyDescent="0.3">
      <c r="A316" s="831" t="s">
        <v>576</v>
      </c>
      <c r="B316" s="832" t="s">
        <v>577</v>
      </c>
      <c r="C316" s="835" t="s">
        <v>597</v>
      </c>
      <c r="D316" s="863" t="s">
        <v>598</v>
      </c>
      <c r="E316" s="835" t="s">
        <v>3976</v>
      </c>
      <c r="F316" s="863" t="s">
        <v>3977</v>
      </c>
      <c r="G316" s="835" t="s">
        <v>4465</v>
      </c>
      <c r="H316" s="835" t="s">
        <v>4466</v>
      </c>
      <c r="I316" s="849">
        <v>25.559999465942383</v>
      </c>
      <c r="J316" s="849">
        <v>24</v>
      </c>
      <c r="K316" s="850">
        <v>613.33001708984375</v>
      </c>
    </row>
    <row r="317" spans="1:11" ht="14.4" customHeight="1" x14ac:dyDescent="0.3">
      <c r="A317" s="831" t="s">
        <v>576</v>
      </c>
      <c r="B317" s="832" t="s">
        <v>577</v>
      </c>
      <c r="C317" s="835" t="s">
        <v>597</v>
      </c>
      <c r="D317" s="863" t="s">
        <v>598</v>
      </c>
      <c r="E317" s="835" t="s">
        <v>3976</v>
      </c>
      <c r="F317" s="863" t="s">
        <v>3977</v>
      </c>
      <c r="G317" s="835" t="s">
        <v>4467</v>
      </c>
      <c r="H317" s="835" t="s">
        <v>4468</v>
      </c>
      <c r="I317" s="849">
        <v>15.756666819254557</v>
      </c>
      <c r="J317" s="849">
        <v>770</v>
      </c>
      <c r="K317" s="850">
        <v>12130.880004882813</v>
      </c>
    </row>
    <row r="318" spans="1:11" ht="14.4" customHeight="1" x14ac:dyDescent="0.3">
      <c r="A318" s="831" t="s">
        <v>576</v>
      </c>
      <c r="B318" s="832" t="s">
        <v>577</v>
      </c>
      <c r="C318" s="835" t="s">
        <v>597</v>
      </c>
      <c r="D318" s="863" t="s">
        <v>598</v>
      </c>
      <c r="E318" s="835" t="s">
        <v>3976</v>
      </c>
      <c r="F318" s="863" t="s">
        <v>3977</v>
      </c>
      <c r="G318" s="835" t="s">
        <v>4072</v>
      </c>
      <c r="H318" s="835" t="s">
        <v>4073</v>
      </c>
      <c r="I318" s="849">
        <v>2.5059999942779543</v>
      </c>
      <c r="J318" s="849">
        <v>100</v>
      </c>
      <c r="K318" s="850">
        <v>250.60000228881836</v>
      </c>
    </row>
    <row r="319" spans="1:11" ht="14.4" customHeight="1" x14ac:dyDescent="0.3">
      <c r="A319" s="831" t="s">
        <v>576</v>
      </c>
      <c r="B319" s="832" t="s">
        <v>577</v>
      </c>
      <c r="C319" s="835" t="s">
        <v>597</v>
      </c>
      <c r="D319" s="863" t="s">
        <v>598</v>
      </c>
      <c r="E319" s="835" t="s">
        <v>3976</v>
      </c>
      <c r="F319" s="863" t="s">
        <v>3977</v>
      </c>
      <c r="G319" s="835" t="s">
        <v>4076</v>
      </c>
      <c r="H319" s="835" t="s">
        <v>4077</v>
      </c>
      <c r="I319" s="849">
        <v>3.9720000267028808</v>
      </c>
      <c r="J319" s="849">
        <v>100</v>
      </c>
      <c r="K319" s="850">
        <v>397.20000457763672</v>
      </c>
    </row>
    <row r="320" spans="1:11" ht="14.4" customHeight="1" x14ac:dyDescent="0.3">
      <c r="A320" s="831" t="s">
        <v>576</v>
      </c>
      <c r="B320" s="832" t="s">
        <v>577</v>
      </c>
      <c r="C320" s="835" t="s">
        <v>597</v>
      </c>
      <c r="D320" s="863" t="s">
        <v>598</v>
      </c>
      <c r="E320" s="835" t="s">
        <v>3976</v>
      </c>
      <c r="F320" s="863" t="s">
        <v>3977</v>
      </c>
      <c r="G320" s="835" t="s">
        <v>4469</v>
      </c>
      <c r="H320" s="835" t="s">
        <v>4470</v>
      </c>
      <c r="I320" s="849">
        <v>17.620000839233398</v>
      </c>
      <c r="J320" s="849">
        <v>2</v>
      </c>
      <c r="K320" s="850">
        <v>35.240001678466797</v>
      </c>
    </row>
    <row r="321" spans="1:11" ht="14.4" customHeight="1" x14ac:dyDescent="0.3">
      <c r="A321" s="831" t="s">
        <v>576</v>
      </c>
      <c r="B321" s="832" t="s">
        <v>577</v>
      </c>
      <c r="C321" s="835" t="s">
        <v>597</v>
      </c>
      <c r="D321" s="863" t="s">
        <v>598</v>
      </c>
      <c r="E321" s="835" t="s">
        <v>3976</v>
      </c>
      <c r="F321" s="863" t="s">
        <v>3977</v>
      </c>
      <c r="G321" s="835" t="s">
        <v>4471</v>
      </c>
      <c r="H321" s="835" t="s">
        <v>4472</v>
      </c>
      <c r="I321" s="849">
        <v>22.309999465942383</v>
      </c>
      <c r="J321" s="849">
        <v>2</v>
      </c>
      <c r="K321" s="850">
        <v>44.619998931884766</v>
      </c>
    </row>
    <row r="322" spans="1:11" ht="14.4" customHeight="1" x14ac:dyDescent="0.3">
      <c r="A322" s="831" t="s">
        <v>576</v>
      </c>
      <c r="B322" s="832" t="s">
        <v>577</v>
      </c>
      <c r="C322" s="835" t="s">
        <v>597</v>
      </c>
      <c r="D322" s="863" t="s">
        <v>598</v>
      </c>
      <c r="E322" s="835" t="s">
        <v>3976</v>
      </c>
      <c r="F322" s="863" t="s">
        <v>3977</v>
      </c>
      <c r="G322" s="835" t="s">
        <v>4086</v>
      </c>
      <c r="H322" s="835" t="s">
        <v>4087</v>
      </c>
      <c r="I322" s="849">
        <v>1490.2850341796875</v>
      </c>
      <c r="J322" s="849">
        <v>10</v>
      </c>
      <c r="K322" s="850">
        <v>14902.85009765625</v>
      </c>
    </row>
    <row r="323" spans="1:11" ht="14.4" customHeight="1" x14ac:dyDescent="0.3">
      <c r="A323" s="831" t="s">
        <v>576</v>
      </c>
      <c r="B323" s="832" t="s">
        <v>577</v>
      </c>
      <c r="C323" s="835" t="s">
        <v>597</v>
      </c>
      <c r="D323" s="863" t="s">
        <v>598</v>
      </c>
      <c r="E323" s="835" t="s">
        <v>3976</v>
      </c>
      <c r="F323" s="863" t="s">
        <v>3977</v>
      </c>
      <c r="G323" s="835" t="s">
        <v>4473</v>
      </c>
      <c r="H323" s="835" t="s">
        <v>4474</v>
      </c>
      <c r="I323" s="849">
        <v>2.6800000667572021</v>
      </c>
      <c r="J323" s="849">
        <v>15</v>
      </c>
      <c r="K323" s="850">
        <v>40.19999885559082</v>
      </c>
    </row>
    <row r="324" spans="1:11" ht="14.4" customHeight="1" x14ac:dyDescent="0.3">
      <c r="A324" s="831" t="s">
        <v>576</v>
      </c>
      <c r="B324" s="832" t="s">
        <v>577</v>
      </c>
      <c r="C324" s="835" t="s">
        <v>597</v>
      </c>
      <c r="D324" s="863" t="s">
        <v>598</v>
      </c>
      <c r="E324" s="835" t="s">
        <v>3976</v>
      </c>
      <c r="F324" s="863" t="s">
        <v>3977</v>
      </c>
      <c r="G324" s="835" t="s">
        <v>4088</v>
      </c>
      <c r="H324" s="835" t="s">
        <v>4089</v>
      </c>
      <c r="I324" s="849">
        <v>67.319999694824219</v>
      </c>
      <c r="J324" s="849">
        <v>70</v>
      </c>
      <c r="K324" s="850">
        <v>4712.510009765625</v>
      </c>
    </row>
    <row r="325" spans="1:11" ht="14.4" customHeight="1" x14ac:dyDescent="0.3">
      <c r="A325" s="831" t="s">
        <v>576</v>
      </c>
      <c r="B325" s="832" t="s">
        <v>577</v>
      </c>
      <c r="C325" s="835" t="s">
        <v>597</v>
      </c>
      <c r="D325" s="863" t="s">
        <v>598</v>
      </c>
      <c r="E325" s="835" t="s">
        <v>3976</v>
      </c>
      <c r="F325" s="863" t="s">
        <v>3977</v>
      </c>
      <c r="G325" s="835" t="s">
        <v>4475</v>
      </c>
      <c r="H325" s="835" t="s">
        <v>4476</v>
      </c>
      <c r="I325" s="849">
        <v>36.317499160766602</v>
      </c>
      <c r="J325" s="849">
        <v>100</v>
      </c>
      <c r="K325" s="850">
        <v>3631.6300048828125</v>
      </c>
    </row>
    <row r="326" spans="1:11" ht="14.4" customHeight="1" x14ac:dyDescent="0.3">
      <c r="A326" s="831" t="s">
        <v>576</v>
      </c>
      <c r="B326" s="832" t="s">
        <v>577</v>
      </c>
      <c r="C326" s="835" t="s">
        <v>597</v>
      </c>
      <c r="D326" s="863" t="s">
        <v>598</v>
      </c>
      <c r="E326" s="835" t="s">
        <v>3976</v>
      </c>
      <c r="F326" s="863" t="s">
        <v>3977</v>
      </c>
      <c r="G326" s="835" t="s">
        <v>4477</v>
      </c>
      <c r="H326" s="835" t="s">
        <v>4478</v>
      </c>
      <c r="I326" s="849">
        <v>0.41999998688697815</v>
      </c>
      <c r="J326" s="849">
        <v>1100</v>
      </c>
      <c r="K326" s="850">
        <v>462</v>
      </c>
    </row>
    <row r="327" spans="1:11" ht="14.4" customHeight="1" x14ac:dyDescent="0.3">
      <c r="A327" s="831" t="s">
        <v>576</v>
      </c>
      <c r="B327" s="832" t="s">
        <v>577</v>
      </c>
      <c r="C327" s="835" t="s">
        <v>597</v>
      </c>
      <c r="D327" s="863" t="s">
        <v>598</v>
      </c>
      <c r="E327" s="835" t="s">
        <v>3976</v>
      </c>
      <c r="F327" s="863" t="s">
        <v>3977</v>
      </c>
      <c r="G327" s="835" t="s">
        <v>4092</v>
      </c>
      <c r="H327" s="835" t="s">
        <v>4093</v>
      </c>
      <c r="I327" s="849">
        <v>0.67000001668930054</v>
      </c>
      <c r="J327" s="849">
        <v>4515</v>
      </c>
      <c r="K327" s="850">
        <v>3025.0500030517578</v>
      </c>
    </row>
    <row r="328" spans="1:11" ht="14.4" customHeight="1" x14ac:dyDescent="0.3">
      <c r="A328" s="831" t="s">
        <v>576</v>
      </c>
      <c r="B328" s="832" t="s">
        <v>577</v>
      </c>
      <c r="C328" s="835" t="s">
        <v>597</v>
      </c>
      <c r="D328" s="863" t="s">
        <v>598</v>
      </c>
      <c r="E328" s="835" t="s">
        <v>3976</v>
      </c>
      <c r="F328" s="863" t="s">
        <v>3977</v>
      </c>
      <c r="G328" s="835" t="s">
        <v>4479</v>
      </c>
      <c r="H328" s="835" t="s">
        <v>4480</v>
      </c>
      <c r="I328" s="849">
        <v>1.1699999570846558</v>
      </c>
      <c r="J328" s="849">
        <v>7500</v>
      </c>
      <c r="K328" s="850">
        <v>8793</v>
      </c>
    </row>
    <row r="329" spans="1:11" ht="14.4" customHeight="1" x14ac:dyDescent="0.3">
      <c r="A329" s="831" t="s">
        <v>576</v>
      </c>
      <c r="B329" s="832" t="s">
        <v>577</v>
      </c>
      <c r="C329" s="835" t="s">
        <v>597</v>
      </c>
      <c r="D329" s="863" t="s">
        <v>598</v>
      </c>
      <c r="E329" s="835" t="s">
        <v>3976</v>
      </c>
      <c r="F329" s="863" t="s">
        <v>3977</v>
      </c>
      <c r="G329" s="835" t="s">
        <v>4481</v>
      </c>
      <c r="H329" s="835" t="s">
        <v>4482</v>
      </c>
      <c r="I329" s="849">
        <v>2.25</v>
      </c>
      <c r="J329" s="849">
        <v>1200</v>
      </c>
      <c r="K329" s="850">
        <v>2704.800048828125</v>
      </c>
    </row>
    <row r="330" spans="1:11" ht="14.4" customHeight="1" x14ac:dyDescent="0.3">
      <c r="A330" s="831" t="s">
        <v>576</v>
      </c>
      <c r="B330" s="832" t="s">
        <v>577</v>
      </c>
      <c r="C330" s="835" t="s">
        <v>597</v>
      </c>
      <c r="D330" s="863" t="s">
        <v>598</v>
      </c>
      <c r="E330" s="835" t="s">
        <v>3976</v>
      </c>
      <c r="F330" s="863" t="s">
        <v>3977</v>
      </c>
      <c r="G330" s="835" t="s">
        <v>4483</v>
      </c>
      <c r="H330" s="835" t="s">
        <v>4484</v>
      </c>
      <c r="I330" s="849">
        <v>3.940000057220459</v>
      </c>
      <c r="J330" s="849">
        <v>1250</v>
      </c>
      <c r="K330" s="850">
        <v>4928.0599975585937</v>
      </c>
    </row>
    <row r="331" spans="1:11" ht="14.4" customHeight="1" x14ac:dyDescent="0.3">
      <c r="A331" s="831" t="s">
        <v>576</v>
      </c>
      <c r="B331" s="832" t="s">
        <v>577</v>
      </c>
      <c r="C331" s="835" t="s">
        <v>597</v>
      </c>
      <c r="D331" s="863" t="s">
        <v>598</v>
      </c>
      <c r="E331" s="835" t="s">
        <v>3976</v>
      </c>
      <c r="F331" s="863" t="s">
        <v>3977</v>
      </c>
      <c r="G331" s="835" t="s">
        <v>4094</v>
      </c>
      <c r="H331" s="835" t="s">
        <v>4095</v>
      </c>
      <c r="I331" s="849">
        <v>1.4199999570846558</v>
      </c>
      <c r="J331" s="849">
        <v>5600</v>
      </c>
      <c r="K331" s="850">
        <v>7967.8599853515625</v>
      </c>
    </row>
    <row r="332" spans="1:11" ht="14.4" customHeight="1" x14ac:dyDescent="0.3">
      <c r="A332" s="831" t="s">
        <v>576</v>
      </c>
      <c r="B332" s="832" t="s">
        <v>577</v>
      </c>
      <c r="C332" s="835" t="s">
        <v>597</v>
      </c>
      <c r="D332" s="863" t="s">
        <v>598</v>
      </c>
      <c r="E332" s="835" t="s">
        <v>3976</v>
      </c>
      <c r="F332" s="863" t="s">
        <v>3977</v>
      </c>
      <c r="G332" s="835" t="s">
        <v>4096</v>
      </c>
      <c r="H332" s="835" t="s">
        <v>4097</v>
      </c>
      <c r="I332" s="849">
        <v>27.876666386922199</v>
      </c>
      <c r="J332" s="849">
        <v>12</v>
      </c>
      <c r="K332" s="850">
        <v>334.51999473571777</v>
      </c>
    </row>
    <row r="333" spans="1:11" ht="14.4" customHeight="1" x14ac:dyDescent="0.3">
      <c r="A333" s="831" t="s">
        <v>576</v>
      </c>
      <c r="B333" s="832" t="s">
        <v>577</v>
      </c>
      <c r="C333" s="835" t="s">
        <v>597</v>
      </c>
      <c r="D333" s="863" t="s">
        <v>598</v>
      </c>
      <c r="E333" s="835" t="s">
        <v>3976</v>
      </c>
      <c r="F333" s="863" t="s">
        <v>3977</v>
      </c>
      <c r="G333" s="835" t="s">
        <v>4098</v>
      </c>
      <c r="H333" s="835" t="s">
        <v>4099</v>
      </c>
      <c r="I333" s="849">
        <v>28.729999542236328</v>
      </c>
      <c r="J333" s="849">
        <v>312</v>
      </c>
      <c r="K333" s="850">
        <v>8963.76025390625</v>
      </c>
    </row>
    <row r="334" spans="1:11" ht="14.4" customHeight="1" x14ac:dyDescent="0.3">
      <c r="A334" s="831" t="s">
        <v>576</v>
      </c>
      <c r="B334" s="832" t="s">
        <v>577</v>
      </c>
      <c r="C334" s="835" t="s">
        <v>597</v>
      </c>
      <c r="D334" s="863" t="s">
        <v>598</v>
      </c>
      <c r="E334" s="835" t="s">
        <v>3976</v>
      </c>
      <c r="F334" s="863" t="s">
        <v>3977</v>
      </c>
      <c r="G334" s="835" t="s">
        <v>4485</v>
      </c>
      <c r="H334" s="835" t="s">
        <v>4486</v>
      </c>
      <c r="I334" s="849">
        <v>9.3299999237060547</v>
      </c>
      <c r="J334" s="849">
        <v>2</v>
      </c>
      <c r="K334" s="850">
        <v>18.659999847412109</v>
      </c>
    </row>
    <row r="335" spans="1:11" ht="14.4" customHeight="1" x14ac:dyDescent="0.3">
      <c r="A335" s="831" t="s">
        <v>576</v>
      </c>
      <c r="B335" s="832" t="s">
        <v>577</v>
      </c>
      <c r="C335" s="835" t="s">
        <v>597</v>
      </c>
      <c r="D335" s="863" t="s">
        <v>598</v>
      </c>
      <c r="E335" s="835" t="s">
        <v>4100</v>
      </c>
      <c r="F335" s="863" t="s">
        <v>4101</v>
      </c>
      <c r="G335" s="835" t="s">
        <v>4487</v>
      </c>
      <c r="H335" s="835" t="s">
        <v>4488</v>
      </c>
      <c r="I335" s="849">
        <v>9.6800003051757812</v>
      </c>
      <c r="J335" s="849">
        <v>100</v>
      </c>
      <c r="K335" s="850">
        <v>968</v>
      </c>
    </row>
    <row r="336" spans="1:11" ht="14.4" customHeight="1" x14ac:dyDescent="0.3">
      <c r="A336" s="831" t="s">
        <v>576</v>
      </c>
      <c r="B336" s="832" t="s">
        <v>577</v>
      </c>
      <c r="C336" s="835" t="s">
        <v>597</v>
      </c>
      <c r="D336" s="863" t="s">
        <v>598</v>
      </c>
      <c r="E336" s="835" t="s">
        <v>4100</v>
      </c>
      <c r="F336" s="863" t="s">
        <v>4101</v>
      </c>
      <c r="G336" s="835" t="s">
        <v>4102</v>
      </c>
      <c r="H336" s="835" t="s">
        <v>4103</v>
      </c>
      <c r="I336" s="849">
        <v>47.189998626708984</v>
      </c>
      <c r="J336" s="849">
        <v>539</v>
      </c>
      <c r="K336" s="850">
        <v>25435.409240722656</v>
      </c>
    </row>
    <row r="337" spans="1:11" ht="14.4" customHeight="1" x14ac:dyDescent="0.3">
      <c r="A337" s="831" t="s">
        <v>576</v>
      </c>
      <c r="B337" s="832" t="s">
        <v>577</v>
      </c>
      <c r="C337" s="835" t="s">
        <v>597</v>
      </c>
      <c r="D337" s="863" t="s">
        <v>598</v>
      </c>
      <c r="E337" s="835" t="s">
        <v>4100</v>
      </c>
      <c r="F337" s="863" t="s">
        <v>4101</v>
      </c>
      <c r="G337" s="835" t="s">
        <v>4489</v>
      </c>
      <c r="H337" s="835" t="s">
        <v>4490</v>
      </c>
      <c r="I337" s="849">
        <v>13.80666700998942</v>
      </c>
      <c r="J337" s="849">
        <v>550</v>
      </c>
      <c r="K337" s="850">
        <v>7592.9799194335937</v>
      </c>
    </row>
    <row r="338" spans="1:11" ht="14.4" customHeight="1" x14ac:dyDescent="0.3">
      <c r="A338" s="831" t="s">
        <v>576</v>
      </c>
      <c r="B338" s="832" t="s">
        <v>577</v>
      </c>
      <c r="C338" s="835" t="s">
        <v>597</v>
      </c>
      <c r="D338" s="863" t="s">
        <v>598</v>
      </c>
      <c r="E338" s="835" t="s">
        <v>4100</v>
      </c>
      <c r="F338" s="863" t="s">
        <v>4101</v>
      </c>
      <c r="G338" s="835" t="s">
        <v>4491</v>
      </c>
      <c r="H338" s="835" t="s">
        <v>4492</v>
      </c>
      <c r="I338" s="849">
        <v>2.9027273654937744</v>
      </c>
      <c r="J338" s="849">
        <v>750</v>
      </c>
      <c r="K338" s="850">
        <v>2177.5</v>
      </c>
    </row>
    <row r="339" spans="1:11" ht="14.4" customHeight="1" x14ac:dyDescent="0.3">
      <c r="A339" s="831" t="s">
        <v>576</v>
      </c>
      <c r="B339" s="832" t="s">
        <v>577</v>
      </c>
      <c r="C339" s="835" t="s">
        <v>597</v>
      </c>
      <c r="D339" s="863" t="s">
        <v>598</v>
      </c>
      <c r="E339" s="835" t="s">
        <v>4100</v>
      </c>
      <c r="F339" s="863" t="s">
        <v>4101</v>
      </c>
      <c r="G339" s="835" t="s">
        <v>4493</v>
      </c>
      <c r="H339" s="835" t="s">
        <v>4494</v>
      </c>
      <c r="I339" s="849">
        <v>2.9010000944137575</v>
      </c>
      <c r="J339" s="849">
        <v>1400</v>
      </c>
      <c r="K339" s="850">
        <v>4062</v>
      </c>
    </row>
    <row r="340" spans="1:11" ht="14.4" customHeight="1" x14ac:dyDescent="0.3">
      <c r="A340" s="831" t="s">
        <v>576</v>
      </c>
      <c r="B340" s="832" t="s">
        <v>577</v>
      </c>
      <c r="C340" s="835" t="s">
        <v>597</v>
      </c>
      <c r="D340" s="863" t="s">
        <v>598</v>
      </c>
      <c r="E340" s="835" t="s">
        <v>4100</v>
      </c>
      <c r="F340" s="863" t="s">
        <v>4101</v>
      </c>
      <c r="G340" s="835" t="s">
        <v>4495</v>
      </c>
      <c r="H340" s="835" t="s">
        <v>4496</v>
      </c>
      <c r="I340" s="849">
        <v>2.9042858055659702</v>
      </c>
      <c r="J340" s="849">
        <v>1050</v>
      </c>
      <c r="K340" s="850">
        <v>3049</v>
      </c>
    </row>
    <row r="341" spans="1:11" ht="14.4" customHeight="1" x14ac:dyDescent="0.3">
      <c r="A341" s="831" t="s">
        <v>576</v>
      </c>
      <c r="B341" s="832" t="s">
        <v>577</v>
      </c>
      <c r="C341" s="835" t="s">
        <v>597</v>
      </c>
      <c r="D341" s="863" t="s">
        <v>598</v>
      </c>
      <c r="E341" s="835" t="s">
        <v>4100</v>
      </c>
      <c r="F341" s="863" t="s">
        <v>4101</v>
      </c>
      <c r="G341" s="835" t="s">
        <v>4497</v>
      </c>
      <c r="H341" s="835" t="s">
        <v>4498</v>
      </c>
      <c r="I341" s="849">
        <v>291.8900146484375</v>
      </c>
      <c r="J341" s="849">
        <v>25</v>
      </c>
      <c r="K341" s="850">
        <v>7297.2001953125</v>
      </c>
    </row>
    <row r="342" spans="1:11" ht="14.4" customHeight="1" x14ac:dyDescent="0.3">
      <c r="A342" s="831" t="s">
        <v>576</v>
      </c>
      <c r="B342" s="832" t="s">
        <v>577</v>
      </c>
      <c r="C342" s="835" t="s">
        <v>597</v>
      </c>
      <c r="D342" s="863" t="s">
        <v>598</v>
      </c>
      <c r="E342" s="835" t="s">
        <v>4100</v>
      </c>
      <c r="F342" s="863" t="s">
        <v>4101</v>
      </c>
      <c r="G342" s="835" t="s">
        <v>4106</v>
      </c>
      <c r="H342" s="835" t="s">
        <v>4107</v>
      </c>
      <c r="I342" s="849">
        <v>2.9025000929832458</v>
      </c>
      <c r="J342" s="849">
        <v>400</v>
      </c>
      <c r="K342" s="850">
        <v>1161</v>
      </c>
    </row>
    <row r="343" spans="1:11" ht="14.4" customHeight="1" x14ac:dyDescent="0.3">
      <c r="A343" s="831" t="s">
        <v>576</v>
      </c>
      <c r="B343" s="832" t="s">
        <v>577</v>
      </c>
      <c r="C343" s="835" t="s">
        <v>597</v>
      </c>
      <c r="D343" s="863" t="s">
        <v>598</v>
      </c>
      <c r="E343" s="835" t="s">
        <v>4100</v>
      </c>
      <c r="F343" s="863" t="s">
        <v>4101</v>
      </c>
      <c r="G343" s="835" t="s">
        <v>4499</v>
      </c>
      <c r="H343" s="835" t="s">
        <v>4500</v>
      </c>
      <c r="I343" s="849">
        <v>154.81500244140625</v>
      </c>
      <c r="J343" s="849">
        <v>18</v>
      </c>
      <c r="K343" s="850">
        <v>2778.760009765625</v>
      </c>
    </row>
    <row r="344" spans="1:11" ht="14.4" customHeight="1" x14ac:dyDescent="0.3">
      <c r="A344" s="831" t="s">
        <v>576</v>
      </c>
      <c r="B344" s="832" t="s">
        <v>577</v>
      </c>
      <c r="C344" s="835" t="s">
        <v>597</v>
      </c>
      <c r="D344" s="863" t="s">
        <v>598</v>
      </c>
      <c r="E344" s="835" t="s">
        <v>4100</v>
      </c>
      <c r="F344" s="863" t="s">
        <v>4101</v>
      </c>
      <c r="G344" s="835" t="s">
        <v>4501</v>
      </c>
      <c r="H344" s="835" t="s">
        <v>4502</v>
      </c>
      <c r="I344" s="849">
        <v>150.67499542236328</v>
      </c>
      <c r="J344" s="849">
        <v>4</v>
      </c>
      <c r="K344" s="850">
        <v>602.69000244140625</v>
      </c>
    </row>
    <row r="345" spans="1:11" ht="14.4" customHeight="1" x14ac:dyDescent="0.3">
      <c r="A345" s="831" t="s">
        <v>576</v>
      </c>
      <c r="B345" s="832" t="s">
        <v>577</v>
      </c>
      <c r="C345" s="835" t="s">
        <v>597</v>
      </c>
      <c r="D345" s="863" t="s">
        <v>598</v>
      </c>
      <c r="E345" s="835" t="s">
        <v>4100</v>
      </c>
      <c r="F345" s="863" t="s">
        <v>4101</v>
      </c>
      <c r="G345" s="835" t="s">
        <v>4503</v>
      </c>
      <c r="H345" s="835" t="s">
        <v>4504</v>
      </c>
      <c r="I345" s="849">
        <v>1.1111110862758424E-2</v>
      </c>
      <c r="J345" s="849">
        <v>2600</v>
      </c>
      <c r="K345" s="850">
        <v>31</v>
      </c>
    </row>
    <row r="346" spans="1:11" ht="14.4" customHeight="1" x14ac:dyDescent="0.3">
      <c r="A346" s="831" t="s">
        <v>576</v>
      </c>
      <c r="B346" s="832" t="s">
        <v>577</v>
      </c>
      <c r="C346" s="835" t="s">
        <v>597</v>
      </c>
      <c r="D346" s="863" t="s">
        <v>598</v>
      </c>
      <c r="E346" s="835" t="s">
        <v>4100</v>
      </c>
      <c r="F346" s="863" t="s">
        <v>4101</v>
      </c>
      <c r="G346" s="835" t="s">
        <v>4505</v>
      </c>
      <c r="H346" s="835" t="s">
        <v>4506</v>
      </c>
      <c r="I346" s="849">
        <v>1452</v>
      </c>
      <c r="J346" s="849">
        <v>5</v>
      </c>
      <c r="K346" s="850">
        <v>7260</v>
      </c>
    </row>
    <row r="347" spans="1:11" ht="14.4" customHeight="1" x14ac:dyDescent="0.3">
      <c r="A347" s="831" t="s">
        <v>576</v>
      </c>
      <c r="B347" s="832" t="s">
        <v>577</v>
      </c>
      <c r="C347" s="835" t="s">
        <v>597</v>
      </c>
      <c r="D347" s="863" t="s">
        <v>598</v>
      </c>
      <c r="E347" s="835" t="s">
        <v>4100</v>
      </c>
      <c r="F347" s="863" t="s">
        <v>4101</v>
      </c>
      <c r="G347" s="835" t="s">
        <v>4507</v>
      </c>
      <c r="H347" s="835" t="s">
        <v>4508</v>
      </c>
      <c r="I347" s="849">
        <v>878.46002197265625</v>
      </c>
      <c r="J347" s="849">
        <v>10</v>
      </c>
      <c r="K347" s="850">
        <v>8784.599609375</v>
      </c>
    </row>
    <row r="348" spans="1:11" ht="14.4" customHeight="1" x14ac:dyDescent="0.3">
      <c r="A348" s="831" t="s">
        <v>576</v>
      </c>
      <c r="B348" s="832" t="s">
        <v>577</v>
      </c>
      <c r="C348" s="835" t="s">
        <v>597</v>
      </c>
      <c r="D348" s="863" t="s">
        <v>598</v>
      </c>
      <c r="E348" s="835" t="s">
        <v>4100</v>
      </c>
      <c r="F348" s="863" t="s">
        <v>4101</v>
      </c>
      <c r="G348" s="835" t="s">
        <v>4347</v>
      </c>
      <c r="H348" s="835" t="s">
        <v>4348</v>
      </c>
      <c r="I348" s="849">
        <v>2.7819999694824218</v>
      </c>
      <c r="J348" s="849">
        <v>6900</v>
      </c>
      <c r="K348" s="850">
        <v>19194.599975585938</v>
      </c>
    </row>
    <row r="349" spans="1:11" ht="14.4" customHeight="1" x14ac:dyDescent="0.3">
      <c r="A349" s="831" t="s">
        <v>576</v>
      </c>
      <c r="B349" s="832" t="s">
        <v>577</v>
      </c>
      <c r="C349" s="835" t="s">
        <v>597</v>
      </c>
      <c r="D349" s="863" t="s">
        <v>598</v>
      </c>
      <c r="E349" s="835" t="s">
        <v>4100</v>
      </c>
      <c r="F349" s="863" t="s">
        <v>4101</v>
      </c>
      <c r="G349" s="835" t="s">
        <v>4509</v>
      </c>
      <c r="H349" s="835" t="s">
        <v>4510</v>
      </c>
      <c r="I349" s="849">
        <v>33.880001068115234</v>
      </c>
      <c r="J349" s="849">
        <v>2</v>
      </c>
      <c r="K349" s="850">
        <v>67.760002136230469</v>
      </c>
    </row>
    <row r="350" spans="1:11" ht="14.4" customHeight="1" x14ac:dyDescent="0.3">
      <c r="A350" s="831" t="s">
        <v>576</v>
      </c>
      <c r="B350" s="832" t="s">
        <v>577</v>
      </c>
      <c r="C350" s="835" t="s">
        <v>597</v>
      </c>
      <c r="D350" s="863" t="s">
        <v>598</v>
      </c>
      <c r="E350" s="835" t="s">
        <v>4100</v>
      </c>
      <c r="F350" s="863" t="s">
        <v>4101</v>
      </c>
      <c r="G350" s="835" t="s">
        <v>4112</v>
      </c>
      <c r="H350" s="835" t="s">
        <v>4113</v>
      </c>
      <c r="I350" s="849">
        <v>21.22499942779541</v>
      </c>
      <c r="J350" s="849">
        <v>225</v>
      </c>
      <c r="K350" s="850">
        <v>4775.7000732421875</v>
      </c>
    </row>
    <row r="351" spans="1:11" ht="14.4" customHeight="1" x14ac:dyDescent="0.3">
      <c r="A351" s="831" t="s">
        <v>576</v>
      </c>
      <c r="B351" s="832" t="s">
        <v>577</v>
      </c>
      <c r="C351" s="835" t="s">
        <v>597</v>
      </c>
      <c r="D351" s="863" t="s">
        <v>598</v>
      </c>
      <c r="E351" s="835" t="s">
        <v>4100</v>
      </c>
      <c r="F351" s="863" t="s">
        <v>4101</v>
      </c>
      <c r="G351" s="835" t="s">
        <v>4511</v>
      </c>
      <c r="H351" s="835" t="s">
        <v>4512</v>
      </c>
      <c r="I351" s="849">
        <v>45.5</v>
      </c>
      <c r="J351" s="849">
        <v>560</v>
      </c>
      <c r="K351" s="850">
        <v>25477.989990234375</v>
      </c>
    </row>
    <row r="352" spans="1:11" ht="14.4" customHeight="1" x14ac:dyDescent="0.3">
      <c r="A352" s="831" t="s">
        <v>576</v>
      </c>
      <c r="B352" s="832" t="s">
        <v>577</v>
      </c>
      <c r="C352" s="835" t="s">
        <v>597</v>
      </c>
      <c r="D352" s="863" t="s">
        <v>598</v>
      </c>
      <c r="E352" s="835" t="s">
        <v>4100</v>
      </c>
      <c r="F352" s="863" t="s">
        <v>4101</v>
      </c>
      <c r="G352" s="835" t="s">
        <v>4114</v>
      </c>
      <c r="H352" s="835" t="s">
        <v>4115</v>
      </c>
      <c r="I352" s="849">
        <v>11.14272741837935</v>
      </c>
      <c r="J352" s="849">
        <v>2050</v>
      </c>
      <c r="K352" s="850">
        <v>22844.299926757813</v>
      </c>
    </row>
    <row r="353" spans="1:11" ht="14.4" customHeight="1" x14ac:dyDescent="0.3">
      <c r="A353" s="831" t="s">
        <v>576</v>
      </c>
      <c r="B353" s="832" t="s">
        <v>577</v>
      </c>
      <c r="C353" s="835" t="s">
        <v>597</v>
      </c>
      <c r="D353" s="863" t="s">
        <v>598</v>
      </c>
      <c r="E353" s="835" t="s">
        <v>4100</v>
      </c>
      <c r="F353" s="863" t="s">
        <v>4101</v>
      </c>
      <c r="G353" s="835" t="s">
        <v>4513</v>
      </c>
      <c r="H353" s="835" t="s">
        <v>4514</v>
      </c>
      <c r="I353" s="849">
        <v>40.867499351501465</v>
      </c>
      <c r="J353" s="849">
        <v>140</v>
      </c>
      <c r="K353" s="850">
        <v>5721.5101318359375</v>
      </c>
    </row>
    <row r="354" spans="1:11" ht="14.4" customHeight="1" x14ac:dyDescent="0.3">
      <c r="A354" s="831" t="s">
        <v>576</v>
      </c>
      <c r="B354" s="832" t="s">
        <v>577</v>
      </c>
      <c r="C354" s="835" t="s">
        <v>597</v>
      </c>
      <c r="D354" s="863" t="s">
        <v>598</v>
      </c>
      <c r="E354" s="835" t="s">
        <v>4100</v>
      </c>
      <c r="F354" s="863" t="s">
        <v>4101</v>
      </c>
      <c r="G354" s="835" t="s">
        <v>4515</v>
      </c>
      <c r="H354" s="835" t="s">
        <v>4516</v>
      </c>
      <c r="I354" s="849">
        <v>14.613333384195963</v>
      </c>
      <c r="J354" s="849">
        <v>120</v>
      </c>
      <c r="K354" s="850">
        <v>1753.5999755859375</v>
      </c>
    </row>
    <row r="355" spans="1:11" ht="14.4" customHeight="1" x14ac:dyDescent="0.3">
      <c r="A355" s="831" t="s">
        <v>576</v>
      </c>
      <c r="B355" s="832" t="s">
        <v>577</v>
      </c>
      <c r="C355" s="835" t="s">
        <v>597</v>
      </c>
      <c r="D355" s="863" t="s">
        <v>598</v>
      </c>
      <c r="E355" s="835" t="s">
        <v>4100</v>
      </c>
      <c r="F355" s="863" t="s">
        <v>4101</v>
      </c>
      <c r="G355" s="835" t="s">
        <v>4118</v>
      </c>
      <c r="H355" s="835" t="s">
        <v>4119</v>
      </c>
      <c r="I355" s="849">
        <v>6.1388888888888893</v>
      </c>
      <c r="J355" s="849">
        <v>4300</v>
      </c>
      <c r="K355" s="850">
        <v>26400</v>
      </c>
    </row>
    <row r="356" spans="1:11" ht="14.4" customHeight="1" x14ac:dyDescent="0.3">
      <c r="A356" s="831" t="s">
        <v>576</v>
      </c>
      <c r="B356" s="832" t="s">
        <v>577</v>
      </c>
      <c r="C356" s="835" t="s">
        <v>597</v>
      </c>
      <c r="D356" s="863" t="s">
        <v>598</v>
      </c>
      <c r="E356" s="835" t="s">
        <v>4100</v>
      </c>
      <c r="F356" s="863" t="s">
        <v>4101</v>
      </c>
      <c r="G356" s="835" t="s">
        <v>4120</v>
      </c>
      <c r="H356" s="835" t="s">
        <v>4121</v>
      </c>
      <c r="I356" s="849">
        <v>3.453000044822693</v>
      </c>
      <c r="J356" s="849">
        <v>2520</v>
      </c>
      <c r="K356" s="850">
        <v>8697.1999206542969</v>
      </c>
    </row>
    <row r="357" spans="1:11" ht="14.4" customHeight="1" x14ac:dyDescent="0.3">
      <c r="A357" s="831" t="s">
        <v>576</v>
      </c>
      <c r="B357" s="832" t="s">
        <v>577</v>
      </c>
      <c r="C357" s="835" t="s">
        <v>597</v>
      </c>
      <c r="D357" s="863" t="s">
        <v>598</v>
      </c>
      <c r="E357" s="835" t="s">
        <v>4100</v>
      </c>
      <c r="F357" s="863" t="s">
        <v>4101</v>
      </c>
      <c r="G357" s="835" t="s">
        <v>4517</v>
      </c>
      <c r="H357" s="835" t="s">
        <v>4518</v>
      </c>
      <c r="I357" s="849">
        <v>24.409999847412109</v>
      </c>
      <c r="J357" s="849">
        <v>150</v>
      </c>
      <c r="K357" s="850">
        <v>3660.8701171875</v>
      </c>
    </row>
    <row r="358" spans="1:11" ht="14.4" customHeight="1" x14ac:dyDescent="0.3">
      <c r="A358" s="831" t="s">
        <v>576</v>
      </c>
      <c r="B358" s="832" t="s">
        <v>577</v>
      </c>
      <c r="C358" s="835" t="s">
        <v>597</v>
      </c>
      <c r="D358" s="863" t="s">
        <v>598</v>
      </c>
      <c r="E358" s="835" t="s">
        <v>4100</v>
      </c>
      <c r="F358" s="863" t="s">
        <v>4101</v>
      </c>
      <c r="G358" s="835" t="s">
        <v>4519</v>
      </c>
      <c r="H358" s="835" t="s">
        <v>4520</v>
      </c>
      <c r="I358" s="849">
        <v>32.900001525878906</v>
      </c>
      <c r="J358" s="849">
        <v>30</v>
      </c>
      <c r="K358" s="850">
        <v>987</v>
      </c>
    </row>
    <row r="359" spans="1:11" ht="14.4" customHeight="1" x14ac:dyDescent="0.3">
      <c r="A359" s="831" t="s">
        <v>576</v>
      </c>
      <c r="B359" s="832" t="s">
        <v>577</v>
      </c>
      <c r="C359" s="835" t="s">
        <v>597</v>
      </c>
      <c r="D359" s="863" t="s">
        <v>598</v>
      </c>
      <c r="E359" s="835" t="s">
        <v>4100</v>
      </c>
      <c r="F359" s="863" t="s">
        <v>4101</v>
      </c>
      <c r="G359" s="835" t="s">
        <v>4132</v>
      </c>
      <c r="H359" s="835" t="s">
        <v>4133</v>
      </c>
      <c r="I359" s="849">
        <v>110.52999877929687</v>
      </c>
      <c r="J359" s="849">
        <v>25</v>
      </c>
      <c r="K359" s="850">
        <v>2763.25</v>
      </c>
    </row>
    <row r="360" spans="1:11" ht="14.4" customHeight="1" x14ac:dyDescent="0.3">
      <c r="A360" s="831" t="s">
        <v>576</v>
      </c>
      <c r="B360" s="832" t="s">
        <v>577</v>
      </c>
      <c r="C360" s="835" t="s">
        <v>597</v>
      </c>
      <c r="D360" s="863" t="s">
        <v>598</v>
      </c>
      <c r="E360" s="835" t="s">
        <v>4100</v>
      </c>
      <c r="F360" s="863" t="s">
        <v>4101</v>
      </c>
      <c r="G360" s="835" t="s">
        <v>4521</v>
      </c>
      <c r="H360" s="835" t="s">
        <v>4522</v>
      </c>
      <c r="I360" s="849">
        <v>45.979999542236328</v>
      </c>
      <c r="J360" s="849">
        <v>20</v>
      </c>
      <c r="K360" s="850">
        <v>919.5999755859375</v>
      </c>
    </row>
    <row r="361" spans="1:11" ht="14.4" customHeight="1" x14ac:dyDescent="0.3">
      <c r="A361" s="831" t="s">
        <v>576</v>
      </c>
      <c r="B361" s="832" t="s">
        <v>577</v>
      </c>
      <c r="C361" s="835" t="s">
        <v>597</v>
      </c>
      <c r="D361" s="863" t="s">
        <v>598</v>
      </c>
      <c r="E361" s="835" t="s">
        <v>4100</v>
      </c>
      <c r="F361" s="863" t="s">
        <v>4101</v>
      </c>
      <c r="G361" s="835" t="s">
        <v>4523</v>
      </c>
      <c r="H361" s="835" t="s">
        <v>4524</v>
      </c>
      <c r="I361" s="849">
        <v>527.969970703125</v>
      </c>
      <c r="J361" s="849">
        <v>10</v>
      </c>
      <c r="K361" s="850">
        <v>5279.7001953125</v>
      </c>
    </row>
    <row r="362" spans="1:11" ht="14.4" customHeight="1" x14ac:dyDescent="0.3">
      <c r="A362" s="831" t="s">
        <v>576</v>
      </c>
      <c r="B362" s="832" t="s">
        <v>577</v>
      </c>
      <c r="C362" s="835" t="s">
        <v>597</v>
      </c>
      <c r="D362" s="863" t="s">
        <v>598</v>
      </c>
      <c r="E362" s="835" t="s">
        <v>4100</v>
      </c>
      <c r="F362" s="863" t="s">
        <v>4101</v>
      </c>
      <c r="G362" s="835" t="s">
        <v>4525</v>
      </c>
      <c r="H362" s="835" t="s">
        <v>4526</v>
      </c>
      <c r="I362" s="849">
        <v>17.979999542236328</v>
      </c>
      <c r="J362" s="849">
        <v>50</v>
      </c>
      <c r="K362" s="850">
        <v>899.00003051757812</v>
      </c>
    </row>
    <row r="363" spans="1:11" ht="14.4" customHeight="1" x14ac:dyDescent="0.3">
      <c r="A363" s="831" t="s">
        <v>576</v>
      </c>
      <c r="B363" s="832" t="s">
        <v>577</v>
      </c>
      <c r="C363" s="835" t="s">
        <v>597</v>
      </c>
      <c r="D363" s="863" t="s">
        <v>598</v>
      </c>
      <c r="E363" s="835" t="s">
        <v>4100</v>
      </c>
      <c r="F363" s="863" t="s">
        <v>4101</v>
      </c>
      <c r="G363" s="835" t="s">
        <v>4527</v>
      </c>
      <c r="H363" s="835" t="s">
        <v>4528</v>
      </c>
      <c r="I363" s="849">
        <v>12.100000381469727</v>
      </c>
      <c r="J363" s="849">
        <v>50</v>
      </c>
      <c r="K363" s="850">
        <v>605</v>
      </c>
    </row>
    <row r="364" spans="1:11" ht="14.4" customHeight="1" x14ac:dyDescent="0.3">
      <c r="A364" s="831" t="s">
        <v>576</v>
      </c>
      <c r="B364" s="832" t="s">
        <v>577</v>
      </c>
      <c r="C364" s="835" t="s">
        <v>597</v>
      </c>
      <c r="D364" s="863" t="s">
        <v>598</v>
      </c>
      <c r="E364" s="835" t="s">
        <v>4100</v>
      </c>
      <c r="F364" s="863" t="s">
        <v>4101</v>
      </c>
      <c r="G364" s="835" t="s">
        <v>4144</v>
      </c>
      <c r="H364" s="835" t="s">
        <v>4145</v>
      </c>
      <c r="I364" s="849">
        <v>13.199999809265137</v>
      </c>
      <c r="J364" s="849">
        <v>10</v>
      </c>
      <c r="K364" s="850">
        <v>132</v>
      </c>
    </row>
    <row r="365" spans="1:11" ht="14.4" customHeight="1" x14ac:dyDescent="0.3">
      <c r="A365" s="831" t="s">
        <v>576</v>
      </c>
      <c r="B365" s="832" t="s">
        <v>577</v>
      </c>
      <c r="C365" s="835" t="s">
        <v>597</v>
      </c>
      <c r="D365" s="863" t="s">
        <v>598</v>
      </c>
      <c r="E365" s="835" t="s">
        <v>4100</v>
      </c>
      <c r="F365" s="863" t="s">
        <v>4101</v>
      </c>
      <c r="G365" s="835" t="s">
        <v>4146</v>
      </c>
      <c r="H365" s="835" t="s">
        <v>4147</v>
      </c>
      <c r="I365" s="849">
        <v>13.199999809265137</v>
      </c>
      <c r="J365" s="849">
        <v>10</v>
      </c>
      <c r="K365" s="850">
        <v>132</v>
      </c>
    </row>
    <row r="366" spans="1:11" ht="14.4" customHeight="1" x14ac:dyDescent="0.3">
      <c r="A366" s="831" t="s">
        <v>576</v>
      </c>
      <c r="B366" s="832" t="s">
        <v>577</v>
      </c>
      <c r="C366" s="835" t="s">
        <v>597</v>
      </c>
      <c r="D366" s="863" t="s">
        <v>598</v>
      </c>
      <c r="E366" s="835" t="s">
        <v>4100</v>
      </c>
      <c r="F366" s="863" t="s">
        <v>4101</v>
      </c>
      <c r="G366" s="835" t="s">
        <v>4529</v>
      </c>
      <c r="H366" s="835" t="s">
        <v>4530</v>
      </c>
      <c r="I366" s="849">
        <v>2311.10009765625</v>
      </c>
      <c r="J366" s="849">
        <v>5</v>
      </c>
      <c r="K366" s="850">
        <v>11555.5</v>
      </c>
    </row>
    <row r="367" spans="1:11" ht="14.4" customHeight="1" x14ac:dyDescent="0.3">
      <c r="A367" s="831" t="s">
        <v>576</v>
      </c>
      <c r="B367" s="832" t="s">
        <v>577</v>
      </c>
      <c r="C367" s="835" t="s">
        <v>597</v>
      </c>
      <c r="D367" s="863" t="s">
        <v>598</v>
      </c>
      <c r="E367" s="835" t="s">
        <v>4100</v>
      </c>
      <c r="F367" s="863" t="s">
        <v>4101</v>
      </c>
      <c r="G367" s="835" t="s">
        <v>4531</v>
      </c>
      <c r="H367" s="835" t="s">
        <v>4532</v>
      </c>
      <c r="I367" s="849">
        <v>2311.10009765625</v>
      </c>
      <c r="J367" s="849">
        <v>1</v>
      </c>
      <c r="K367" s="850">
        <v>2311.10009765625</v>
      </c>
    </row>
    <row r="368" spans="1:11" ht="14.4" customHeight="1" x14ac:dyDescent="0.3">
      <c r="A368" s="831" t="s">
        <v>576</v>
      </c>
      <c r="B368" s="832" t="s">
        <v>577</v>
      </c>
      <c r="C368" s="835" t="s">
        <v>597</v>
      </c>
      <c r="D368" s="863" t="s">
        <v>598</v>
      </c>
      <c r="E368" s="835" t="s">
        <v>4100</v>
      </c>
      <c r="F368" s="863" t="s">
        <v>4101</v>
      </c>
      <c r="G368" s="835" t="s">
        <v>4533</v>
      </c>
      <c r="H368" s="835" t="s">
        <v>4534</v>
      </c>
      <c r="I368" s="849">
        <v>1249.9300537109375</v>
      </c>
      <c r="J368" s="849">
        <v>1</v>
      </c>
      <c r="K368" s="850">
        <v>1249.9300537109375</v>
      </c>
    </row>
    <row r="369" spans="1:11" ht="14.4" customHeight="1" x14ac:dyDescent="0.3">
      <c r="A369" s="831" t="s">
        <v>576</v>
      </c>
      <c r="B369" s="832" t="s">
        <v>577</v>
      </c>
      <c r="C369" s="835" t="s">
        <v>597</v>
      </c>
      <c r="D369" s="863" t="s">
        <v>598</v>
      </c>
      <c r="E369" s="835" t="s">
        <v>4100</v>
      </c>
      <c r="F369" s="863" t="s">
        <v>4101</v>
      </c>
      <c r="G369" s="835" t="s">
        <v>4154</v>
      </c>
      <c r="H369" s="835" t="s">
        <v>4155</v>
      </c>
      <c r="I369" s="849">
        <v>4.0288890732659235</v>
      </c>
      <c r="J369" s="849">
        <v>1500</v>
      </c>
      <c r="K369" s="850">
        <v>6043</v>
      </c>
    </row>
    <row r="370" spans="1:11" ht="14.4" customHeight="1" x14ac:dyDescent="0.3">
      <c r="A370" s="831" t="s">
        <v>576</v>
      </c>
      <c r="B370" s="832" t="s">
        <v>577</v>
      </c>
      <c r="C370" s="835" t="s">
        <v>597</v>
      </c>
      <c r="D370" s="863" t="s">
        <v>598</v>
      </c>
      <c r="E370" s="835" t="s">
        <v>4100</v>
      </c>
      <c r="F370" s="863" t="s">
        <v>4101</v>
      </c>
      <c r="G370" s="835" t="s">
        <v>4535</v>
      </c>
      <c r="H370" s="835" t="s">
        <v>4536</v>
      </c>
      <c r="I370" s="849">
        <v>108.87428719656808</v>
      </c>
      <c r="J370" s="849">
        <v>65</v>
      </c>
      <c r="K370" s="850">
        <v>7077.219970703125</v>
      </c>
    </row>
    <row r="371" spans="1:11" ht="14.4" customHeight="1" x14ac:dyDescent="0.3">
      <c r="A371" s="831" t="s">
        <v>576</v>
      </c>
      <c r="B371" s="832" t="s">
        <v>577</v>
      </c>
      <c r="C371" s="835" t="s">
        <v>597</v>
      </c>
      <c r="D371" s="863" t="s">
        <v>598</v>
      </c>
      <c r="E371" s="835" t="s">
        <v>4100</v>
      </c>
      <c r="F371" s="863" t="s">
        <v>4101</v>
      </c>
      <c r="G371" s="835" t="s">
        <v>4537</v>
      </c>
      <c r="H371" s="835" t="s">
        <v>4538</v>
      </c>
      <c r="I371" s="849">
        <v>3176.010009765625</v>
      </c>
      <c r="J371" s="849">
        <v>2</v>
      </c>
      <c r="K371" s="850">
        <v>6352.02001953125</v>
      </c>
    </row>
    <row r="372" spans="1:11" ht="14.4" customHeight="1" x14ac:dyDescent="0.3">
      <c r="A372" s="831" t="s">
        <v>576</v>
      </c>
      <c r="B372" s="832" t="s">
        <v>577</v>
      </c>
      <c r="C372" s="835" t="s">
        <v>597</v>
      </c>
      <c r="D372" s="863" t="s">
        <v>598</v>
      </c>
      <c r="E372" s="835" t="s">
        <v>4100</v>
      </c>
      <c r="F372" s="863" t="s">
        <v>4101</v>
      </c>
      <c r="G372" s="835" t="s">
        <v>4158</v>
      </c>
      <c r="H372" s="835" t="s">
        <v>4159</v>
      </c>
      <c r="I372" s="849">
        <v>9.6800003051757812</v>
      </c>
      <c r="J372" s="849">
        <v>1800</v>
      </c>
      <c r="K372" s="850">
        <v>17424</v>
      </c>
    </row>
    <row r="373" spans="1:11" ht="14.4" customHeight="1" x14ac:dyDescent="0.3">
      <c r="A373" s="831" t="s">
        <v>576</v>
      </c>
      <c r="B373" s="832" t="s">
        <v>577</v>
      </c>
      <c r="C373" s="835" t="s">
        <v>597</v>
      </c>
      <c r="D373" s="863" t="s">
        <v>598</v>
      </c>
      <c r="E373" s="835" t="s">
        <v>4100</v>
      </c>
      <c r="F373" s="863" t="s">
        <v>4101</v>
      </c>
      <c r="G373" s="835" t="s">
        <v>4160</v>
      </c>
      <c r="H373" s="835" t="s">
        <v>4161</v>
      </c>
      <c r="I373" s="849">
        <v>4.6219999313354494</v>
      </c>
      <c r="J373" s="849">
        <v>150</v>
      </c>
      <c r="K373" s="850">
        <v>693.20001220703125</v>
      </c>
    </row>
    <row r="374" spans="1:11" ht="14.4" customHeight="1" x14ac:dyDescent="0.3">
      <c r="A374" s="831" t="s">
        <v>576</v>
      </c>
      <c r="B374" s="832" t="s">
        <v>577</v>
      </c>
      <c r="C374" s="835" t="s">
        <v>597</v>
      </c>
      <c r="D374" s="863" t="s">
        <v>598</v>
      </c>
      <c r="E374" s="835" t="s">
        <v>4100</v>
      </c>
      <c r="F374" s="863" t="s">
        <v>4101</v>
      </c>
      <c r="G374" s="835" t="s">
        <v>4539</v>
      </c>
      <c r="H374" s="835" t="s">
        <v>4540</v>
      </c>
      <c r="I374" s="849">
        <v>1.9900000095367432</v>
      </c>
      <c r="J374" s="849">
        <v>3</v>
      </c>
      <c r="K374" s="850">
        <v>5.9699997901916504</v>
      </c>
    </row>
    <row r="375" spans="1:11" ht="14.4" customHeight="1" x14ac:dyDescent="0.3">
      <c r="A375" s="831" t="s">
        <v>576</v>
      </c>
      <c r="B375" s="832" t="s">
        <v>577</v>
      </c>
      <c r="C375" s="835" t="s">
        <v>597</v>
      </c>
      <c r="D375" s="863" t="s">
        <v>598</v>
      </c>
      <c r="E375" s="835" t="s">
        <v>4100</v>
      </c>
      <c r="F375" s="863" t="s">
        <v>4101</v>
      </c>
      <c r="G375" s="835" t="s">
        <v>4541</v>
      </c>
      <c r="H375" s="835" t="s">
        <v>4542</v>
      </c>
      <c r="I375" s="849">
        <v>172.08999633789063</v>
      </c>
      <c r="J375" s="849">
        <v>540</v>
      </c>
      <c r="K375" s="850">
        <v>92927.849609375</v>
      </c>
    </row>
    <row r="376" spans="1:11" ht="14.4" customHeight="1" x14ac:dyDescent="0.3">
      <c r="A376" s="831" t="s">
        <v>576</v>
      </c>
      <c r="B376" s="832" t="s">
        <v>577</v>
      </c>
      <c r="C376" s="835" t="s">
        <v>597</v>
      </c>
      <c r="D376" s="863" t="s">
        <v>598</v>
      </c>
      <c r="E376" s="835" t="s">
        <v>4100</v>
      </c>
      <c r="F376" s="863" t="s">
        <v>4101</v>
      </c>
      <c r="G376" s="835" t="s">
        <v>4543</v>
      </c>
      <c r="H376" s="835" t="s">
        <v>4544</v>
      </c>
      <c r="I376" s="849">
        <v>81.736000061035156</v>
      </c>
      <c r="J376" s="849">
        <v>585</v>
      </c>
      <c r="K376" s="850">
        <v>47815.140869140625</v>
      </c>
    </row>
    <row r="377" spans="1:11" ht="14.4" customHeight="1" x14ac:dyDescent="0.3">
      <c r="A377" s="831" t="s">
        <v>576</v>
      </c>
      <c r="B377" s="832" t="s">
        <v>577</v>
      </c>
      <c r="C377" s="835" t="s">
        <v>597</v>
      </c>
      <c r="D377" s="863" t="s">
        <v>598</v>
      </c>
      <c r="E377" s="835" t="s">
        <v>4100</v>
      </c>
      <c r="F377" s="863" t="s">
        <v>4101</v>
      </c>
      <c r="G377" s="835" t="s">
        <v>4545</v>
      </c>
      <c r="H377" s="835" t="s">
        <v>4546</v>
      </c>
      <c r="I377" s="849">
        <v>32.307500839233398</v>
      </c>
      <c r="J377" s="849">
        <v>200</v>
      </c>
      <c r="K377" s="850">
        <v>6461.5</v>
      </c>
    </row>
    <row r="378" spans="1:11" ht="14.4" customHeight="1" x14ac:dyDescent="0.3">
      <c r="A378" s="831" t="s">
        <v>576</v>
      </c>
      <c r="B378" s="832" t="s">
        <v>577</v>
      </c>
      <c r="C378" s="835" t="s">
        <v>597</v>
      </c>
      <c r="D378" s="863" t="s">
        <v>598</v>
      </c>
      <c r="E378" s="835" t="s">
        <v>4100</v>
      </c>
      <c r="F378" s="863" t="s">
        <v>4101</v>
      </c>
      <c r="G378" s="835" t="s">
        <v>4547</v>
      </c>
      <c r="H378" s="835" t="s">
        <v>4548</v>
      </c>
      <c r="I378" s="849">
        <v>0.25</v>
      </c>
      <c r="J378" s="849">
        <v>200</v>
      </c>
      <c r="K378" s="850">
        <v>50</v>
      </c>
    </row>
    <row r="379" spans="1:11" ht="14.4" customHeight="1" x14ac:dyDescent="0.3">
      <c r="A379" s="831" t="s">
        <v>576</v>
      </c>
      <c r="B379" s="832" t="s">
        <v>577</v>
      </c>
      <c r="C379" s="835" t="s">
        <v>597</v>
      </c>
      <c r="D379" s="863" t="s">
        <v>598</v>
      </c>
      <c r="E379" s="835" t="s">
        <v>4100</v>
      </c>
      <c r="F379" s="863" t="s">
        <v>4101</v>
      </c>
      <c r="G379" s="835" t="s">
        <v>4549</v>
      </c>
      <c r="H379" s="835" t="s">
        <v>4550</v>
      </c>
      <c r="I379" s="849">
        <v>154</v>
      </c>
      <c r="J379" s="849">
        <v>10</v>
      </c>
      <c r="K379" s="850">
        <v>1539.969970703125</v>
      </c>
    </row>
    <row r="380" spans="1:11" ht="14.4" customHeight="1" x14ac:dyDescent="0.3">
      <c r="A380" s="831" t="s">
        <v>576</v>
      </c>
      <c r="B380" s="832" t="s">
        <v>577</v>
      </c>
      <c r="C380" s="835" t="s">
        <v>597</v>
      </c>
      <c r="D380" s="863" t="s">
        <v>598</v>
      </c>
      <c r="E380" s="835" t="s">
        <v>4100</v>
      </c>
      <c r="F380" s="863" t="s">
        <v>4101</v>
      </c>
      <c r="G380" s="835" t="s">
        <v>4551</v>
      </c>
      <c r="H380" s="835" t="s">
        <v>4552</v>
      </c>
      <c r="I380" s="849">
        <v>154</v>
      </c>
      <c r="J380" s="849">
        <v>30</v>
      </c>
      <c r="K380" s="850">
        <v>4619.929931640625</v>
      </c>
    </row>
    <row r="381" spans="1:11" ht="14.4" customHeight="1" x14ac:dyDescent="0.3">
      <c r="A381" s="831" t="s">
        <v>576</v>
      </c>
      <c r="B381" s="832" t="s">
        <v>577</v>
      </c>
      <c r="C381" s="835" t="s">
        <v>597</v>
      </c>
      <c r="D381" s="863" t="s">
        <v>598</v>
      </c>
      <c r="E381" s="835" t="s">
        <v>4100</v>
      </c>
      <c r="F381" s="863" t="s">
        <v>4101</v>
      </c>
      <c r="G381" s="835" t="s">
        <v>4553</v>
      </c>
      <c r="H381" s="835" t="s">
        <v>4554</v>
      </c>
      <c r="I381" s="849">
        <v>133.10000610351562</v>
      </c>
      <c r="J381" s="849">
        <v>20</v>
      </c>
      <c r="K381" s="850">
        <v>2662</v>
      </c>
    </row>
    <row r="382" spans="1:11" ht="14.4" customHeight="1" x14ac:dyDescent="0.3">
      <c r="A382" s="831" t="s">
        <v>576</v>
      </c>
      <c r="B382" s="832" t="s">
        <v>577</v>
      </c>
      <c r="C382" s="835" t="s">
        <v>597</v>
      </c>
      <c r="D382" s="863" t="s">
        <v>598</v>
      </c>
      <c r="E382" s="835" t="s">
        <v>4100</v>
      </c>
      <c r="F382" s="863" t="s">
        <v>4101</v>
      </c>
      <c r="G382" s="835" t="s">
        <v>4555</v>
      </c>
      <c r="H382" s="835" t="s">
        <v>4556</v>
      </c>
      <c r="I382" s="849">
        <v>22.299999237060547</v>
      </c>
      <c r="J382" s="849">
        <v>270</v>
      </c>
      <c r="K382" s="850">
        <v>6021.3699340820312</v>
      </c>
    </row>
    <row r="383" spans="1:11" ht="14.4" customHeight="1" x14ac:dyDescent="0.3">
      <c r="A383" s="831" t="s">
        <v>576</v>
      </c>
      <c r="B383" s="832" t="s">
        <v>577</v>
      </c>
      <c r="C383" s="835" t="s">
        <v>597</v>
      </c>
      <c r="D383" s="863" t="s">
        <v>598</v>
      </c>
      <c r="E383" s="835" t="s">
        <v>4100</v>
      </c>
      <c r="F383" s="863" t="s">
        <v>4101</v>
      </c>
      <c r="G383" s="835" t="s">
        <v>4557</v>
      </c>
      <c r="H383" s="835" t="s">
        <v>4558</v>
      </c>
      <c r="I383" s="849">
        <v>393.25</v>
      </c>
      <c r="J383" s="849">
        <v>12</v>
      </c>
      <c r="K383" s="850">
        <v>4719</v>
      </c>
    </row>
    <row r="384" spans="1:11" ht="14.4" customHeight="1" x14ac:dyDescent="0.3">
      <c r="A384" s="831" t="s">
        <v>576</v>
      </c>
      <c r="B384" s="832" t="s">
        <v>577</v>
      </c>
      <c r="C384" s="835" t="s">
        <v>597</v>
      </c>
      <c r="D384" s="863" t="s">
        <v>598</v>
      </c>
      <c r="E384" s="835" t="s">
        <v>4100</v>
      </c>
      <c r="F384" s="863" t="s">
        <v>4101</v>
      </c>
      <c r="G384" s="835" t="s">
        <v>4559</v>
      </c>
      <c r="H384" s="835" t="s">
        <v>4560</v>
      </c>
      <c r="I384" s="849">
        <v>61.060001373291016</v>
      </c>
      <c r="J384" s="849">
        <v>150</v>
      </c>
      <c r="K384" s="850">
        <v>9158.490234375</v>
      </c>
    </row>
    <row r="385" spans="1:11" ht="14.4" customHeight="1" x14ac:dyDescent="0.3">
      <c r="A385" s="831" t="s">
        <v>576</v>
      </c>
      <c r="B385" s="832" t="s">
        <v>577</v>
      </c>
      <c r="C385" s="835" t="s">
        <v>597</v>
      </c>
      <c r="D385" s="863" t="s">
        <v>598</v>
      </c>
      <c r="E385" s="835" t="s">
        <v>4100</v>
      </c>
      <c r="F385" s="863" t="s">
        <v>4101</v>
      </c>
      <c r="G385" s="835" t="s">
        <v>4561</v>
      </c>
      <c r="H385" s="835" t="s">
        <v>4562</v>
      </c>
      <c r="I385" s="849">
        <v>72.839996337890625</v>
      </c>
      <c r="J385" s="849">
        <v>50</v>
      </c>
      <c r="K385" s="850">
        <v>3642.10009765625</v>
      </c>
    </row>
    <row r="386" spans="1:11" ht="14.4" customHeight="1" x14ac:dyDescent="0.3">
      <c r="A386" s="831" t="s">
        <v>576</v>
      </c>
      <c r="B386" s="832" t="s">
        <v>577</v>
      </c>
      <c r="C386" s="835" t="s">
        <v>597</v>
      </c>
      <c r="D386" s="863" t="s">
        <v>598</v>
      </c>
      <c r="E386" s="835" t="s">
        <v>4100</v>
      </c>
      <c r="F386" s="863" t="s">
        <v>4101</v>
      </c>
      <c r="G386" s="835" t="s">
        <v>4563</v>
      </c>
      <c r="H386" s="835" t="s">
        <v>4564</v>
      </c>
      <c r="I386" s="849">
        <v>1672.219970703125</v>
      </c>
      <c r="J386" s="849">
        <v>1</v>
      </c>
      <c r="K386" s="850">
        <v>1672.219970703125</v>
      </c>
    </row>
    <row r="387" spans="1:11" ht="14.4" customHeight="1" x14ac:dyDescent="0.3">
      <c r="A387" s="831" t="s">
        <v>576</v>
      </c>
      <c r="B387" s="832" t="s">
        <v>577</v>
      </c>
      <c r="C387" s="835" t="s">
        <v>597</v>
      </c>
      <c r="D387" s="863" t="s">
        <v>598</v>
      </c>
      <c r="E387" s="835" t="s">
        <v>4100</v>
      </c>
      <c r="F387" s="863" t="s">
        <v>4101</v>
      </c>
      <c r="G387" s="835" t="s">
        <v>4565</v>
      </c>
      <c r="H387" s="835" t="s">
        <v>4566</v>
      </c>
      <c r="I387" s="849">
        <v>1796.8499755859375</v>
      </c>
      <c r="J387" s="849">
        <v>1</v>
      </c>
      <c r="K387" s="850">
        <v>1796.8499755859375</v>
      </c>
    </row>
    <row r="388" spans="1:11" ht="14.4" customHeight="1" x14ac:dyDescent="0.3">
      <c r="A388" s="831" t="s">
        <v>576</v>
      </c>
      <c r="B388" s="832" t="s">
        <v>577</v>
      </c>
      <c r="C388" s="835" t="s">
        <v>597</v>
      </c>
      <c r="D388" s="863" t="s">
        <v>598</v>
      </c>
      <c r="E388" s="835" t="s">
        <v>4100</v>
      </c>
      <c r="F388" s="863" t="s">
        <v>4101</v>
      </c>
      <c r="G388" s="835" t="s">
        <v>4567</v>
      </c>
      <c r="H388" s="835" t="s">
        <v>4568</v>
      </c>
      <c r="I388" s="849">
        <v>2123.550048828125</v>
      </c>
      <c r="J388" s="849">
        <v>1</v>
      </c>
      <c r="K388" s="850">
        <v>2123.550048828125</v>
      </c>
    </row>
    <row r="389" spans="1:11" ht="14.4" customHeight="1" x14ac:dyDescent="0.3">
      <c r="A389" s="831" t="s">
        <v>576</v>
      </c>
      <c r="B389" s="832" t="s">
        <v>577</v>
      </c>
      <c r="C389" s="835" t="s">
        <v>597</v>
      </c>
      <c r="D389" s="863" t="s">
        <v>598</v>
      </c>
      <c r="E389" s="835" t="s">
        <v>4100</v>
      </c>
      <c r="F389" s="863" t="s">
        <v>4101</v>
      </c>
      <c r="G389" s="835" t="s">
        <v>4168</v>
      </c>
      <c r="H389" s="835" t="s">
        <v>4169</v>
      </c>
      <c r="I389" s="849">
        <v>13.310000419616699</v>
      </c>
      <c r="J389" s="849">
        <v>260</v>
      </c>
      <c r="K389" s="850">
        <v>3460.5999374389648</v>
      </c>
    </row>
    <row r="390" spans="1:11" ht="14.4" customHeight="1" x14ac:dyDescent="0.3">
      <c r="A390" s="831" t="s">
        <v>576</v>
      </c>
      <c r="B390" s="832" t="s">
        <v>577</v>
      </c>
      <c r="C390" s="835" t="s">
        <v>597</v>
      </c>
      <c r="D390" s="863" t="s">
        <v>598</v>
      </c>
      <c r="E390" s="835" t="s">
        <v>4100</v>
      </c>
      <c r="F390" s="863" t="s">
        <v>4101</v>
      </c>
      <c r="G390" s="835" t="s">
        <v>4170</v>
      </c>
      <c r="H390" s="835" t="s">
        <v>4171</v>
      </c>
      <c r="I390" s="849">
        <v>2.2799999713897705</v>
      </c>
      <c r="J390" s="849">
        <v>50</v>
      </c>
      <c r="K390" s="850">
        <v>114</v>
      </c>
    </row>
    <row r="391" spans="1:11" ht="14.4" customHeight="1" x14ac:dyDescent="0.3">
      <c r="A391" s="831" t="s">
        <v>576</v>
      </c>
      <c r="B391" s="832" t="s">
        <v>577</v>
      </c>
      <c r="C391" s="835" t="s">
        <v>597</v>
      </c>
      <c r="D391" s="863" t="s">
        <v>598</v>
      </c>
      <c r="E391" s="835" t="s">
        <v>4100</v>
      </c>
      <c r="F391" s="863" t="s">
        <v>4101</v>
      </c>
      <c r="G391" s="835" t="s">
        <v>4569</v>
      </c>
      <c r="H391" s="835" t="s">
        <v>4570</v>
      </c>
      <c r="I391" s="849">
        <v>165.77000427246094</v>
      </c>
      <c r="J391" s="849">
        <v>3</v>
      </c>
      <c r="K391" s="850">
        <v>497.30999755859375</v>
      </c>
    </row>
    <row r="392" spans="1:11" ht="14.4" customHeight="1" x14ac:dyDescent="0.3">
      <c r="A392" s="831" t="s">
        <v>576</v>
      </c>
      <c r="B392" s="832" t="s">
        <v>577</v>
      </c>
      <c r="C392" s="835" t="s">
        <v>597</v>
      </c>
      <c r="D392" s="863" t="s">
        <v>598</v>
      </c>
      <c r="E392" s="835" t="s">
        <v>4100</v>
      </c>
      <c r="F392" s="863" t="s">
        <v>4101</v>
      </c>
      <c r="G392" s="835" t="s">
        <v>4571</v>
      </c>
      <c r="H392" s="835" t="s">
        <v>4572</v>
      </c>
      <c r="I392" s="849">
        <v>111.21333312988281</v>
      </c>
      <c r="J392" s="849">
        <v>14</v>
      </c>
      <c r="K392" s="850">
        <v>1556.9899597167969</v>
      </c>
    </row>
    <row r="393" spans="1:11" ht="14.4" customHeight="1" x14ac:dyDescent="0.3">
      <c r="A393" s="831" t="s">
        <v>576</v>
      </c>
      <c r="B393" s="832" t="s">
        <v>577</v>
      </c>
      <c r="C393" s="835" t="s">
        <v>597</v>
      </c>
      <c r="D393" s="863" t="s">
        <v>598</v>
      </c>
      <c r="E393" s="835" t="s">
        <v>4100</v>
      </c>
      <c r="F393" s="863" t="s">
        <v>4101</v>
      </c>
      <c r="G393" s="835" t="s">
        <v>4573</v>
      </c>
      <c r="H393" s="835" t="s">
        <v>4574</v>
      </c>
      <c r="I393" s="849">
        <v>447.70001220703125</v>
      </c>
      <c r="J393" s="849">
        <v>2</v>
      </c>
      <c r="K393" s="850">
        <v>895.4000244140625</v>
      </c>
    </row>
    <row r="394" spans="1:11" ht="14.4" customHeight="1" x14ac:dyDescent="0.3">
      <c r="A394" s="831" t="s">
        <v>576</v>
      </c>
      <c r="B394" s="832" t="s">
        <v>577</v>
      </c>
      <c r="C394" s="835" t="s">
        <v>597</v>
      </c>
      <c r="D394" s="863" t="s">
        <v>598</v>
      </c>
      <c r="E394" s="835" t="s">
        <v>4100</v>
      </c>
      <c r="F394" s="863" t="s">
        <v>4101</v>
      </c>
      <c r="G394" s="835" t="s">
        <v>4575</v>
      </c>
      <c r="H394" s="835" t="s">
        <v>4576</v>
      </c>
      <c r="I394" s="849">
        <v>63.82499885559082</v>
      </c>
      <c r="J394" s="849">
        <v>40</v>
      </c>
      <c r="K394" s="850">
        <v>2553.06005859375</v>
      </c>
    </row>
    <row r="395" spans="1:11" ht="14.4" customHeight="1" x14ac:dyDescent="0.3">
      <c r="A395" s="831" t="s">
        <v>576</v>
      </c>
      <c r="B395" s="832" t="s">
        <v>577</v>
      </c>
      <c r="C395" s="835" t="s">
        <v>597</v>
      </c>
      <c r="D395" s="863" t="s">
        <v>598</v>
      </c>
      <c r="E395" s="835" t="s">
        <v>4100</v>
      </c>
      <c r="F395" s="863" t="s">
        <v>4101</v>
      </c>
      <c r="G395" s="835" t="s">
        <v>4577</v>
      </c>
      <c r="H395" s="835" t="s">
        <v>4578</v>
      </c>
      <c r="I395" s="849">
        <v>179.6875</v>
      </c>
      <c r="J395" s="849">
        <v>14</v>
      </c>
      <c r="K395" s="850">
        <v>2515.5699462890625</v>
      </c>
    </row>
    <row r="396" spans="1:11" ht="14.4" customHeight="1" x14ac:dyDescent="0.3">
      <c r="A396" s="831" t="s">
        <v>576</v>
      </c>
      <c r="B396" s="832" t="s">
        <v>577</v>
      </c>
      <c r="C396" s="835" t="s">
        <v>597</v>
      </c>
      <c r="D396" s="863" t="s">
        <v>598</v>
      </c>
      <c r="E396" s="835" t="s">
        <v>4100</v>
      </c>
      <c r="F396" s="863" t="s">
        <v>4101</v>
      </c>
      <c r="G396" s="835" t="s">
        <v>4579</v>
      </c>
      <c r="H396" s="835" t="s">
        <v>4580</v>
      </c>
      <c r="I396" s="849">
        <v>62.759998321533203</v>
      </c>
      <c r="J396" s="849">
        <v>14</v>
      </c>
      <c r="K396" s="850">
        <v>878.63996887207031</v>
      </c>
    </row>
    <row r="397" spans="1:11" ht="14.4" customHeight="1" x14ac:dyDescent="0.3">
      <c r="A397" s="831" t="s">
        <v>576</v>
      </c>
      <c r="B397" s="832" t="s">
        <v>577</v>
      </c>
      <c r="C397" s="835" t="s">
        <v>597</v>
      </c>
      <c r="D397" s="863" t="s">
        <v>598</v>
      </c>
      <c r="E397" s="835" t="s">
        <v>4100</v>
      </c>
      <c r="F397" s="863" t="s">
        <v>4101</v>
      </c>
      <c r="G397" s="835" t="s">
        <v>4581</v>
      </c>
      <c r="H397" s="835" t="s">
        <v>4582</v>
      </c>
      <c r="I397" s="849">
        <v>185.1300048828125</v>
      </c>
      <c r="J397" s="849">
        <v>5</v>
      </c>
      <c r="K397" s="850">
        <v>925.6500244140625</v>
      </c>
    </row>
    <row r="398" spans="1:11" ht="14.4" customHeight="1" x14ac:dyDescent="0.3">
      <c r="A398" s="831" t="s">
        <v>576</v>
      </c>
      <c r="B398" s="832" t="s">
        <v>577</v>
      </c>
      <c r="C398" s="835" t="s">
        <v>597</v>
      </c>
      <c r="D398" s="863" t="s">
        <v>598</v>
      </c>
      <c r="E398" s="835" t="s">
        <v>4100</v>
      </c>
      <c r="F398" s="863" t="s">
        <v>4101</v>
      </c>
      <c r="G398" s="835" t="s">
        <v>4176</v>
      </c>
      <c r="H398" s="835" t="s">
        <v>4177</v>
      </c>
      <c r="I398" s="849">
        <v>2.8549998998641968</v>
      </c>
      <c r="J398" s="849">
        <v>850</v>
      </c>
      <c r="K398" s="850">
        <v>2427</v>
      </c>
    </row>
    <row r="399" spans="1:11" ht="14.4" customHeight="1" x14ac:dyDescent="0.3">
      <c r="A399" s="831" t="s">
        <v>576</v>
      </c>
      <c r="B399" s="832" t="s">
        <v>577</v>
      </c>
      <c r="C399" s="835" t="s">
        <v>597</v>
      </c>
      <c r="D399" s="863" t="s">
        <v>598</v>
      </c>
      <c r="E399" s="835" t="s">
        <v>4100</v>
      </c>
      <c r="F399" s="863" t="s">
        <v>4101</v>
      </c>
      <c r="G399" s="835" t="s">
        <v>4178</v>
      </c>
      <c r="H399" s="835" t="s">
        <v>4179</v>
      </c>
      <c r="I399" s="849">
        <v>2.4200000762939453</v>
      </c>
      <c r="J399" s="849">
        <v>650</v>
      </c>
      <c r="K399" s="850">
        <v>1573</v>
      </c>
    </row>
    <row r="400" spans="1:11" ht="14.4" customHeight="1" x14ac:dyDescent="0.3">
      <c r="A400" s="831" t="s">
        <v>576</v>
      </c>
      <c r="B400" s="832" t="s">
        <v>577</v>
      </c>
      <c r="C400" s="835" t="s">
        <v>597</v>
      </c>
      <c r="D400" s="863" t="s">
        <v>598</v>
      </c>
      <c r="E400" s="835" t="s">
        <v>4100</v>
      </c>
      <c r="F400" s="863" t="s">
        <v>4101</v>
      </c>
      <c r="G400" s="835" t="s">
        <v>4583</v>
      </c>
      <c r="H400" s="835" t="s">
        <v>4584</v>
      </c>
      <c r="I400" s="849">
        <v>826.6099853515625</v>
      </c>
      <c r="J400" s="849">
        <v>10</v>
      </c>
      <c r="K400" s="850">
        <v>8266.0498046875</v>
      </c>
    </row>
    <row r="401" spans="1:11" ht="14.4" customHeight="1" x14ac:dyDescent="0.3">
      <c r="A401" s="831" t="s">
        <v>576</v>
      </c>
      <c r="B401" s="832" t="s">
        <v>577</v>
      </c>
      <c r="C401" s="835" t="s">
        <v>597</v>
      </c>
      <c r="D401" s="863" t="s">
        <v>598</v>
      </c>
      <c r="E401" s="835" t="s">
        <v>4100</v>
      </c>
      <c r="F401" s="863" t="s">
        <v>4101</v>
      </c>
      <c r="G401" s="835" t="s">
        <v>4180</v>
      </c>
      <c r="H401" s="835" t="s">
        <v>4181</v>
      </c>
      <c r="I401" s="849">
        <v>9.1999998092651367</v>
      </c>
      <c r="J401" s="849">
        <v>700</v>
      </c>
      <c r="K401" s="850">
        <v>6440</v>
      </c>
    </row>
    <row r="402" spans="1:11" ht="14.4" customHeight="1" x14ac:dyDescent="0.3">
      <c r="A402" s="831" t="s">
        <v>576</v>
      </c>
      <c r="B402" s="832" t="s">
        <v>577</v>
      </c>
      <c r="C402" s="835" t="s">
        <v>597</v>
      </c>
      <c r="D402" s="863" t="s">
        <v>598</v>
      </c>
      <c r="E402" s="835" t="s">
        <v>4100</v>
      </c>
      <c r="F402" s="863" t="s">
        <v>4101</v>
      </c>
      <c r="G402" s="835" t="s">
        <v>4182</v>
      </c>
      <c r="H402" s="835" t="s">
        <v>4183</v>
      </c>
      <c r="I402" s="849">
        <v>2.04749995470047</v>
      </c>
      <c r="J402" s="849">
        <v>400</v>
      </c>
      <c r="K402" s="850">
        <v>819</v>
      </c>
    </row>
    <row r="403" spans="1:11" ht="14.4" customHeight="1" x14ac:dyDescent="0.3">
      <c r="A403" s="831" t="s">
        <v>576</v>
      </c>
      <c r="B403" s="832" t="s">
        <v>577</v>
      </c>
      <c r="C403" s="835" t="s">
        <v>597</v>
      </c>
      <c r="D403" s="863" t="s">
        <v>598</v>
      </c>
      <c r="E403" s="835" t="s">
        <v>4100</v>
      </c>
      <c r="F403" s="863" t="s">
        <v>4101</v>
      </c>
      <c r="G403" s="835" t="s">
        <v>4585</v>
      </c>
      <c r="H403" s="835" t="s">
        <v>4586</v>
      </c>
      <c r="I403" s="849">
        <v>61.10299987792969</v>
      </c>
      <c r="J403" s="849">
        <v>340</v>
      </c>
      <c r="K403" s="850">
        <v>20774.399780273438</v>
      </c>
    </row>
    <row r="404" spans="1:11" ht="14.4" customHeight="1" x14ac:dyDescent="0.3">
      <c r="A404" s="831" t="s">
        <v>576</v>
      </c>
      <c r="B404" s="832" t="s">
        <v>577</v>
      </c>
      <c r="C404" s="835" t="s">
        <v>597</v>
      </c>
      <c r="D404" s="863" t="s">
        <v>598</v>
      </c>
      <c r="E404" s="835" t="s">
        <v>4100</v>
      </c>
      <c r="F404" s="863" t="s">
        <v>4101</v>
      </c>
      <c r="G404" s="835" t="s">
        <v>4184</v>
      </c>
      <c r="H404" s="835" t="s">
        <v>4185</v>
      </c>
      <c r="I404" s="849">
        <v>108.29666900634766</v>
      </c>
      <c r="J404" s="849">
        <v>60</v>
      </c>
      <c r="K404" s="850">
        <v>6497.599853515625</v>
      </c>
    </row>
    <row r="405" spans="1:11" ht="14.4" customHeight="1" x14ac:dyDescent="0.3">
      <c r="A405" s="831" t="s">
        <v>576</v>
      </c>
      <c r="B405" s="832" t="s">
        <v>577</v>
      </c>
      <c r="C405" s="835" t="s">
        <v>597</v>
      </c>
      <c r="D405" s="863" t="s">
        <v>598</v>
      </c>
      <c r="E405" s="835" t="s">
        <v>4100</v>
      </c>
      <c r="F405" s="863" t="s">
        <v>4101</v>
      </c>
      <c r="G405" s="835" t="s">
        <v>4587</v>
      </c>
      <c r="H405" s="835" t="s">
        <v>4588</v>
      </c>
      <c r="I405" s="849">
        <v>432.02999877929687</v>
      </c>
      <c r="J405" s="849">
        <v>5</v>
      </c>
      <c r="K405" s="850">
        <v>2160.1499633789062</v>
      </c>
    </row>
    <row r="406" spans="1:11" ht="14.4" customHeight="1" x14ac:dyDescent="0.3">
      <c r="A406" s="831" t="s">
        <v>576</v>
      </c>
      <c r="B406" s="832" t="s">
        <v>577</v>
      </c>
      <c r="C406" s="835" t="s">
        <v>597</v>
      </c>
      <c r="D406" s="863" t="s">
        <v>598</v>
      </c>
      <c r="E406" s="835" t="s">
        <v>4100</v>
      </c>
      <c r="F406" s="863" t="s">
        <v>4101</v>
      </c>
      <c r="G406" s="835" t="s">
        <v>4186</v>
      </c>
      <c r="H406" s="835" t="s">
        <v>4187</v>
      </c>
      <c r="I406" s="849">
        <v>6.2899999618530273</v>
      </c>
      <c r="J406" s="849">
        <v>20</v>
      </c>
      <c r="K406" s="850">
        <v>125.80000305175781</v>
      </c>
    </row>
    <row r="407" spans="1:11" ht="14.4" customHeight="1" x14ac:dyDescent="0.3">
      <c r="A407" s="831" t="s">
        <v>576</v>
      </c>
      <c r="B407" s="832" t="s">
        <v>577</v>
      </c>
      <c r="C407" s="835" t="s">
        <v>597</v>
      </c>
      <c r="D407" s="863" t="s">
        <v>598</v>
      </c>
      <c r="E407" s="835" t="s">
        <v>4100</v>
      </c>
      <c r="F407" s="863" t="s">
        <v>4101</v>
      </c>
      <c r="G407" s="835" t="s">
        <v>4589</v>
      </c>
      <c r="H407" s="835" t="s">
        <v>4590</v>
      </c>
      <c r="I407" s="849">
        <v>6.2899999618530273</v>
      </c>
      <c r="J407" s="849">
        <v>10</v>
      </c>
      <c r="K407" s="850">
        <v>62.900001525878906</v>
      </c>
    </row>
    <row r="408" spans="1:11" ht="14.4" customHeight="1" x14ac:dyDescent="0.3">
      <c r="A408" s="831" t="s">
        <v>576</v>
      </c>
      <c r="B408" s="832" t="s">
        <v>577</v>
      </c>
      <c r="C408" s="835" t="s">
        <v>597</v>
      </c>
      <c r="D408" s="863" t="s">
        <v>598</v>
      </c>
      <c r="E408" s="835" t="s">
        <v>4100</v>
      </c>
      <c r="F408" s="863" t="s">
        <v>4101</v>
      </c>
      <c r="G408" s="835" t="s">
        <v>4190</v>
      </c>
      <c r="H408" s="835" t="s">
        <v>4191</v>
      </c>
      <c r="I408" s="849">
        <v>172.5</v>
      </c>
      <c r="J408" s="849">
        <v>2</v>
      </c>
      <c r="K408" s="850">
        <v>345</v>
      </c>
    </row>
    <row r="409" spans="1:11" ht="14.4" customHeight="1" x14ac:dyDescent="0.3">
      <c r="A409" s="831" t="s">
        <v>576</v>
      </c>
      <c r="B409" s="832" t="s">
        <v>577</v>
      </c>
      <c r="C409" s="835" t="s">
        <v>597</v>
      </c>
      <c r="D409" s="863" t="s">
        <v>598</v>
      </c>
      <c r="E409" s="835" t="s">
        <v>4100</v>
      </c>
      <c r="F409" s="863" t="s">
        <v>4101</v>
      </c>
      <c r="G409" s="835" t="s">
        <v>4192</v>
      </c>
      <c r="H409" s="835" t="s">
        <v>4193</v>
      </c>
      <c r="I409" s="849">
        <v>6.1711111598544655</v>
      </c>
      <c r="J409" s="849">
        <v>280</v>
      </c>
      <c r="K409" s="850">
        <v>1727.9000244140625</v>
      </c>
    </row>
    <row r="410" spans="1:11" ht="14.4" customHeight="1" x14ac:dyDescent="0.3">
      <c r="A410" s="831" t="s">
        <v>576</v>
      </c>
      <c r="B410" s="832" t="s">
        <v>577</v>
      </c>
      <c r="C410" s="835" t="s">
        <v>597</v>
      </c>
      <c r="D410" s="863" t="s">
        <v>598</v>
      </c>
      <c r="E410" s="835" t="s">
        <v>4100</v>
      </c>
      <c r="F410" s="863" t="s">
        <v>4101</v>
      </c>
      <c r="G410" s="835" t="s">
        <v>4194</v>
      </c>
      <c r="H410" s="835" t="s">
        <v>4195</v>
      </c>
      <c r="I410" s="849">
        <v>20.690000534057617</v>
      </c>
      <c r="J410" s="849">
        <v>1700</v>
      </c>
      <c r="K410" s="850">
        <v>35174.80126953125</v>
      </c>
    </row>
    <row r="411" spans="1:11" ht="14.4" customHeight="1" x14ac:dyDescent="0.3">
      <c r="A411" s="831" t="s">
        <v>576</v>
      </c>
      <c r="B411" s="832" t="s">
        <v>577</v>
      </c>
      <c r="C411" s="835" t="s">
        <v>597</v>
      </c>
      <c r="D411" s="863" t="s">
        <v>598</v>
      </c>
      <c r="E411" s="835" t="s">
        <v>4100</v>
      </c>
      <c r="F411" s="863" t="s">
        <v>4101</v>
      </c>
      <c r="G411" s="835" t="s">
        <v>4591</v>
      </c>
      <c r="H411" s="835" t="s">
        <v>4592</v>
      </c>
      <c r="I411" s="849">
        <v>4728.680013020833</v>
      </c>
      <c r="J411" s="849">
        <v>21</v>
      </c>
      <c r="K411" s="850">
        <v>99302.2802734375</v>
      </c>
    </row>
    <row r="412" spans="1:11" ht="14.4" customHeight="1" x14ac:dyDescent="0.3">
      <c r="A412" s="831" t="s">
        <v>576</v>
      </c>
      <c r="B412" s="832" t="s">
        <v>577</v>
      </c>
      <c r="C412" s="835" t="s">
        <v>597</v>
      </c>
      <c r="D412" s="863" t="s">
        <v>598</v>
      </c>
      <c r="E412" s="835" t="s">
        <v>4100</v>
      </c>
      <c r="F412" s="863" t="s">
        <v>4101</v>
      </c>
      <c r="G412" s="835" t="s">
        <v>4593</v>
      </c>
      <c r="H412" s="835" t="s">
        <v>4594</v>
      </c>
      <c r="I412" s="849">
        <v>7690</v>
      </c>
      <c r="J412" s="849">
        <v>3</v>
      </c>
      <c r="K412" s="850">
        <v>23070</v>
      </c>
    </row>
    <row r="413" spans="1:11" ht="14.4" customHeight="1" x14ac:dyDescent="0.3">
      <c r="A413" s="831" t="s">
        <v>576</v>
      </c>
      <c r="B413" s="832" t="s">
        <v>577</v>
      </c>
      <c r="C413" s="835" t="s">
        <v>597</v>
      </c>
      <c r="D413" s="863" t="s">
        <v>598</v>
      </c>
      <c r="E413" s="835" t="s">
        <v>4100</v>
      </c>
      <c r="F413" s="863" t="s">
        <v>4101</v>
      </c>
      <c r="G413" s="835" t="s">
        <v>4595</v>
      </c>
      <c r="H413" s="835" t="s">
        <v>4596</v>
      </c>
      <c r="I413" s="849">
        <v>3862.2900390625</v>
      </c>
      <c r="J413" s="849">
        <v>20</v>
      </c>
      <c r="K413" s="850">
        <v>77246</v>
      </c>
    </row>
    <row r="414" spans="1:11" ht="14.4" customHeight="1" x14ac:dyDescent="0.3">
      <c r="A414" s="831" t="s">
        <v>576</v>
      </c>
      <c r="B414" s="832" t="s">
        <v>577</v>
      </c>
      <c r="C414" s="835" t="s">
        <v>597</v>
      </c>
      <c r="D414" s="863" t="s">
        <v>598</v>
      </c>
      <c r="E414" s="835" t="s">
        <v>4100</v>
      </c>
      <c r="F414" s="863" t="s">
        <v>4101</v>
      </c>
      <c r="G414" s="835" t="s">
        <v>4597</v>
      </c>
      <c r="H414" s="835" t="s">
        <v>4598</v>
      </c>
      <c r="I414" s="849">
        <v>204.40499877929687</v>
      </c>
      <c r="J414" s="849">
        <v>60</v>
      </c>
      <c r="K414" s="850">
        <v>12264.2998046875</v>
      </c>
    </row>
    <row r="415" spans="1:11" ht="14.4" customHeight="1" x14ac:dyDescent="0.3">
      <c r="A415" s="831" t="s">
        <v>576</v>
      </c>
      <c r="B415" s="832" t="s">
        <v>577</v>
      </c>
      <c r="C415" s="835" t="s">
        <v>597</v>
      </c>
      <c r="D415" s="863" t="s">
        <v>598</v>
      </c>
      <c r="E415" s="835" t="s">
        <v>4100</v>
      </c>
      <c r="F415" s="863" t="s">
        <v>4101</v>
      </c>
      <c r="G415" s="835" t="s">
        <v>4599</v>
      </c>
      <c r="H415" s="835" t="s">
        <v>4600</v>
      </c>
      <c r="I415" s="849">
        <v>217.44000244140625</v>
      </c>
      <c r="J415" s="849">
        <v>30</v>
      </c>
      <c r="K415" s="850">
        <v>6523.2001953125</v>
      </c>
    </row>
    <row r="416" spans="1:11" ht="14.4" customHeight="1" x14ac:dyDescent="0.3">
      <c r="A416" s="831" t="s">
        <v>576</v>
      </c>
      <c r="B416" s="832" t="s">
        <v>577</v>
      </c>
      <c r="C416" s="835" t="s">
        <v>597</v>
      </c>
      <c r="D416" s="863" t="s">
        <v>598</v>
      </c>
      <c r="E416" s="835" t="s">
        <v>4100</v>
      </c>
      <c r="F416" s="863" t="s">
        <v>4101</v>
      </c>
      <c r="G416" s="835" t="s">
        <v>4599</v>
      </c>
      <c r="H416" s="835" t="s">
        <v>4601</v>
      </c>
      <c r="I416" s="849">
        <v>217.43499755859375</v>
      </c>
      <c r="J416" s="849">
        <v>60</v>
      </c>
      <c r="K416" s="850">
        <v>13046.10009765625</v>
      </c>
    </row>
    <row r="417" spans="1:11" ht="14.4" customHeight="1" x14ac:dyDescent="0.3">
      <c r="A417" s="831" t="s">
        <v>576</v>
      </c>
      <c r="B417" s="832" t="s">
        <v>577</v>
      </c>
      <c r="C417" s="835" t="s">
        <v>597</v>
      </c>
      <c r="D417" s="863" t="s">
        <v>598</v>
      </c>
      <c r="E417" s="835" t="s">
        <v>4100</v>
      </c>
      <c r="F417" s="863" t="s">
        <v>4101</v>
      </c>
      <c r="G417" s="835" t="s">
        <v>4602</v>
      </c>
      <c r="H417" s="835" t="s">
        <v>4603</v>
      </c>
      <c r="I417" s="849">
        <v>17.059999465942383</v>
      </c>
      <c r="J417" s="849">
        <v>10</v>
      </c>
      <c r="K417" s="850">
        <v>170.61000061035156</v>
      </c>
    </row>
    <row r="418" spans="1:11" ht="14.4" customHeight="1" x14ac:dyDescent="0.3">
      <c r="A418" s="831" t="s">
        <v>576</v>
      </c>
      <c r="B418" s="832" t="s">
        <v>577</v>
      </c>
      <c r="C418" s="835" t="s">
        <v>597</v>
      </c>
      <c r="D418" s="863" t="s">
        <v>598</v>
      </c>
      <c r="E418" s="835" t="s">
        <v>4100</v>
      </c>
      <c r="F418" s="863" t="s">
        <v>4101</v>
      </c>
      <c r="G418" s="835" t="s">
        <v>4604</v>
      </c>
      <c r="H418" s="835" t="s">
        <v>4605</v>
      </c>
      <c r="I418" s="849">
        <v>768.47998046875</v>
      </c>
      <c r="J418" s="849">
        <v>3</v>
      </c>
      <c r="K418" s="850">
        <v>2305.43994140625</v>
      </c>
    </row>
    <row r="419" spans="1:11" ht="14.4" customHeight="1" x14ac:dyDescent="0.3">
      <c r="A419" s="831" t="s">
        <v>576</v>
      </c>
      <c r="B419" s="832" t="s">
        <v>577</v>
      </c>
      <c r="C419" s="835" t="s">
        <v>597</v>
      </c>
      <c r="D419" s="863" t="s">
        <v>598</v>
      </c>
      <c r="E419" s="835" t="s">
        <v>4100</v>
      </c>
      <c r="F419" s="863" t="s">
        <v>4101</v>
      </c>
      <c r="G419" s="835" t="s">
        <v>4606</v>
      </c>
      <c r="H419" s="835" t="s">
        <v>4607</v>
      </c>
      <c r="I419" s="849">
        <v>7.8299999237060547</v>
      </c>
      <c r="J419" s="849">
        <v>5</v>
      </c>
      <c r="K419" s="850">
        <v>39.150001525878906</v>
      </c>
    </row>
    <row r="420" spans="1:11" ht="14.4" customHeight="1" x14ac:dyDescent="0.3">
      <c r="A420" s="831" t="s">
        <v>576</v>
      </c>
      <c r="B420" s="832" t="s">
        <v>577</v>
      </c>
      <c r="C420" s="835" t="s">
        <v>597</v>
      </c>
      <c r="D420" s="863" t="s">
        <v>598</v>
      </c>
      <c r="E420" s="835" t="s">
        <v>4100</v>
      </c>
      <c r="F420" s="863" t="s">
        <v>4101</v>
      </c>
      <c r="G420" s="835" t="s">
        <v>4608</v>
      </c>
      <c r="H420" s="835" t="s">
        <v>4609</v>
      </c>
      <c r="I420" s="849">
        <v>7.1100000143051147</v>
      </c>
      <c r="J420" s="849">
        <v>35</v>
      </c>
      <c r="K420" s="850">
        <v>247.18999862670898</v>
      </c>
    </row>
    <row r="421" spans="1:11" ht="14.4" customHeight="1" x14ac:dyDescent="0.3">
      <c r="A421" s="831" t="s">
        <v>576</v>
      </c>
      <c r="B421" s="832" t="s">
        <v>577</v>
      </c>
      <c r="C421" s="835" t="s">
        <v>597</v>
      </c>
      <c r="D421" s="863" t="s">
        <v>598</v>
      </c>
      <c r="E421" s="835" t="s">
        <v>4100</v>
      </c>
      <c r="F421" s="863" t="s">
        <v>4101</v>
      </c>
      <c r="G421" s="835" t="s">
        <v>4610</v>
      </c>
      <c r="H421" s="835" t="s">
        <v>4611</v>
      </c>
      <c r="I421" s="849">
        <v>6.7466665903727217</v>
      </c>
      <c r="J421" s="849">
        <v>30</v>
      </c>
      <c r="K421" s="850">
        <v>202.39999389648437</v>
      </c>
    </row>
    <row r="422" spans="1:11" ht="14.4" customHeight="1" x14ac:dyDescent="0.3">
      <c r="A422" s="831" t="s">
        <v>576</v>
      </c>
      <c r="B422" s="832" t="s">
        <v>577</v>
      </c>
      <c r="C422" s="835" t="s">
        <v>597</v>
      </c>
      <c r="D422" s="863" t="s">
        <v>598</v>
      </c>
      <c r="E422" s="835" t="s">
        <v>4100</v>
      </c>
      <c r="F422" s="863" t="s">
        <v>4101</v>
      </c>
      <c r="G422" s="835" t="s">
        <v>4612</v>
      </c>
      <c r="H422" s="835" t="s">
        <v>4613</v>
      </c>
      <c r="I422" s="849">
        <v>6.6500000953674316</v>
      </c>
      <c r="J422" s="849">
        <v>10</v>
      </c>
      <c r="K422" s="850">
        <v>66.5</v>
      </c>
    </row>
    <row r="423" spans="1:11" ht="14.4" customHeight="1" x14ac:dyDescent="0.3">
      <c r="A423" s="831" t="s">
        <v>576</v>
      </c>
      <c r="B423" s="832" t="s">
        <v>577</v>
      </c>
      <c r="C423" s="835" t="s">
        <v>597</v>
      </c>
      <c r="D423" s="863" t="s">
        <v>598</v>
      </c>
      <c r="E423" s="835" t="s">
        <v>4100</v>
      </c>
      <c r="F423" s="863" t="s">
        <v>4101</v>
      </c>
      <c r="G423" s="835" t="s">
        <v>4614</v>
      </c>
      <c r="H423" s="835" t="s">
        <v>4615</v>
      </c>
      <c r="I423" s="849">
        <v>798.5999755859375</v>
      </c>
      <c r="J423" s="849">
        <v>10</v>
      </c>
      <c r="K423" s="850">
        <v>7986</v>
      </c>
    </row>
    <row r="424" spans="1:11" ht="14.4" customHeight="1" x14ac:dyDescent="0.3">
      <c r="A424" s="831" t="s">
        <v>576</v>
      </c>
      <c r="B424" s="832" t="s">
        <v>577</v>
      </c>
      <c r="C424" s="835" t="s">
        <v>597</v>
      </c>
      <c r="D424" s="863" t="s">
        <v>598</v>
      </c>
      <c r="E424" s="835" t="s">
        <v>4100</v>
      </c>
      <c r="F424" s="863" t="s">
        <v>4101</v>
      </c>
      <c r="G424" s="835" t="s">
        <v>4616</v>
      </c>
      <c r="H424" s="835" t="s">
        <v>4617</v>
      </c>
      <c r="I424" s="849">
        <v>123.18000030517578</v>
      </c>
      <c r="J424" s="849">
        <v>150</v>
      </c>
      <c r="K424" s="850">
        <v>18476.69970703125</v>
      </c>
    </row>
    <row r="425" spans="1:11" ht="14.4" customHeight="1" x14ac:dyDescent="0.3">
      <c r="A425" s="831" t="s">
        <v>576</v>
      </c>
      <c r="B425" s="832" t="s">
        <v>577</v>
      </c>
      <c r="C425" s="835" t="s">
        <v>597</v>
      </c>
      <c r="D425" s="863" t="s">
        <v>598</v>
      </c>
      <c r="E425" s="835" t="s">
        <v>4100</v>
      </c>
      <c r="F425" s="863" t="s">
        <v>4101</v>
      </c>
      <c r="G425" s="835" t="s">
        <v>4618</v>
      </c>
      <c r="H425" s="835" t="s">
        <v>4619</v>
      </c>
      <c r="I425" s="849">
        <v>16.459999720255535</v>
      </c>
      <c r="J425" s="849">
        <v>70</v>
      </c>
      <c r="K425" s="850">
        <v>1152.0500183105469</v>
      </c>
    </row>
    <row r="426" spans="1:11" ht="14.4" customHeight="1" x14ac:dyDescent="0.3">
      <c r="A426" s="831" t="s">
        <v>576</v>
      </c>
      <c r="B426" s="832" t="s">
        <v>577</v>
      </c>
      <c r="C426" s="835" t="s">
        <v>597</v>
      </c>
      <c r="D426" s="863" t="s">
        <v>598</v>
      </c>
      <c r="E426" s="835" t="s">
        <v>4100</v>
      </c>
      <c r="F426" s="863" t="s">
        <v>4101</v>
      </c>
      <c r="G426" s="835" t="s">
        <v>4620</v>
      </c>
      <c r="H426" s="835" t="s">
        <v>4621</v>
      </c>
      <c r="I426" s="849">
        <v>5060</v>
      </c>
      <c r="J426" s="849">
        <v>1</v>
      </c>
      <c r="K426" s="850">
        <v>5060</v>
      </c>
    </row>
    <row r="427" spans="1:11" ht="14.4" customHeight="1" x14ac:dyDescent="0.3">
      <c r="A427" s="831" t="s">
        <v>576</v>
      </c>
      <c r="B427" s="832" t="s">
        <v>577</v>
      </c>
      <c r="C427" s="835" t="s">
        <v>597</v>
      </c>
      <c r="D427" s="863" t="s">
        <v>598</v>
      </c>
      <c r="E427" s="835" t="s">
        <v>4100</v>
      </c>
      <c r="F427" s="863" t="s">
        <v>4101</v>
      </c>
      <c r="G427" s="835" t="s">
        <v>4622</v>
      </c>
      <c r="H427" s="835" t="s">
        <v>4623</v>
      </c>
      <c r="I427" s="849">
        <v>5060</v>
      </c>
      <c r="J427" s="849">
        <v>3</v>
      </c>
      <c r="K427" s="850">
        <v>15180</v>
      </c>
    </row>
    <row r="428" spans="1:11" ht="14.4" customHeight="1" x14ac:dyDescent="0.3">
      <c r="A428" s="831" t="s">
        <v>576</v>
      </c>
      <c r="B428" s="832" t="s">
        <v>577</v>
      </c>
      <c r="C428" s="835" t="s">
        <v>597</v>
      </c>
      <c r="D428" s="863" t="s">
        <v>598</v>
      </c>
      <c r="E428" s="835" t="s">
        <v>4100</v>
      </c>
      <c r="F428" s="863" t="s">
        <v>4101</v>
      </c>
      <c r="G428" s="835" t="s">
        <v>4624</v>
      </c>
      <c r="H428" s="835" t="s">
        <v>4625</v>
      </c>
      <c r="I428" s="849">
        <v>9.1966663996378575</v>
      </c>
      <c r="J428" s="849">
        <v>150</v>
      </c>
      <c r="K428" s="850">
        <v>1379.5</v>
      </c>
    </row>
    <row r="429" spans="1:11" ht="14.4" customHeight="1" x14ac:dyDescent="0.3">
      <c r="A429" s="831" t="s">
        <v>576</v>
      </c>
      <c r="B429" s="832" t="s">
        <v>577</v>
      </c>
      <c r="C429" s="835" t="s">
        <v>597</v>
      </c>
      <c r="D429" s="863" t="s">
        <v>598</v>
      </c>
      <c r="E429" s="835" t="s">
        <v>4100</v>
      </c>
      <c r="F429" s="863" t="s">
        <v>4101</v>
      </c>
      <c r="G429" s="835" t="s">
        <v>4626</v>
      </c>
      <c r="H429" s="835" t="s">
        <v>4627</v>
      </c>
      <c r="I429" s="849">
        <v>8.8000001907348633</v>
      </c>
      <c r="J429" s="849">
        <v>30</v>
      </c>
      <c r="K429" s="850">
        <v>264</v>
      </c>
    </row>
    <row r="430" spans="1:11" ht="14.4" customHeight="1" x14ac:dyDescent="0.3">
      <c r="A430" s="831" t="s">
        <v>576</v>
      </c>
      <c r="B430" s="832" t="s">
        <v>577</v>
      </c>
      <c r="C430" s="835" t="s">
        <v>597</v>
      </c>
      <c r="D430" s="863" t="s">
        <v>598</v>
      </c>
      <c r="E430" s="835" t="s">
        <v>4100</v>
      </c>
      <c r="F430" s="863" t="s">
        <v>4101</v>
      </c>
      <c r="G430" s="835" t="s">
        <v>4628</v>
      </c>
      <c r="H430" s="835" t="s">
        <v>4629</v>
      </c>
      <c r="I430" s="849">
        <v>23.350000381469727</v>
      </c>
      <c r="J430" s="849">
        <v>20</v>
      </c>
      <c r="K430" s="850">
        <v>467.05999755859375</v>
      </c>
    </row>
    <row r="431" spans="1:11" ht="14.4" customHeight="1" x14ac:dyDescent="0.3">
      <c r="A431" s="831" t="s">
        <v>576</v>
      </c>
      <c r="B431" s="832" t="s">
        <v>577</v>
      </c>
      <c r="C431" s="835" t="s">
        <v>597</v>
      </c>
      <c r="D431" s="863" t="s">
        <v>598</v>
      </c>
      <c r="E431" s="835" t="s">
        <v>4100</v>
      </c>
      <c r="F431" s="863" t="s">
        <v>4101</v>
      </c>
      <c r="G431" s="835" t="s">
        <v>4630</v>
      </c>
      <c r="H431" s="835" t="s">
        <v>4631</v>
      </c>
      <c r="I431" s="849">
        <v>9.6800003051757812</v>
      </c>
      <c r="J431" s="849">
        <v>30</v>
      </c>
      <c r="K431" s="850">
        <v>290.39999389648437</v>
      </c>
    </row>
    <row r="432" spans="1:11" ht="14.4" customHeight="1" x14ac:dyDescent="0.3">
      <c r="A432" s="831" t="s">
        <v>576</v>
      </c>
      <c r="B432" s="832" t="s">
        <v>577</v>
      </c>
      <c r="C432" s="835" t="s">
        <v>597</v>
      </c>
      <c r="D432" s="863" t="s">
        <v>598</v>
      </c>
      <c r="E432" s="835" t="s">
        <v>4100</v>
      </c>
      <c r="F432" s="863" t="s">
        <v>4101</v>
      </c>
      <c r="G432" s="835" t="s">
        <v>4632</v>
      </c>
      <c r="H432" s="835" t="s">
        <v>4633</v>
      </c>
      <c r="I432" s="849">
        <v>23.149999618530273</v>
      </c>
      <c r="J432" s="849">
        <v>50</v>
      </c>
      <c r="K432" s="850">
        <v>1157.3699951171875</v>
      </c>
    </row>
    <row r="433" spans="1:11" ht="14.4" customHeight="1" x14ac:dyDescent="0.3">
      <c r="A433" s="831" t="s">
        <v>576</v>
      </c>
      <c r="B433" s="832" t="s">
        <v>577</v>
      </c>
      <c r="C433" s="835" t="s">
        <v>597</v>
      </c>
      <c r="D433" s="863" t="s">
        <v>598</v>
      </c>
      <c r="E433" s="835" t="s">
        <v>4100</v>
      </c>
      <c r="F433" s="863" t="s">
        <v>4101</v>
      </c>
      <c r="G433" s="835" t="s">
        <v>4634</v>
      </c>
      <c r="H433" s="835" t="s">
        <v>4635</v>
      </c>
      <c r="I433" s="849">
        <v>20.569999694824219</v>
      </c>
      <c r="J433" s="849">
        <v>200</v>
      </c>
      <c r="K433" s="850">
        <v>4114</v>
      </c>
    </row>
    <row r="434" spans="1:11" ht="14.4" customHeight="1" x14ac:dyDescent="0.3">
      <c r="A434" s="831" t="s">
        <v>576</v>
      </c>
      <c r="B434" s="832" t="s">
        <v>577</v>
      </c>
      <c r="C434" s="835" t="s">
        <v>597</v>
      </c>
      <c r="D434" s="863" t="s">
        <v>598</v>
      </c>
      <c r="E434" s="835" t="s">
        <v>4100</v>
      </c>
      <c r="F434" s="863" t="s">
        <v>4101</v>
      </c>
      <c r="G434" s="835" t="s">
        <v>4198</v>
      </c>
      <c r="H434" s="835" t="s">
        <v>4199</v>
      </c>
      <c r="I434" s="849">
        <v>187.46999511718749</v>
      </c>
      <c r="J434" s="849">
        <v>18</v>
      </c>
      <c r="K434" s="850">
        <v>3367.0499877929687</v>
      </c>
    </row>
    <row r="435" spans="1:11" ht="14.4" customHeight="1" x14ac:dyDescent="0.3">
      <c r="A435" s="831" t="s">
        <v>576</v>
      </c>
      <c r="B435" s="832" t="s">
        <v>577</v>
      </c>
      <c r="C435" s="835" t="s">
        <v>597</v>
      </c>
      <c r="D435" s="863" t="s">
        <v>598</v>
      </c>
      <c r="E435" s="835" t="s">
        <v>4100</v>
      </c>
      <c r="F435" s="863" t="s">
        <v>4101</v>
      </c>
      <c r="G435" s="835" t="s">
        <v>4636</v>
      </c>
      <c r="H435" s="835" t="s">
        <v>4637</v>
      </c>
      <c r="I435" s="849">
        <v>1.2100000381469727</v>
      </c>
      <c r="J435" s="849">
        <v>2</v>
      </c>
      <c r="K435" s="850">
        <v>2.4200000762939453</v>
      </c>
    </row>
    <row r="436" spans="1:11" ht="14.4" customHeight="1" x14ac:dyDescent="0.3">
      <c r="A436" s="831" t="s">
        <v>576</v>
      </c>
      <c r="B436" s="832" t="s">
        <v>577</v>
      </c>
      <c r="C436" s="835" t="s">
        <v>597</v>
      </c>
      <c r="D436" s="863" t="s">
        <v>598</v>
      </c>
      <c r="E436" s="835" t="s">
        <v>4100</v>
      </c>
      <c r="F436" s="863" t="s">
        <v>4101</v>
      </c>
      <c r="G436" s="835" t="s">
        <v>4200</v>
      </c>
      <c r="H436" s="835" t="s">
        <v>4201</v>
      </c>
      <c r="I436" s="849">
        <v>1.0900000333786011</v>
      </c>
      <c r="J436" s="849">
        <v>11400</v>
      </c>
      <c r="K436" s="850">
        <v>12426</v>
      </c>
    </row>
    <row r="437" spans="1:11" ht="14.4" customHeight="1" x14ac:dyDescent="0.3">
      <c r="A437" s="831" t="s">
        <v>576</v>
      </c>
      <c r="B437" s="832" t="s">
        <v>577</v>
      </c>
      <c r="C437" s="835" t="s">
        <v>597</v>
      </c>
      <c r="D437" s="863" t="s">
        <v>598</v>
      </c>
      <c r="E437" s="835" t="s">
        <v>4100</v>
      </c>
      <c r="F437" s="863" t="s">
        <v>4101</v>
      </c>
      <c r="G437" s="835" t="s">
        <v>4202</v>
      </c>
      <c r="H437" s="835" t="s">
        <v>4203</v>
      </c>
      <c r="I437" s="849">
        <v>0.47999998927116394</v>
      </c>
      <c r="J437" s="849">
        <v>3800</v>
      </c>
      <c r="K437" s="850">
        <v>1824</v>
      </c>
    </row>
    <row r="438" spans="1:11" ht="14.4" customHeight="1" x14ac:dyDescent="0.3">
      <c r="A438" s="831" t="s">
        <v>576</v>
      </c>
      <c r="B438" s="832" t="s">
        <v>577</v>
      </c>
      <c r="C438" s="835" t="s">
        <v>597</v>
      </c>
      <c r="D438" s="863" t="s">
        <v>598</v>
      </c>
      <c r="E438" s="835" t="s">
        <v>4100</v>
      </c>
      <c r="F438" s="863" t="s">
        <v>4101</v>
      </c>
      <c r="G438" s="835" t="s">
        <v>4204</v>
      </c>
      <c r="H438" s="835" t="s">
        <v>4205</v>
      </c>
      <c r="I438" s="849">
        <v>1.6711110671361287</v>
      </c>
      <c r="J438" s="849">
        <v>4700</v>
      </c>
      <c r="K438" s="850">
        <v>7854</v>
      </c>
    </row>
    <row r="439" spans="1:11" ht="14.4" customHeight="1" x14ac:dyDescent="0.3">
      <c r="A439" s="831" t="s">
        <v>576</v>
      </c>
      <c r="B439" s="832" t="s">
        <v>577</v>
      </c>
      <c r="C439" s="835" t="s">
        <v>597</v>
      </c>
      <c r="D439" s="863" t="s">
        <v>598</v>
      </c>
      <c r="E439" s="835" t="s">
        <v>4100</v>
      </c>
      <c r="F439" s="863" t="s">
        <v>4101</v>
      </c>
      <c r="G439" s="835" t="s">
        <v>4206</v>
      </c>
      <c r="H439" s="835" t="s">
        <v>4207</v>
      </c>
      <c r="I439" s="849">
        <v>7.1599998474121094</v>
      </c>
      <c r="J439" s="849">
        <v>2500</v>
      </c>
      <c r="K439" s="850">
        <v>17894.350341796875</v>
      </c>
    </row>
    <row r="440" spans="1:11" ht="14.4" customHeight="1" x14ac:dyDescent="0.3">
      <c r="A440" s="831" t="s">
        <v>576</v>
      </c>
      <c r="B440" s="832" t="s">
        <v>577</v>
      </c>
      <c r="C440" s="835" t="s">
        <v>597</v>
      </c>
      <c r="D440" s="863" t="s">
        <v>598</v>
      </c>
      <c r="E440" s="835" t="s">
        <v>4100</v>
      </c>
      <c r="F440" s="863" t="s">
        <v>4101</v>
      </c>
      <c r="G440" s="835" t="s">
        <v>4208</v>
      </c>
      <c r="H440" s="835" t="s">
        <v>4209</v>
      </c>
      <c r="I440" s="849">
        <v>0.67000001668930054</v>
      </c>
      <c r="J440" s="849">
        <v>4100</v>
      </c>
      <c r="K440" s="850">
        <v>2747</v>
      </c>
    </row>
    <row r="441" spans="1:11" ht="14.4" customHeight="1" x14ac:dyDescent="0.3">
      <c r="A441" s="831" t="s">
        <v>576</v>
      </c>
      <c r="B441" s="832" t="s">
        <v>577</v>
      </c>
      <c r="C441" s="835" t="s">
        <v>597</v>
      </c>
      <c r="D441" s="863" t="s">
        <v>598</v>
      </c>
      <c r="E441" s="835" t="s">
        <v>4100</v>
      </c>
      <c r="F441" s="863" t="s">
        <v>4101</v>
      </c>
      <c r="G441" s="835" t="s">
        <v>4638</v>
      </c>
      <c r="H441" s="835" t="s">
        <v>4639</v>
      </c>
      <c r="I441" s="849">
        <v>1.8133333524068196</v>
      </c>
      <c r="J441" s="849">
        <v>300</v>
      </c>
      <c r="K441" s="850">
        <v>544</v>
      </c>
    </row>
    <row r="442" spans="1:11" ht="14.4" customHeight="1" x14ac:dyDescent="0.3">
      <c r="A442" s="831" t="s">
        <v>576</v>
      </c>
      <c r="B442" s="832" t="s">
        <v>577</v>
      </c>
      <c r="C442" s="835" t="s">
        <v>597</v>
      </c>
      <c r="D442" s="863" t="s">
        <v>598</v>
      </c>
      <c r="E442" s="835" t="s">
        <v>4100</v>
      </c>
      <c r="F442" s="863" t="s">
        <v>4101</v>
      </c>
      <c r="G442" s="835" t="s">
        <v>4210</v>
      </c>
      <c r="H442" s="835" t="s">
        <v>4211</v>
      </c>
      <c r="I442" s="849">
        <v>14.649999618530273</v>
      </c>
      <c r="J442" s="849">
        <v>300</v>
      </c>
      <c r="K442" s="850">
        <v>4395.780029296875</v>
      </c>
    </row>
    <row r="443" spans="1:11" ht="14.4" customHeight="1" x14ac:dyDescent="0.3">
      <c r="A443" s="831" t="s">
        <v>576</v>
      </c>
      <c r="B443" s="832" t="s">
        <v>577</v>
      </c>
      <c r="C443" s="835" t="s">
        <v>597</v>
      </c>
      <c r="D443" s="863" t="s">
        <v>598</v>
      </c>
      <c r="E443" s="835" t="s">
        <v>4100</v>
      </c>
      <c r="F443" s="863" t="s">
        <v>4101</v>
      </c>
      <c r="G443" s="835" t="s">
        <v>4212</v>
      </c>
      <c r="H443" s="835" t="s">
        <v>4213</v>
      </c>
      <c r="I443" s="849">
        <v>5.1992305975693922</v>
      </c>
      <c r="J443" s="849">
        <v>9612</v>
      </c>
      <c r="K443" s="850">
        <v>49986.19970703125</v>
      </c>
    </row>
    <row r="444" spans="1:11" ht="14.4" customHeight="1" x14ac:dyDescent="0.3">
      <c r="A444" s="831" t="s">
        <v>576</v>
      </c>
      <c r="B444" s="832" t="s">
        <v>577</v>
      </c>
      <c r="C444" s="835" t="s">
        <v>597</v>
      </c>
      <c r="D444" s="863" t="s">
        <v>598</v>
      </c>
      <c r="E444" s="835" t="s">
        <v>4100</v>
      </c>
      <c r="F444" s="863" t="s">
        <v>4101</v>
      </c>
      <c r="G444" s="835" t="s">
        <v>4640</v>
      </c>
      <c r="H444" s="835" t="s">
        <v>4641</v>
      </c>
      <c r="I444" s="849">
        <v>15.729999542236328</v>
      </c>
      <c r="J444" s="849">
        <v>180</v>
      </c>
      <c r="K444" s="850">
        <v>2831.3999633789062</v>
      </c>
    </row>
    <row r="445" spans="1:11" ht="14.4" customHeight="1" x14ac:dyDescent="0.3">
      <c r="A445" s="831" t="s">
        <v>576</v>
      </c>
      <c r="B445" s="832" t="s">
        <v>577</v>
      </c>
      <c r="C445" s="835" t="s">
        <v>597</v>
      </c>
      <c r="D445" s="863" t="s">
        <v>598</v>
      </c>
      <c r="E445" s="835" t="s">
        <v>4100</v>
      </c>
      <c r="F445" s="863" t="s">
        <v>4101</v>
      </c>
      <c r="G445" s="835" t="s">
        <v>4214</v>
      </c>
      <c r="H445" s="835" t="s">
        <v>4215</v>
      </c>
      <c r="I445" s="849">
        <v>8.8319999694824212</v>
      </c>
      <c r="J445" s="849">
        <v>8825</v>
      </c>
      <c r="K445" s="850">
        <v>77944.75</v>
      </c>
    </row>
    <row r="446" spans="1:11" ht="14.4" customHeight="1" x14ac:dyDescent="0.3">
      <c r="A446" s="831" t="s">
        <v>576</v>
      </c>
      <c r="B446" s="832" t="s">
        <v>577</v>
      </c>
      <c r="C446" s="835" t="s">
        <v>597</v>
      </c>
      <c r="D446" s="863" t="s">
        <v>598</v>
      </c>
      <c r="E446" s="835" t="s">
        <v>4100</v>
      </c>
      <c r="F446" s="863" t="s">
        <v>4101</v>
      </c>
      <c r="G446" s="835" t="s">
        <v>4218</v>
      </c>
      <c r="H446" s="835" t="s">
        <v>4219</v>
      </c>
      <c r="I446" s="849">
        <v>8.4700002670288086</v>
      </c>
      <c r="J446" s="849">
        <v>720</v>
      </c>
      <c r="K446" s="850">
        <v>6098.3999938964844</v>
      </c>
    </row>
    <row r="447" spans="1:11" ht="14.4" customHeight="1" x14ac:dyDescent="0.3">
      <c r="A447" s="831" t="s">
        <v>576</v>
      </c>
      <c r="B447" s="832" t="s">
        <v>577</v>
      </c>
      <c r="C447" s="835" t="s">
        <v>597</v>
      </c>
      <c r="D447" s="863" t="s">
        <v>598</v>
      </c>
      <c r="E447" s="835" t="s">
        <v>4100</v>
      </c>
      <c r="F447" s="863" t="s">
        <v>4101</v>
      </c>
      <c r="G447" s="835" t="s">
        <v>4220</v>
      </c>
      <c r="H447" s="835" t="s">
        <v>4221</v>
      </c>
      <c r="I447" s="849">
        <v>10.529999732971191</v>
      </c>
      <c r="J447" s="849">
        <v>100</v>
      </c>
      <c r="K447" s="850">
        <v>1053</v>
      </c>
    </row>
    <row r="448" spans="1:11" ht="14.4" customHeight="1" x14ac:dyDescent="0.3">
      <c r="A448" s="831" t="s">
        <v>576</v>
      </c>
      <c r="B448" s="832" t="s">
        <v>577</v>
      </c>
      <c r="C448" s="835" t="s">
        <v>597</v>
      </c>
      <c r="D448" s="863" t="s">
        <v>598</v>
      </c>
      <c r="E448" s="835" t="s">
        <v>4100</v>
      </c>
      <c r="F448" s="863" t="s">
        <v>4101</v>
      </c>
      <c r="G448" s="835" t="s">
        <v>4224</v>
      </c>
      <c r="H448" s="835" t="s">
        <v>4225</v>
      </c>
      <c r="I448" s="849">
        <v>2.1800000667572021</v>
      </c>
      <c r="J448" s="849">
        <v>2100</v>
      </c>
      <c r="K448" s="850">
        <v>4578</v>
      </c>
    </row>
    <row r="449" spans="1:11" ht="14.4" customHeight="1" x14ac:dyDescent="0.3">
      <c r="A449" s="831" t="s">
        <v>576</v>
      </c>
      <c r="B449" s="832" t="s">
        <v>577</v>
      </c>
      <c r="C449" s="835" t="s">
        <v>597</v>
      </c>
      <c r="D449" s="863" t="s">
        <v>598</v>
      </c>
      <c r="E449" s="835" t="s">
        <v>4100</v>
      </c>
      <c r="F449" s="863" t="s">
        <v>4101</v>
      </c>
      <c r="G449" s="835" t="s">
        <v>4226</v>
      </c>
      <c r="H449" s="835" t="s">
        <v>4227</v>
      </c>
      <c r="I449" s="849">
        <v>6.2300000190734863</v>
      </c>
      <c r="J449" s="849">
        <v>360</v>
      </c>
      <c r="K449" s="850">
        <v>2242.7999267578125</v>
      </c>
    </row>
    <row r="450" spans="1:11" ht="14.4" customHeight="1" x14ac:dyDescent="0.3">
      <c r="A450" s="831" t="s">
        <v>576</v>
      </c>
      <c r="B450" s="832" t="s">
        <v>577</v>
      </c>
      <c r="C450" s="835" t="s">
        <v>597</v>
      </c>
      <c r="D450" s="863" t="s">
        <v>598</v>
      </c>
      <c r="E450" s="835" t="s">
        <v>4100</v>
      </c>
      <c r="F450" s="863" t="s">
        <v>4101</v>
      </c>
      <c r="G450" s="835" t="s">
        <v>4642</v>
      </c>
      <c r="H450" s="835" t="s">
        <v>4643</v>
      </c>
      <c r="I450" s="849">
        <v>769.55999755859375</v>
      </c>
      <c r="J450" s="849">
        <v>6</v>
      </c>
      <c r="K450" s="850">
        <v>4617.35986328125</v>
      </c>
    </row>
    <row r="451" spans="1:11" ht="14.4" customHeight="1" x14ac:dyDescent="0.3">
      <c r="A451" s="831" t="s">
        <v>576</v>
      </c>
      <c r="B451" s="832" t="s">
        <v>577</v>
      </c>
      <c r="C451" s="835" t="s">
        <v>597</v>
      </c>
      <c r="D451" s="863" t="s">
        <v>598</v>
      </c>
      <c r="E451" s="835" t="s">
        <v>4100</v>
      </c>
      <c r="F451" s="863" t="s">
        <v>4101</v>
      </c>
      <c r="G451" s="835" t="s">
        <v>4644</v>
      </c>
      <c r="H451" s="835" t="s">
        <v>4645</v>
      </c>
      <c r="I451" s="849">
        <v>769.55999755859375</v>
      </c>
      <c r="J451" s="849">
        <v>60</v>
      </c>
      <c r="K451" s="850">
        <v>46173.5986328125</v>
      </c>
    </row>
    <row r="452" spans="1:11" ht="14.4" customHeight="1" x14ac:dyDescent="0.3">
      <c r="A452" s="831" t="s">
        <v>576</v>
      </c>
      <c r="B452" s="832" t="s">
        <v>577</v>
      </c>
      <c r="C452" s="835" t="s">
        <v>597</v>
      </c>
      <c r="D452" s="863" t="s">
        <v>598</v>
      </c>
      <c r="E452" s="835" t="s">
        <v>4100</v>
      </c>
      <c r="F452" s="863" t="s">
        <v>4101</v>
      </c>
      <c r="G452" s="835" t="s">
        <v>4646</v>
      </c>
      <c r="H452" s="835" t="s">
        <v>4647</v>
      </c>
      <c r="I452" s="849">
        <v>629.20001220703125</v>
      </c>
      <c r="J452" s="849">
        <v>8</v>
      </c>
      <c r="K452" s="850">
        <v>5033.5999755859375</v>
      </c>
    </row>
    <row r="453" spans="1:11" ht="14.4" customHeight="1" x14ac:dyDescent="0.3">
      <c r="A453" s="831" t="s">
        <v>576</v>
      </c>
      <c r="B453" s="832" t="s">
        <v>577</v>
      </c>
      <c r="C453" s="835" t="s">
        <v>597</v>
      </c>
      <c r="D453" s="863" t="s">
        <v>598</v>
      </c>
      <c r="E453" s="835" t="s">
        <v>4100</v>
      </c>
      <c r="F453" s="863" t="s">
        <v>4101</v>
      </c>
      <c r="G453" s="835" t="s">
        <v>4648</v>
      </c>
      <c r="H453" s="835" t="s">
        <v>4649</v>
      </c>
      <c r="I453" s="849">
        <v>193.60000610351562</v>
      </c>
      <c r="J453" s="849">
        <v>25</v>
      </c>
      <c r="K453" s="850">
        <v>4840</v>
      </c>
    </row>
    <row r="454" spans="1:11" ht="14.4" customHeight="1" x14ac:dyDescent="0.3">
      <c r="A454" s="831" t="s">
        <v>576</v>
      </c>
      <c r="B454" s="832" t="s">
        <v>577</v>
      </c>
      <c r="C454" s="835" t="s">
        <v>597</v>
      </c>
      <c r="D454" s="863" t="s">
        <v>598</v>
      </c>
      <c r="E454" s="835" t="s">
        <v>4100</v>
      </c>
      <c r="F454" s="863" t="s">
        <v>4101</v>
      </c>
      <c r="G454" s="835" t="s">
        <v>4650</v>
      </c>
      <c r="H454" s="835" t="s">
        <v>4651</v>
      </c>
      <c r="I454" s="849">
        <v>193.60000610351562</v>
      </c>
      <c r="J454" s="849">
        <v>25</v>
      </c>
      <c r="K454" s="850">
        <v>4840</v>
      </c>
    </row>
    <row r="455" spans="1:11" ht="14.4" customHeight="1" x14ac:dyDescent="0.3">
      <c r="A455" s="831" t="s">
        <v>576</v>
      </c>
      <c r="B455" s="832" t="s">
        <v>577</v>
      </c>
      <c r="C455" s="835" t="s">
        <v>597</v>
      </c>
      <c r="D455" s="863" t="s">
        <v>598</v>
      </c>
      <c r="E455" s="835" t="s">
        <v>4100</v>
      </c>
      <c r="F455" s="863" t="s">
        <v>4101</v>
      </c>
      <c r="G455" s="835" t="s">
        <v>4652</v>
      </c>
      <c r="H455" s="835" t="s">
        <v>4653</v>
      </c>
      <c r="I455" s="849">
        <v>193.60000610351562</v>
      </c>
      <c r="J455" s="849">
        <v>25</v>
      </c>
      <c r="K455" s="850">
        <v>4840</v>
      </c>
    </row>
    <row r="456" spans="1:11" ht="14.4" customHeight="1" x14ac:dyDescent="0.3">
      <c r="A456" s="831" t="s">
        <v>576</v>
      </c>
      <c r="B456" s="832" t="s">
        <v>577</v>
      </c>
      <c r="C456" s="835" t="s">
        <v>597</v>
      </c>
      <c r="D456" s="863" t="s">
        <v>598</v>
      </c>
      <c r="E456" s="835" t="s">
        <v>4100</v>
      </c>
      <c r="F456" s="863" t="s">
        <v>4101</v>
      </c>
      <c r="G456" s="835" t="s">
        <v>4228</v>
      </c>
      <c r="H456" s="835" t="s">
        <v>4229</v>
      </c>
      <c r="I456" s="849">
        <v>127.05000305175781</v>
      </c>
      <c r="J456" s="849">
        <v>7</v>
      </c>
      <c r="K456" s="850">
        <v>889.35002136230469</v>
      </c>
    </row>
    <row r="457" spans="1:11" ht="14.4" customHeight="1" x14ac:dyDescent="0.3">
      <c r="A457" s="831" t="s">
        <v>576</v>
      </c>
      <c r="B457" s="832" t="s">
        <v>577</v>
      </c>
      <c r="C457" s="835" t="s">
        <v>597</v>
      </c>
      <c r="D457" s="863" t="s">
        <v>598</v>
      </c>
      <c r="E457" s="835" t="s">
        <v>4100</v>
      </c>
      <c r="F457" s="863" t="s">
        <v>4101</v>
      </c>
      <c r="G457" s="835" t="s">
        <v>4230</v>
      </c>
      <c r="H457" s="835" t="s">
        <v>4231</v>
      </c>
      <c r="I457" s="849">
        <v>35.090000152587891</v>
      </c>
      <c r="J457" s="849">
        <v>3</v>
      </c>
      <c r="K457" s="850">
        <v>105.26999664306641</v>
      </c>
    </row>
    <row r="458" spans="1:11" ht="14.4" customHeight="1" x14ac:dyDescent="0.3">
      <c r="A458" s="831" t="s">
        <v>576</v>
      </c>
      <c r="B458" s="832" t="s">
        <v>577</v>
      </c>
      <c r="C458" s="835" t="s">
        <v>597</v>
      </c>
      <c r="D458" s="863" t="s">
        <v>598</v>
      </c>
      <c r="E458" s="835" t="s">
        <v>4100</v>
      </c>
      <c r="F458" s="863" t="s">
        <v>4101</v>
      </c>
      <c r="G458" s="835" t="s">
        <v>4654</v>
      </c>
      <c r="H458" s="835" t="s">
        <v>4655</v>
      </c>
      <c r="I458" s="849">
        <v>145.19999694824219</v>
      </c>
      <c r="J458" s="849">
        <v>10</v>
      </c>
      <c r="K458" s="850">
        <v>1452</v>
      </c>
    </row>
    <row r="459" spans="1:11" ht="14.4" customHeight="1" x14ac:dyDescent="0.3">
      <c r="A459" s="831" t="s">
        <v>576</v>
      </c>
      <c r="B459" s="832" t="s">
        <v>577</v>
      </c>
      <c r="C459" s="835" t="s">
        <v>597</v>
      </c>
      <c r="D459" s="863" t="s">
        <v>598</v>
      </c>
      <c r="E459" s="835" t="s">
        <v>4100</v>
      </c>
      <c r="F459" s="863" t="s">
        <v>4101</v>
      </c>
      <c r="G459" s="835" t="s">
        <v>4656</v>
      </c>
      <c r="H459" s="835" t="s">
        <v>4657</v>
      </c>
      <c r="I459" s="849">
        <v>145.19999694824219</v>
      </c>
      <c r="J459" s="849">
        <v>10</v>
      </c>
      <c r="K459" s="850">
        <v>1452</v>
      </c>
    </row>
    <row r="460" spans="1:11" ht="14.4" customHeight="1" x14ac:dyDescent="0.3">
      <c r="A460" s="831" t="s">
        <v>576</v>
      </c>
      <c r="B460" s="832" t="s">
        <v>577</v>
      </c>
      <c r="C460" s="835" t="s">
        <v>597</v>
      </c>
      <c r="D460" s="863" t="s">
        <v>598</v>
      </c>
      <c r="E460" s="835" t="s">
        <v>4100</v>
      </c>
      <c r="F460" s="863" t="s">
        <v>4101</v>
      </c>
      <c r="G460" s="835" t="s">
        <v>4658</v>
      </c>
      <c r="H460" s="835" t="s">
        <v>4659</v>
      </c>
      <c r="I460" s="849">
        <v>145.19999694824219</v>
      </c>
      <c r="J460" s="849">
        <v>10</v>
      </c>
      <c r="K460" s="850">
        <v>1452</v>
      </c>
    </row>
    <row r="461" spans="1:11" ht="14.4" customHeight="1" x14ac:dyDescent="0.3">
      <c r="A461" s="831" t="s">
        <v>576</v>
      </c>
      <c r="B461" s="832" t="s">
        <v>577</v>
      </c>
      <c r="C461" s="835" t="s">
        <v>597</v>
      </c>
      <c r="D461" s="863" t="s">
        <v>598</v>
      </c>
      <c r="E461" s="835" t="s">
        <v>4100</v>
      </c>
      <c r="F461" s="863" t="s">
        <v>4101</v>
      </c>
      <c r="G461" s="835" t="s">
        <v>4660</v>
      </c>
      <c r="H461" s="835" t="s">
        <v>4661</v>
      </c>
      <c r="I461" s="849">
        <v>145.19999694824219</v>
      </c>
      <c r="J461" s="849">
        <v>10</v>
      </c>
      <c r="K461" s="850">
        <v>1452</v>
      </c>
    </row>
    <row r="462" spans="1:11" ht="14.4" customHeight="1" x14ac:dyDescent="0.3">
      <c r="A462" s="831" t="s">
        <v>576</v>
      </c>
      <c r="B462" s="832" t="s">
        <v>577</v>
      </c>
      <c r="C462" s="835" t="s">
        <v>597</v>
      </c>
      <c r="D462" s="863" t="s">
        <v>598</v>
      </c>
      <c r="E462" s="835" t="s">
        <v>4100</v>
      </c>
      <c r="F462" s="863" t="s">
        <v>4101</v>
      </c>
      <c r="G462" s="835" t="s">
        <v>4662</v>
      </c>
      <c r="H462" s="835" t="s">
        <v>4663</v>
      </c>
      <c r="I462" s="849">
        <v>150</v>
      </c>
      <c r="J462" s="849">
        <v>10</v>
      </c>
      <c r="K462" s="850">
        <v>1500.0400390625</v>
      </c>
    </row>
    <row r="463" spans="1:11" ht="14.4" customHeight="1" x14ac:dyDescent="0.3">
      <c r="A463" s="831" t="s">
        <v>576</v>
      </c>
      <c r="B463" s="832" t="s">
        <v>577</v>
      </c>
      <c r="C463" s="835" t="s">
        <v>597</v>
      </c>
      <c r="D463" s="863" t="s">
        <v>598</v>
      </c>
      <c r="E463" s="835" t="s">
        <v>4100</v>
      </c>
      <c r="F463" s="863" t="s">
        <v>4101</v>
      </c>
      <c r="G463" s="835" t="s">
        <v>4232</v>
      </c>
      <c r="H463" s="835" t="s">
        <v>4233</v>
      </c>
      <c r="I463" s="849">
        <v>1.2699999809265137</v>
      </c>
      <c r="J463" s="849">
        <v>825</v>
      </c>
      <c r="K463" s="850">
        <v>1047.75</v>
      </c>
    </row>
    <row r="464" spans="1:11" ht="14.4" customHeight="1" x14ac:dyDescent="0.3">
      <c r="A464" s="831" t="s">
        <v>576</v>
      </c>
      <c r="B464" s="832" t="s">
        <v>577</v>
      </c>
      <c r="C464" s="835" t="s">
        <v>597</v>
      </c>
      <c r="D464" s="863" t="s">
        <v>598</v>
      </c>
      <c r="E464" s="835" t="s">
        <v>4100</v>
      </c>
      <c r="F464" s="863" t="s">
        <v>4101</v>
      </c>
      <c r="G464" s="835" t="s">
        <v>4234</v>
      </c>
      <c r="H464" s="835" t="s">
        <v>4235</v>
      </c>
      <c r="I464" s="849">
        <v>1.0299999713897705</v>
      </c>
      <c r="J464" s="849">
        <v>525</v>
      </c>
      <c r="K464" s="850">
        <v>540.75</v>
      </c>
    </row>
    <row r="465" spans="1:11" ht="14.4" customHeight="1" x14ac:dyDescent="0.3">
      <c r="A465" s="831" t="s">
        <v>576</v>
      </c>
      <c r="B465" s="832" t="s">
        <v>577</v>
      </c>
      <c r="C465" s="835" t="s">
        <v>597</v>
      </c>
      <c r="D465" s="863" t="s">
        <v>598</v>
      </c>
      <c r="E465" s="835" t="s">
        <v>4100</v>
      </c>
      <c r="F465" s="863" t="s">
        <v>4101</v>
      </c>
      <c r="G465" s="835" t="s">
        <v>4236</v>
      </c>
      <c r="H465" s="835" t="s">
        <v>4237</v>
      </c>
      <c r="I465" s="849">
        <v>7.380000114440918</v>
      </c>
      <c r="J465" s="849">
        <v>400</v>
      </c>
      <c r="K465" s="850">
        <v>2952.39990234375</v>
      </c>
    </row>
    <row r="466" spans="1:11" ht="14.4" customHeight="1" x14ac:dyDescent="0.3">
      <c r="A466" s="831" t="s">
        <v>576</v>
      </c>
      <c r="B466" s="832" t="s">
        <v>577</v>
      </c>
      <c r="C466" s="835" t="s">
        <v>597</v>
      </c>
      <c r="D466" s="863" t="s">
        <v>598</v>
      </c>
      <c r="E466" s="835" t="s">
        <v>4100</v>
      </c>
      <c r="F466" s="863" t="s">
        <v>4101</v>
      </c>
      <c r="G466" s="835" t="s">
        <v>4238</v>
      </c>
      <c r="H466" s="835" t="s">
        <v>4239</v>
      </c>
      <c r="I466" s="849">
        <v>3.130000114440918</v>
      </c>
      <c r="J466" s="849">
        <v>450</v>
      </c>
      <c r="K466" s="850">
        <v>1408.5</v>
      </c>
    </row>
    <row r="467" spans="1:11" ht="14.4" customHeight="1" x14ac:dyDescent="0.3">
      <c r="A467" s="831" t="s">
        <v>576</v>
      </c>
      <c r="B467" s="832" t="s">
        <v>577</v>
      </c>
      <c r="C467" s="835" t="s">
        <v>597</v>
      </c>
      <c r="D467" s="863" t="s">
        <v>598</v>
      </c>
      <c r="E467" s="835" t="s">
        <v>4100</v>
      </c>
      <c r="F467" s="863" t="s">
        <v>4101</v>
      </c>
      <c r="G467" s="835" t="s">
        <v>4664</v>
      </c>
      <c r="H467" s="835" t="s">
        <v>4665</v>
      </c>
      <c r="I467" s="849">
        <v>83.129997253417969</v>
      </c>
      <c r="J467" s="849">
        <v>20</v>
      </c>
      <c r="K467" s="850">
        <v>1662.5400390625</v>
      </c>
    </row>
    <row r="468" spans="1:11" ht="14.4" customHeight="1" x14ac:dyDescent="0.3">
      <c r="A468" s="831" t="s">
        <v>576</v>
      </c>
      <c r="B468" s="832" t="s">
        <v>577</v>
      </c>
      <c r="C468" s="835" t="s">
        <v>597</v>
      </c>
      <c r="D468" s="863" t="s">
        <v>598</v>
      </c>
      <c r="E468" s="835" t="s">
        <v>4100</v>
      </c>
      <c r="F468" s="863" t="s">
        <v>4101</v>
      </c>
      <c r="G468" s="835" t="s">
        <v>4666</v>
      </c>
      <c r="H468" s="835" t="s">
        <v>4667</v>
      </c>
      <c r="I468" s="849">
        <v>411.39999389648437</v>
      </c>
      <c r="J468" s="849">
        <v>20</v>
      </c>
      <c r="K468" s="850">
        <v>8228</v>
      </c>
    </row>
    <row r="469" spans="1:11" ht="14.4" customHeight="1" x14ac:dyDescent="0.3">
      <c r="A469" s="831" t="s">
        <v>576</v>
      </c>
      <c r="B469" s="832" t="s">
        <v>577</v>
      </c>
      <c r="C469" s="835" t="s">
        <v>597</v>
      </c>
      <c r="D469" s="863" t="s">
        <v>598</v>
      </c>
      <c r="E469" s="835" t="s">
        <v>4100</v>
      </c>
      <c r="F469" s="863" t="s">
        <v>4101</v>
      </c>
      <c r="G469" s="835" t="s">
        <v>4668</v>
      </c>
      <c r="H469" s="835" t="s">
        <v>4669</v>
      </c>
      <c r="I469" s="849">
        <v>568.70001220703125</v>
      </c>
      <c r="J469" s="849">
        <v>10</v>
      </c>
      <c r="K469" s="850">
        <v>5687</v>
      </c>
    </row>
    <row r="470" spans="1:11" ht="14.4" customHeight="1" x14ac:dyDescent="0.3">
      <c r="A470" s="831" t="s">
        <v>576</v>
      </c>
      <c r="B470" s="832" t="s">
        <v>577</v>
      </c>
      <c r="C470" s="835" t="s">
        <v>597</v>
      </c>
      <c r="D470" s="863" t="s">
        <v>598</v>
      </c>
      <c r="E470" s="835" t="s">
        <v>4100</v>
      </c>
      <c r="F470" s="863" t="s">
        <v>4101</v>
      </c>
      <c r="G470" s="835" t="s">
        <v>4240</v>
      </c>
      <c r="H470" s="835" t="s">
        <v>4241</v>
      </c>
      <c r="I470" s="849">
        <v>0.47111110885938007</v>
      </c>
      <c r="J470" s="849">
        <v>12000</v>
      </c>
      <c r="K470" s="850">
        <v>5655</v>
      </c>
    </row>
    <row r="471" spans="1:11" ht="14.4" customHeight="1" x14ac:dyDescent="0.3">
      <c r="A471" s="831" t="s">
        <v>576</v>
      </c>
      <c r="B471" s="832" t="s">
        <v>577</v>
      </c>
      <c r="C471" s="835" t="s">
        <v>597</v>
      </c>
      <c r="D471" s="863" t="s">
        <v>598</v>
      </c>
      <c r="E471" s="835" t="s">
        <v>4100</v>
      </c>
      <c r="F471" s="863" t="s">
        <v>4101</v>
      </c>
      <c r="G471" s="835" t="s">
        <v>4670</v>
      </c>
      <c r="H471" s="835" t="s">
        <v>4671</v>
      </c>
      <c r="I471" s="849">
        <v>1573</v>
      </c>
      <c r="J471" s="849">
        <v>10</v>
      </c>
      <c r="K471" s="850">
        <v>15730</v>
      </c>
    </row>
    <row r="472" spans="1:11" ht="14.4" customHeight="1" x14ac:dyDescent="0.3">
      <c r="A472" s="831" t="s">
        <v>576</v>
      </c>
      <c r="B472" s="832" t="s">
        <v>577</v>
      </c>
      <c r="C472" s="835" t="s">
        <v>597</v>
      </c>
      <c r="D472" s="863" t="s">
        <v>598</v>
      </c>
      <c r="E472" s="835" t="s">
        <v>4100</v>
      </c>
      <c r="F472" s="863" t="s">
        <v>4101</v>
      </c>
      <c r="G472" s="835" t="s">
        <v>4672</v>
      </c>
      <c r="H472" s="835" t="s">
        <v>4673</v>
      </c>
      <c r="I472" s="849">
        <v>99.220001220703125</v>
      </c>
      <c r="J472" s="849">
        <v>10</v>
      </c>
      <c r="K472" s="850">
        <v>992.20001220703125</v>
      </c>
    </row>
    <row r="473" spans="1:11" ht="14.4" customHeight="1" x14ac:dyDescent="0.3">
      <c r="A473" s="831" t="s">
        <v>576</v>
      </c>
      <c r="B473" s="832" t="s">
        <v>577</v>
      </c>
      <c r="C473" s="835" t="s">
        <v>597</v>
      </c>
      <c r="D473" s="863" t="s">
        <v>598</v>
      </c>
      <c r="E473" s="835" t="s">
        <v>4100</v>
      </c>
      <c r="F473" s="863" t="s">
        <v>4101</v>
      </c>
      <c r="G473" s="835" t="s">
        <v>4257</v>
      </c>
      <c r="H473" s="835" t="s">
        <v>4674</v>
      </c>
      <c r="I473" s="849">
        <v>21.229999542236328</v>
      </c>
      <c r="J473" s="849">
        <v>50</v>
      </c>
      <c r="K473" s="850">
        <v>1061.5</v>
      </c>
    </row>
    <row r="474" spans="1:11" ht="14.4" customHeight="1" x14ac:dyDescent="0.3">
      <c r="A474" s="831" t="s">
        <v>576</v>
      </c>
      <c r="B474" s="832" t="s">
        <v>577</v>
      </c>
      <c r="C474" s="835" t="s">
        <v>597</v>
      </c>
      <c r="D474" s="863" t="s">
        <v>598</v>
      </c>
      <c r="E474" s="835" t="s">
        <v>4100</v>
      </c>
      <c r="F474" s="863" t="s">
        <v>4101</v>
      </c>
      <c r="G474" s="835" t="s">
        <v>4242</v>
      </c>
      <c r="H474" s="835" t="s">
        <v>4243</v>
      </c>
      <c r="I474" s="849">
        <v>1.7300000190734863</v>
      </c>
      <c r="J474" s="849">
        <v>50</v>
      </c>
      <c r="K474" s="850">
        <v>86.5</v>
      </c>
    </row>
    <row r="475" spans="1:11" ht="14.4" customHeight="1" x14ac:dyDescent="0.3">
      <c r="A475" s="831" t="s">
        <v>576</v>
      </c>
      <c r="B475" s="832" t="s">
        <v>577</v>
      </c>
      <c r="C475" s="835" t="s">
        <v>597</v>
      </c>
      <c r="D475" s="863" t="s">
        <v>598</v>
      </c>
      <c r="E475" s="835" t="s">
        <v>4100</v>
      </c>
      <c r="F475" s="863" t="s">
        <v>4101</v>
      </c>
      <c r="G475" s="835" t="s">
        <v>4675</v>
      </c>
      <c r="H475" s="835" t="s">
        <v>4676</v>
      </c>
      <c r="I475" s="849">
        <v>3.75</v>
      </c>
      <c r="J475" s="849">
        <v>20</v>
      </c>
      <c r="K475" s="850">
        <v>75</v>
      </c>
    </row>
    <row r="476" spans="1:11" ht="14.4" customHeight="1" x14ac:dyDescent="0.3">
      <c r="A476" s="831" t="s">
        <v>576</v>
      </c>
      <c r="B476" s="832" t="s">
        <v>577</v>
      </c>
      <c r="C476" s="835" t="s">
        <v>597</v>
      </c>
      <c r="D476" s="863" t="s">
        <v>598</v>
      </c>
      <c r="E476" s="835" t="s">
        <v>4100</v>
      </c>
      <c r="F476" s="863" t="s">
        <v>4101</v>
      </c>
      <c r="G476" s="835" t="s">
        <v>4244</v>
      </c>
      <c r="H476" s="835" t="s">
        <v>4245</v>
      </c>
      <c r="I476" s="849">
        <v>1.9844444592793782</v>
      </c>
      <c r="J476" s="849">
        <v>2400</v>
      </c>
      <c r="K476" s="850">
        <v>4764</v>
      </c>
    </row>
    <row r="477" spans="1:11" ht="14.4" customHeight="1" x14ac:dyDescent="0.3">
      <c r="A477" s="831" t="s">
        <v>576</v>
      </c>
      <c r="B477" s="832" t="s">
        <v>577</v>
      </c>
      <c r="C477" s="835" t="s">
        <v>597</v>
      </c>
      <c r="D477" s="863" t="s">
        <v>598</v>
      </c>
      <c r="E477" s="835" t="s">
        <v>4100</v>
      </c>
      <c r="F477" s="863" t="s">
        <v>4101</v>
      </c>
      <c r="G477" s="835" t="s">
        <v>4246</v>
      </c>
      <c r="H477" s="835" t="s">
        <v>4247</v>
      </c>
      <c r="I477" s="849">
        <v>2.0499999523162842</v>
      </c>
      <c r="J477" s="849">
        <v>100</v>
      </c>
      <c r="K477" s="850">
        <v>205</v>
      </c>
    </row>
    <row r="478" spans="1:11" ht="14.4" customHeight="1" x14ac:dyDescent="0.3">
      <c r="A478" s="831" t="s">
        <v>576</v>
      </c>
      <c r="B478" s="832" t="s">
        <v>577</v>
      </c>
      <c r="C478" s="835" t="s">
        <v>597</v>
      </c>
      <c r="D478" s="863" t="s">
        <v>598</v>
      </c>
      <c r="E478" s="835" t="s">
        <v>4100</v>
      </c>
      <c r="F478" s="863" t="s">
        <v>4101</v>
      </c>
      <c r="G478" s="835" t="s">
        <v>4677</v>
      </c>
      <c r="H478" s="835" t="s">
        <v>4678</v>
      </c>
      <c r="I478" s="849">
        <v>2.7000000476837158</v>
      </c>
      <c r="J478" s="849">
        <v>1250</v>
      </c>
      <c r="K478" s="850">
        <v>3375</v>
      </c>
    </row>
    <row r="479" spans="1:11" ht="14.4" customHeight="1" x14ac:dyDescent="0.3">
      <c r="A479" s="831" t="s">
        <v>576</v>
      </c>
      <c r="B479" s="832" t="s">
        <v>577</v>
      </c>
      <c r="C479" s="835" t="s">
        <v>597</v>
      </c>
      <c r="D479" s="863" t="s">
        <v>598</v>
      </c>
      <c r="E479" s="835" t="s">
        <v>4100</v>
      </c>
      <c r="F479" s="863" t="s">
        <v>4101</v>
      </c>
      <c r="G479" s="835" t="s">
        <v>4248</v>
      </c>
      <c r="H479" s="835" t="s">
        <v>4249</v>
      </c>
      <c r="I479" s="849">
        <v>3.0722221533457437</v>
      </c>
      <c r="J479" s="849">
        <v>700</v>
      </c>
      <c r="K479" s="850">
        <v>2150.5</v>
      </c>
    </row>
    <row r="480" spans="1:11" ht="14.4" customHeight="1" x14ac:dyDescent="0.3">
      <c r="A480" s="831" t="s">
        <v>576</v>
      </c>
      <c r="B480" s="832" t="s">
        <v>577</v>
      </c>
      <c r="C480" s="835" t="s">
        <v>597</v>
      </c>
      <c r="D480" s="863" t="s">
        <v>598</v>
      </c>
      <c r="E480" s="835" t="s">
        <v>4100</v>
      </c>
      <c r="F480" s="863" t="s">
        <v>4101</v>
      </c>
      <c r="G480" s="835" t="s">
        <v>4250</v>
      </c>
      <c r="H480" s="835" t="s">
        <v>4251</v>
      </c>
      <c r="I480" s="849">
        <v>1.9299999475479126</v>
      </c>
      <c r="J480" s="849">
        <v>100</v>
      </c>
      <c r="K480" s="850">
        <v>193</v>
      </c>
    </row>
    <row r="481" spans="1:11" ht="14.4" customHeight="1" x14ac:dyDescent="0.3">
      <c r="A481" s="831" t="s">
        <v>576</v>
      </c>
      <c r="B481" s="832" t="s">
        <v>577</v>
      </c>
      <c r="C481" s="835" t="s">
        <v>597</v>
      </c>
      <c r="D481" s="863" t="s">
        <v>598</v>
      </c>
      <c r="E481" s="835" t="s">
        <v>4100</v>
      </c>
      <c r="F481" s="863" t="s">
        <v>4101</v>
      </c>
      <c r="G481" s="835" t="s">
        <v>4252</v>
      </c>
      <c r="H481" s="835" t="s">
        <v>4253</v>
      </c>
      <c r="I481" s="849">
        <v>3.0999999046325684</v>
      </c>
      <c r="J481" s="849">
        <v>650</v>
      </c>
      <c r="K481" s="850">
        <v>2015</v>
      </c>
    </row>
    <row r="482" spans="1:11" ht="14.4" customHeight="1" x14ac:dyDescent="0.3">
      <c r="A482" s="831" t="s">
        <v>576</v>
      </c>
      <c r="B482" s="832" t="s">
        <v>577</v>
      </c>
      <c r="C482" s="835" t="s">
        <v>597</v>
      </c>
      <c r="D482" s="863" t="s">
        <v>598</v>
      </c>
      <c r="E482" s="835" t="s">
        <v>4100</v>
      </c>
      <c r="F482" s="863" t="s">
        <v>4101</v>
      </c>
      <c r="G482" s="835" t="s">
        <v>4254</v>
      </c>
      <c r="H482" s="835" t="s">
        <v>4255</v>
      </c>
      <c r="I482" s="849">
        <v>2.1683334112167358</v>
      </c>
      <c r="J482" s="849">
        <v>800</v>
      </c>
      <c r="K482" s="850">
        <v>1734</v>
      </c>
    </row>
    <row r="483" spans="1:11" ht="14.4" customHeight="1" x14ac:dyDescent="0.3">
      <c r="A483" s="831" t="s">
        <v>576</v>
      </c>
      <c r="B483" s="832" t="s">
        <v>577</v>
      </c>
      <c r="C483" s="835" t="s">
        <v>597</v>
      </c>
      <c r="D483" s="863" t="s">
        <v>598</v>
      </c>
      <c r="E483" s="835" t="s">
        <v>4100</v>
      </c>
      <c r="F483" s="863" t="s">
        <v>4101</v>
      </c>
      <c r="G483" s="835" t="s">
        <v>4254</v>
      </c>
      <c r="H483" s="835" t="s">
        <v>4256</v>
      </c>
      <c r="I483" s="849">
        <v>2.1666667461395264</v>
      </c>
      <c r="J483" s="849">
        <v>250</v>
      </c>
      <c r="K483" s="850">
        <v>542</v>
      </c>
    </row>
    <row r="484" spans="1:11" ht="14.4" customHeight="1" x14ac:dyDescent="0.3">
      <c r="A484" s="831" t="s">
        <v>576</v>
      </c>
      <c r="B484" s="832" t="s">
        <v>577</v>
      </c>
      <c r="C484" s="835" t="s">
        <v>597</v>
      </c>
      <c r="D484" s="863" t="s">
        <v>598</v>
      </c>
      <c r="E484" s="835" t="s">
        <v>4100</v>
      </c>
      <c r="F484" s="863" t="s">
        <v>4101</v>
      </c>
      <c r="G484" s="835" t="s">
        <v>4257</v>
      </c>
      <c r="H484" s="835" t="s">
        <v>4258</v>
      </c>
      <c r="I484" s="849">
        <v>21.239999771118164</v>
      </c>
      <c r="J484" s="849">
        <v>50</v>
      </c>
      <c r="K484" s="850">
        <v>1062</v>
      </c>
    </row>
    <row r="485" spans="1:11" ht="14.4" customHeight="1" x14ac:dyDescent="0.3">
      <c r="A485" s="831" t="s">
        <v>576</v>
      </c>
      <c r="B485" s="832" t="s">
        <v>577</v>
      </c>
      <c r="C485" s="835" t="s">
        <v>597</v>
      </c>
      <c r="D485" s="863" t="s">
        <v>598</v>
      </c>
      <c r="E485" s="835" t="s">
        <v>4100</v>
      </c>
      <c r="F485" s="863" t="s">
        <v>4101</v>
      </c>
      <c r="G485" s="835" t="s">
        <v>4259</v>
      </c>
      <c r="H485" s="835" t="s">
        <v>4260</v>
      </c>
      <c r="I485" s="849">
        <v>5</v>
      </c>
      <c r="J485" s="849">
        <v>120</v>
      </c>
      <c r="K485" s="850">
        <v>600</v>
      </c>
    </row>
    <row r="486" spans="1:11" ht="14.4" customHeight="1" x14ac:dyDescent="0.3">
      <c r="A486" s="831" t="s">
        <v>576</v>
      </c>
      <c r="B486" s="832" t="s">
        <v>577</v>
      </c>
      <c r="C486" s="835" t="s">
        <v>597</v>
      </c>
      <c r="D486" s="863" t="s">
        <v>598</v>
      </c>
      <c r="E486" s="835" t="s">
        <v>4100</v>
      </c>
      <c r="F486" s="863" t="s">
        <v>4101</v>
      </c>
      <c r="G486" s="835" t="s">
        <v>4263</v>
      </c>
      <c r="H486" s="835" t="s">
        <v>4264</v>
      </c>
      <c r="I486" s="849">
        <v>21.239999771118164</v>
      </c>
      <c r="J486" s="849">
        <v>30</v>
      </c>
      <c r="K486" s="850">
        <v>637.20001220703125</v>
      </c>
    </row>
    <row r="487" spans="1:11" ht="14.4" customHeight="1" x14ac:dyDescent="0.3">
      <c r="A487" s="831" t="s">
        <v>576</v>
      </c>
      <c r="B487" s="832" t="s">
        <v>577</v>
      </c>
      <c r="C487" s="835" t="s">
        <v>597</v>
      </c>
      <c r="D487" s="863" t="s">
        <v>598</v>
      </c>
      <c r="E487" s="835" t="s">
        <v>4266</v>
      </c>
      <c r="F487" s="863" t="s">
        <v>4267</v>
      </c>
      <c r="G487" s="835" t="s">
        <v>4268</v>
      </c>
      <c r="H487" s="835" t="s">
        <v>4269</v>
      </c>
      <c r="I487" s="849">
        <v>150.00714111328125</v>
      </c>
      <c r="J487" s="849">
        <v>70</v>
      </c>
      <c r="K487" s="850">
        <v>10500.550048828125</v>
      </c>
    </row>
    <row r="488" spans="1:11" ht="14.4" customHeight="1" x14ac:dyDescent="0.3">
      <c r="A488" s="831" t="s">
        <v>576</v>
      </c>
      <c r="B488" s="832" t="s">
        <v>577</v>
      </c>
      <c r="C488" s="835" t="s">
        <v>597</v>
      </c>
      <c r="D488" s="863" t="s">
        <v>598</v>
      </c>
      <c r="E488" s="835" t="s">
        <v>4266</v>
      </c>
      <c r="F488" s="863" t="s">
        <v>4267</v>
      </c>
      <c r="G488" s="835" t="s">
        <v>4679</v>
      </c>
      <c r="H488" s="835" t="s">
        <v>4680</v>
      </c>
      <c r="I488" s="849">
        <v>3539.25</v>
      </c>
      <c r="J488" s="849">
        <v>5</v>
      </c>
      <c r="K488" s="850">
        <v>17696.25</v>
      </c>
    </row>
    <row r="489" spans="1:11" ht="14.4" customHeight="1" x14ac:dyDescent="0.3">
      <c r="A489" s="831" t="s">
        <v>576</v>
      </c>
      <c r="B489" s="832" t="s">
        <v>577</v>
      </c>
      <c r="C489" s="835" t="s">
        <v>597</v>
      </c>
      <c r="D489" s="863" t="s">
        <v>598</v>
      </c>
      <c r="E489" s="835" t="s">
        <v>4266</v>
      </c>
      <c r="F489" s="863" t="s">
        <v>4267</v>
      </c>
      <c r="G489" s="835" t="s">
        <v>4270</v>
      </c>
      <c r="H489" s="835" t="s">
        <v>4271</v>
      </c>
      <c r="I489" s="849">
        <v>10.285555839538574</v>
      </c>
      <c r="J489" s="849">
        <v>4000</v>
      </c>
      <c r="K489" s="850">
        <v>41656</v>
      </c>
    </row>
    <row r="490" spans="1:11" ht="14.4" customHeight="1" x14ac:dyDescent="0.3">
      <c r="A490" s="831" t="s">
        <v>576</v>
      </c>
      <c r="B490" s="832" t="s">
        <v>577</v>
      </c>
      <c r="C490" s="835" t="s">
        <v>597</v>
      </c>
      <c r="D490" s="863" t="s">
        <v>598</v>
      </c>
      <c r="E490" s="835" t="s">
        <v>4266</v>
      </c>
      <c r="F490" s="863" t="s">
        <v>4267</v>
      </c>
      <c r="G490" s="835" t="s">
        <v>4681</v>
      </c>
      <c r="H490" s="835" t="s">
        <v>4682</v>
      </c>
      <c r="I490" s="849">
        <v>7.0080001831054686</v>
      </c>
      <c r="J490" s="849">
        <v>1150</v>
      </c>
      <c r="K490" s="850">
        <v>8059.5</v>
      </c>
    </row>
    <row r="491" spans="1:11" ht="14.4" customHeight="1" x14ac:dyDescent="0.3">
      <c r="A491" s="831" t="s">
        <v>576</v>
      </c>
      <c r="B491" s="832" t="s">
        <v>577</v>
      </c>
      <c r="C491" s="835" t="s">
        <v>597</v>
      </c>
      <c r="D491" s="863" t="s">
        <v>598</v>
      </c>
      <c r="E491" s="835" t="s">
        <v>4272</v>
      </c>
      <c r="F491" s="863" t="s">
        <v>4273</v>
      </c>
      <c r="G491" s="835" t="s">
        <v>4278</v>
      </c>
      <c r="H491" s="835" t="s">
        <v>4279</v>
      </c>
      <c r="I491" s="849">
        <v>0.30250000953674316</v>
      </c>
      <c r="J491" s="849">
        <v>1100</v>
      </c>
      <c r="K491" s="850">
        <v>332</v>
      </c>
    </row>
    <row r="492" spans="1:11" ht="14.4" customHeight="1" x14ac:dyDescent="0.3">
      <c r="A492" s="831" t="s">
        <v>576</v>
      </c>
      <c r="B492" s="832" t="s">
        <v>577</v>
      </c>
      <c r="C492" s="835" t="s">
        <v>597</v>
      </c>
      <c r="D492" s="863" t="s">
        <v>598</v>
      </c>
      <c r="E492" s="835" t="s">
        <v>4272</v>
      </c>
      <c r="F492" s="863" t="s">
        <v>4273</v>
      </c>
      <c r="G492" s="835" t="s">
        <v>4280</v>
      </c>
      <c r="H492" s="835" t="s">
        <v>4281</v>
      </c>
      <c r="I492" s="849">
        <v>0.30000001192092896</v>
      </c>
      <c r="J492" s="849">
        <v>200</v>
      </c>
      <c r="K492" s="850">
        <v>60</v>
      </c>
    </row>
    <row r="493" spans="1:11" ht="14.4" customHeight="1" x14ac:dyDescent="0.3">
      <c r="A493" s="831" t="s">
        <v>576</v>
      </c>
      <c r="B493" s="832" t="s">
        <v>577</v>
      </c>
      <c r="C493" s="835" t="s">
        <v>597</v>
      </c>
      <c r="D493" s="863" t="s">
        <v>598</v>
      </c>
      <c r="E493" s="835" t="s">
        <v>4272</v>
      </c>
      <c r="F493" s="863" t="s">
        <v>4273</v>
      </c>
      <c r="G493" s="835" t="s">
        <v>4282</v>
      </c>
      <c r="H493" s="835" t="s">
        <v>4283</v>
      </c>
      <c r="I493" s="849">
        <v>0.30444445212682086</v>
      </c>
      <c r="J493" s="849">
        <v>5500</v>
      </c>
      <c r="K493" s="850">
        <v>1676</v>
      </c>
    </row>
    <row r="494" spans="1:11" ht="14.4" customHeight="1" x14ac:dyDescent="0.3">
      <c r="A494" s="831" t="s">
        <v>576</v>
      </c>
      <c r="B494" s="832" t="s">
        <v>577</v>
      </c>
      <c r="C494" s="835" t="s">
        <v>597</v>
      </c>
      <c r="D494" s="863" t="s">
        <v>598</v>
      </c>
      <c r="E494" s="835" t="s">
        <v>4272</v>
      </c>
      <c r="F494" s="863" t="s">
        <v>4273</v>
      </c>
      <c r="G494" s="835" t="s">
        <v>4284</v>
      </c>
      <c r="H494" s="835" t="s">
        <v>4285</v>
      </c>
      <c r="I494" s="849">
        <v>0.51700000762939458</v>
      </c>
      <c r="J494" s="849">
        <v>17000</v>
      </c>
      <c r="K494" s="850">
        <v>8840</v>
      </c>
    </row>
    <row r="495" spans="1:11" ht="14.4" customHeight="1" x14ac:dyDescent="0.3">
      <c r="A495" s="831" t="s">
        <v>576</v>
      </c>
      <c r="B495" s="832" t="s">
        <v>577</v>
      </c>
      <c r="C495" s="835" t="s">
        <v>597</v>
      </c>
      <c r="D495" s="863" t="s">
        <v>598</v>
      </c>
      <c r="E495" s="835" t="s">
        <v>4272</v>
      </c>
      <c r="F495" s="863" t="s">
        <v>4273</v>
      </c>
      <c r="G495" s="835" t="s">
        <v>4683</v>
      </c>
      <c r="H495" s="835" t="s">
        <v>4684</v>
      </c>
      <c r="I495" s="849">
        <v>1.7999999523162842</v>
      </c>
      <c r="J495" s="849">
        <v>2500</v>
      </c>
      <c r="K495" s="850">
        <v>4500</v>
      </c>
    </row>
    <row r="496" spans="1:11" ht="14.4" customHeight="1" x14ac:dyDescent="0.3">
      <c r="A496" s="831" t="s">
        <v>576</v>
      </c>
      <c r="B496" s="832" t="s">
        <v>577</v>
      </c>
      <c r="C496" s="835" t="s">
        <v>597</v>
      </c>
      <c r="D496" s="863" t="s">
        <v>598</v>
      </c>
      <c r="E496" s="835" t="s">
        <v>4272</v>
      </c>
      <c r="F496" s="863" t="s">
        <v>4273</v>
      </c>
      <c r="G496" s="835" t="s">
        <v>4286</v>
      </c>
      <c r="H496" s="835" t="s">
        <v>4287</v>
      </c>
      <c r="I496" s="849">
        <v>1.7999999523162842</v>
      </c>
      <c r="J496" s="849">
        <v>400</v>
      </c>
      <c r="K496" s="850">
        <v>720</v>
      </c>
    </row>
    <row r="497" spans="1:11" ht="14.4" customHeight="1" x14ac:dyDescent="0.3">
      <c r="A497" s="831" t="s">
        <v>576</v>
      </c>
      <c r="B497" s="832" t="s">
        <v>577</v>
      </c>
      <c r="C497" s="835" t="s">
        <v>597</v>
      </c>
      <c r="D497" s="863" t="s">
        <v>598</v>
      </c>
      <c r="E497" s="835" t="s">
        <v>4290</v>
      </c>
      <c r="F497" s="863" t="s">
        <v>4291</v>
      </c>
      <c r="G497" s="835" t="s">
        <v>4292</v>
      </c>
      <c r="H497" s="835" t="s">
        <v>4293</v>
      </c>
      <c r="I497" s="849">
        <v>0.68888888756434119</v>
      </c>
      <c r="J497" s="849">
        <v>21000</v>
      </c>
      <c r="K497" s="850">
        <v>14470</v>
      </c>
    </row>
    <row r="498" spans="1:11" ht="14.4" customHeight="1" x14ac:dyDescent="0.3">
      <c r="A498" s="831" t="s">
        <v>576</v>
      </c>
      <c r="B498" s="832" t="s">
        <v>577</v>
      </c>
      <c r="C498" s="835" t="s">
        <v>597</v>
      </c>
      <c r="D498" s="863" t="s">
        <v>598</v>
      </c>
      <c r="E498" s="835" t="s">
        <v>4290</v>
      </c>
      <c r="F498" s="863" t="s">
        <v>4291</v>
      </c>
      <c r="G498" s="835" t="s">
        <v>4294</v>
      </c>
      <c r="H498" s="835" t="s">
        <v>4295</v>
      </c>
      <c r="I498" s="849">
        <v>0.68999999761581421</v>
      </c>
      <c r="J498" s="849">
        <v>88000</v>
      </c>
      <c r="K498" s="850">
        <v>60720</v>
      </c>
    </row>
    <row r="499" spans="1:11" ht="14.4" customHeight="1" x14ac:dyDescent="0.3">
      <c r="A499" s="831" t="s">
        <v>576</v>
      </c>
      <c r="B499" s="832" t="s">
        <v>577</v>
      </c>
      <c r="C499" s="835" t="s">
        <v>597</v>
      </c>
      <c r="D499" s="863" t="s">
        <v>598</v>
      </c>
      <c r="E499" s="835" t="s">
        <v>4290</v>
      </c>
      <c r="F499" s="863" t="s">
        <v>4291</v>
      </c>
      <c r="G499" s="835" t="s">
        <v>4296</v>
      </c>
      <c r="H499" s="835" t="s">
        <v>4297</v>
      </c>
      <c r="I499" s="849">
        <v>0.68999999761581421</v>
      </c>
      <c r="J499" s="849">
        <v>21000</v>
      </c>
      <c r="K499" s="850">
        <v>14490</v>
      </c>
    </row>
    <row r="500" spans="1:11" ht="14.4" customHeight="1" x14ac:dyDescent="0.3">
      <c r="A500" s="831" t="s">
        <v>576</v>
      </c>
      <c r="B500" s="832" t="s">
        <v>577</v>
      </c>
      <c r="C500" s="835" t="s">
        <v>597</v>
      </c>
      <c r="D500" s="863" t="s">
        <v>598</v>
      </c>
      <c r="E500" s="835" t="s">
        <v>4290</v>
      </c>
      <c r="F500" s="863" t="s">
        <v>4291</v>
      </c>
      <c r="G500" s="835" t="s">
        <v>4685</v>
      </c>
      <c r="H500" s="835" t="s">
        <v>4686</v>
      </c>
      <c r="I500" s="849">
        <v>12.579999923706055</v>
      </c>
      <c r="J500" s="849">
        <v>100</v>
      </c>
      <c r="K500" s="850">
        <v>1258</v>
      </c>
    </row>
    <row r="501" spans="1:11" ht="14.4" customHeight="1" x14ac:dyDescent="0.3">
      <c r="A501" s="831" t="s">
        <v>576</v>
      </c>
      <c r="B501" s="832" t="s">
        <v>577</v>
      </c>
      <c r="C501" s="835" t="s">
        <v>597</v>
      </c>
      <c r="D501" s="863" t="s">
        <v>598</v>
      </c>
      <c r="E501" s="835" t="s">
        <v>4290</v>
      </c>
      <c r="F501" s="863" t="s">
        <v>4291</v>
      </c>
      <c r="G501" s="835" t="s">
        <v>4687</v>
      </c>
      <c r="H501" s="835" t="s">
        <v>4688</v>
      </c>
      <c r="I501" s="849">
        <v>12.590000152587891</v>
      </c>
      <c r="J501" s="849">
        <v>50</v>
      </c>
      <c r="K501" s="850">
        <v>629.5</v>
      </c>
    </row>
    <row r="502" spans="1:11" ht="14.4" customHeight="1" x14ac:dyDescent="0.3">
      <c r="A502" s="831" t="s">
        <v>576</v>
      </c>
      <c r="B502" s="832" t="s">
        <v>577</v>
      </c>
      <c r="C502" s="835" t="s">
        <v>597</v>
      </c>
      <c r="D502" s="863" t="s">
        <v>598</v>
      </c>
      <c r="E502" s="835" t="s">
        <v>4290</v>
      </c>
      <c r="F502" s="863" t="s">
        <v>4291</v>
      </c>
      <c r="G502" s="835" t="s">
        <v>4689</v>
      </c>
      <c r="H502" s="835" t="s">
        <v>4690</v>
      </c>
      <c r="I502" s="849">
        <v>12.579999923706055</v>
      </c>
      <c r="J502" s="849">
        <v>50</v>
      </c>
      <c r="K502" s="850">
        <v>629</v>
      </c>
    </row>
    <row r="503" spans="1:11" ht="14.4" customHeight="1" x14ac:dyDescent="0.3">
      <c r="A503" s="831" t="s">
        <v>576</v>
      </c>
      <c r="B503" s="832" t="s">
        <v>577</v>
      </c>
      <c r="C503" s="835" t="s">
        <v>597</v>
      </c>
      <c r="D503" s="863" t="s">
        <v>598</v>
      </c>
      <c r="E503" s="835" t="s">
        <v>4290</v>
      </c>
      <c r="F503" s="863" t="s">
        <v>4291</v>
      </c>
      <c r="G503" s="835" t="s">
        <v>4691</v>
      </c>
      <c r="H503" s="835" t="s">
        <v>4692</v>
      </c>
      <c r="I503" s="849">
        <v>12.590000152587891</v>
      </c>
      <c r="J503" s="849">
        <v>50</v>
      </c>
      <c r="K503" s="850">
        <v>629.5</v>
      </c>
    </row>
    <row r="504" spans="1:11" ht="14.4" customHeight="1" x14ac:dyDescent="0.3">
      <c r="A504" s="831" t="s">
        <v>576</v>
      </c>
      <c r="B504" s="832" t="s">
        <v>577</v>
      </c>
      <c r="C504" s="835" t="s">
        <v>597</v>
      </c>
      <c r="D504" s="863" t="s">
        <v>598</v>
      </c>
      <c r="E504" s="835" t="s">
        <v>4290</v>
      </c>
      <c r="F504" s="863" t="s">
        <v>4291</v>
      </c>
      <c r="G504" s="835" t="s">
        <v>4693</v>
      </c>
      <c r="H504" s="835" t="s">
        <v>4694</v>
      </c>
      <c r="I504" s="849">
        <v>10.170000076293945</v>
      </c>
      <c r="J504" s="849">
        <v>50</v>
      </c>
      <c r="K504" s="850">
        <v>508.39999389648437</v>
      </c>
    </row>
    <row r="505" spans="1:11" ht="14.4" customHeight="1" x14ac:dyDescent="0.3">
      <c r="A505" s="831" t="s">
        <v>576</v>
      </c>
      <c r="B505" s="832" t="s">
        <v>577</v>
      </c>
      <c r="C505" s="835" t="s">
        <v>597</v>
      </c>
      <c r="D505" s="863" t="s">
        <v>598</v>
      </c>
      <c r="E505" s="835" t="s">
        <v>4290</v>
      </c>
      <c r="F505" s="863" t="s">
        <v>4291</v>
      </c>
      <c r="G505" s="835" t="s">
        <v>4695</v>
      </c>
      <c r="H505" s="835" t="s">
        <v>4696</v>
      </c>
      <c r="I505" s="849">
        <v>6.2300000190734863</v>
      </c>
      <c r="J505" s="849">
        <v>70</v>
      </c>
      <c r="K505" s="850">
        <v>436.10000610351562</v>
      </c>
    </row>
    <row r="506" spans="1:11" ht="14.4" customHeight="1" x14ac:dyDescent="0.3">
      <c r="A506" s="831" t="s">
        <v>576</v>
      </c>
      <c r="B506" s="832" t="s">
        <v>577</v>
      </c>
      <c r="C506" s="835" t="s">
        <v>597</v>
      </c>
      <c r="D506" s="863" t="s">
        <v>598</v>
      </c>
      <c r="E506" s="835" t="s">
        <v>4308</v>
      </c>
      <c r="F506" s="863" t="s">
        <v>4309</v>
      </c>
      <c r="G506" s="835" t="s">
        <v>4697</v>
      </c>
      <c r="H506" s="835" t="s">
        <v>4698</v>
      </c>
      <c r="I506" s="849">
        <v>319.91000366210937</v>
      </c>
      <c r="J506" s="849">
        <v>40</v>
      </c>
      <c r="K506" s="850">
        <v>12796.48046875</v>
      </c>
    </row>
    <row r="507" spans="1:11" ht="14.4" customHeight="1" x14ac:dyDescent="0.3">
      <c r="A507" s="831" t="s">
        <v>576</v>
      </c>
      <c r="B507" s="832" t="s">
        <v>577</v>
      </c>
      <c r="C507" s="835" t="s">
        <v>597</v>
      </c>
      <c r="D507" s="863" t="s">
        <v>598</v>
      </c>
      <c r="E507" s="835" t="s">
        <v>4308</v>
      </c>
      <c r="F507" s="863" t="s">
        <v>4309</v>
      </c>
      <c r="G507" s="835" t="s">
        <v>4699</v>
      </c>
      <c r="H507" s="835" t="s">
        <v>4700</v>
      </c>
      <c r="I507" s="849">
        <v>350.260009765625</v>
      </c>
      <c r="J507" s="849">
        <v>20</v>
      </c>
      <c r="K507" s="850">
        <v>7005.169921875</v>
      </c>
    </row>
    <row r="508" spans="1:11" ht="14.4" customHeight="1" x14ac:dyDescent="0.3">
      <c r="A508" s="831" t="s">
        <v>576</v>
      </c>
      <c r="B508" s="832" t="s">
        <v>577</v>
      </c>
      <c r="C508" s="835" t="s">
        <v>597</v>
      </c>
      <c r="D508" s="863" t="s">
        <v>598</v>
      </c>
      <c r="E508" s="835" t="s">
        <v>4308</v>
      </c>
      <c r="F508" s="863" t="s">
        <v>4309</v>
      </c>
      <c r="G508" s="835" t="s">
        <v>4701</v>
      </c>
      <c r="H508" s="835" t="s">
        <v>4702</v>
      </c>
      <c r="I508" s="849">
        <v>2502.820068359375</v>
      </c>
      <c r="J508" s="849">
        <v>5</v>
      </c>
      <c r="K508" s="850">
        <v>12514.1201171875</v>
      </c>
    </row>
    <row r="509" spans="1:11" ht="14.4" customHeight="1" x14ac:dyDescent="0.3">
      <c r="A509" s="831" t="s">
        <v>576</v>
      </c>
      <c r="B509" s="832" t="s">
        <v>577</v>
      </c>
      <c r="C509" s="835" t="s">
        <v>597</v>
      </c>
      <c r="D509" s="863" t="s">
        <v>598</v>
      </c>
      <c r="E509" s="835" t="s">
        <v>4308</v>
      </c>
      <c r="F509" s="863" t="s">
        <v>4309</v>
      </c>
      <c r="G509" s="835" t="s">
        <v>4310</v>
      </c>
      <c r="H509" s="835" t="s">
        <v>4311</v>
      </c>
      <c r="I509" s="849">
        <v>2173.5</v>
      </c>
      <c r="J509" s="849">
        <v>2</v>
      </c>
      <c r="K509" s="850">
        <v>4347</v>
      </c>
    </row>
    <row r="510" spans="1:11" ht="14.4" customHeight="1" x14ac:dyDescent="0.3">
      <c r="A510" s="831" t="s">
        <v>576</v>
      </c>
      <c r="B510" s="832" t="s">
        <v>577</v>
      </c>
      <c r="C510" s="835" t="s">
        <v>597</v>
      </c>
      <c r="D510" s="863" t="s">
        <v>598</v>
      </c>
      <c r="E510" s="835" t="s">
        <v>4308</v>
      </c>
      <c r="F510" s="863" t="s">
        <v>4309</v>
      </c>
      <c r="G510" s="835" t="s">
        <v>4312</v>
      </c>
      <c r="H510" s="835" t="s">
        <v>4313</v>
      </c>
      <c r="I510" s="849">
        <v>4243.5</v>
      </c>
      <c r="J510" s="849">
        <v>2</v>
      </c>
      <c r="K510" s="850">
        <v>8487</v>
      </c>
    </row>
    <row r="511" spans="1:11" ht="14.4" customHeight="1" x14ac:dyDescent="0.3">
      <c r="A511" s="831" t="s">
        <v>576</v>
      </c>
      <c r="B511" s="832" t="s">
        <v>577</v>
      </c>
      <c r="C511" s="835" t="s">
        <v>597</v>
      </c>
      <c r="D511" s="863" t="s">
        <v>598</v>
      </c>
      <c r="E511" s="835" t="s">
        <v>4308</v>
      </c>
      <c r="F511" s="863" t="s">
        <v>4309</v>
      </c>
      <c r="G511" s="835" t="s">
        <v>4703</v>
      </c>
      <c r="H511" s="835" t="s">
        <v>4704</v>
      </c>
      <c r="I511" s="849">
        <v>1285.02001953125</v>
      </c>
      <c r="J511" s="849">
        <v>5</v>
      </c>
      <c r="K511" s="850">
        <v>6425.10009765625</v>
      </c>
    </row>
    <row r="512" spans="1:11" ht="14.4" customHeight="1" x14ac:dyDescent="0.3">
      <c r="A512" s="831" t="s">
        <v>576</v>
      </c>
      <c r="B512" s="832" t="s">
        <v>577</v>
      </c>
      <c r="C512" s="835" t="s">
        <v>597</v>
      </c>
      <c r="D512" s="863" t="s">
        <v>598</v>
      </c>
      <c r="E512" s="835" t="s">
        <v>4308</v>
      </c>
      <c r="F512" s="863" t="s">
        <v>4309</v>
      </c>
      <c r="G512" s="835" t="s">
        <v>4705</v>
      </c>
      <c r="H512" s="835" t="s">
        <v>4706</v>
      </c>
      <c r="I512" s="849">
        <v>414.54998779296875</v>
      </c>
      <c r="J512" s="849">
        <v>10</v>
      </c>
      <c r="K512" s="850">
        <v>4145.4599609375</v>
      </c>
    </row>
    <row r="513" spans="1:11" ht="14.4" customHeight="1" x14ac:dyDescent="0.3">
      <c r="A513" s="831" t="s">
        <v>576</v>
      </c>
      <c r="B513" s="832" t="s">
        <v>577</v>
      </c>
      <c r="C513" s="835" t="s">
        <v>597</v>
      </c>
      <c r="D513" s="863" t="s">
        <v>598</v>
      </c>
      <c r="E513" s="835" t="s">
        <v>4308</v>
      </c>
      <c r="F513" s="863" t="s">
        <v>4309</v>
      </c>
      <c r="G513" s="835" t="s">
        <v>4707</v>
      </c>
      <c r="H513" s="835" t="s">
        <v>4708</v>
      </c>
      <c r="I513" s="849">
        <v>1849.9100341796875</v>
      </c>
      <c r="J513" s="849">
        <v>10</v>
      </c>
      <c r="K513" s="850">
        <v>18499.080078125</v>
      </c>
    </row>
    <row r="514" spans="1:11" ht="14.4" customHeight="1" x14ac:dyDescent="0.3">
      <c r="A514" s="831" t="s">
        <v>576</v>
      </c>
      <c r="B514" s="832" t="s">
        <v>577</v>
      </c>
      <c r="C514" s="835" t="s">
        <v>597</v>
      </c>
      <c r="D514" s="863" t="s">
        <v>598</v>
      </c>
      <c r="E514" s="835" t="s">
        <v>4308</v>
      </c>
      <c r="F514" s="863" t="s">
        <v>4309</v>
      </c>
      <c r="G514" s="835" t="s">
        <v>4709</v>
      </c>
      <c r="H514" s="835" t="s">
        <v>4710</v>
      </c>
      <c r="I514" s="849">
        <v>6474.7099609375</v>
      </c>
      <c r="J514" s="849">
        <v>1</v>
      </c>
      <c r="K514" s="850">
        <v>6474.7099609375</v>
      </c>
    </row>
    <row r="515" spans="1:11" ht="14.4" customHeight="1" x14ac:dyDescent="0.3">
      <c r="A515" s="831" t="s">
        <v>576</v>
      </c>
      <c r="B515" s="832" t="s">
        <v>577</v>
      </c>
      <c r="C515" s="835" t="s">
        <v>597</v>
      </c>
      <c r="D515" s="863" t="s">
        <v>598</v>
      </c>
      <c r="E515" s="835" t="s">
        <v>4308</v>
      </c>
      <c r="F515" s="863" t="s">
        <v>4309</v>
      </c>
      <c r="G515" s="835" t="s">
        <v>4711</v>
      </c>
      <c r="H515" s="835" t="s">
        <v>4712</v>
      </c>
      <c r="I515" s="849">
        <v>2487.280029296875</v>
      </c>
      <c r="J515" s="849">
        <v>5</v>
      </c>
      <c r="K515" s="850">
        <v>12436.3798828125</v>
      </c>
    </row>
    <row r="516" spans="1:11" ht="14.4" customHeight="1" x14ac:dyDescent="0.3">
      <c r="A516" s="831" t="s">
        <v>576</v>
      </c>
      <c r="B516" s="832" t="s">
        <v>577</v>
      </c>
      <c r="C516" s="835" t="s">
        <v>597</v>
      </c>
      <c r="D516" s="863" t="s">
        <v>598</v>
      </c>
      <c r="E516" s="835" t="s">
        <v>4318</v>
      </c>
      <c r="F516" s="863" t="s">
        <v>4319</v>
      </c>
      <c r="G516" s="835" t="s">
        <v>4322</v>
      </c>
      <c r="H516" s="835" t="s">
        <v>4323</v>
      </c>
      <c r="I516" s="849">
        <v>23.471999359130859</v>
      </c>
      <c r="J516" s="849">
        <v>570</v>
      </c>
      <c r="K516" s="850">
        <v>13378.799926757813</v>
      </c>
    </row>
    <row r="517" spans="1:11" ht="14.4" customHeight="1" x14ac:dyDescent="0.3">
      <c r="A517" s="831" t="s">
        <v>576</v>
      </c>
      <c r="B517" s="832" t="s">
        <v>577</v>
      </c>
      <c r="C517" s="835" t="s">
        <v>597</v>
      </c>
      <c r="D517" s="863" t="s">
        <v>598</v>
      </c>
      <c r="E517" s="835" t="s">
        <v>4318</v>
      </c>
      <c r="F517" s="863" t="s">
        <v>4319</v>
      </c>
      <c r="G517" s="835" t="s">
        <v>4713</v>
      </c>
      <c r="H517" s="835" t="s">
        <v>4714</v>
      </c>
      <c r="I517" s="849">
        <v>15.629091262817383</v>
      </c>
      <c r="J517" s="849">
        <v>1350</v>
      </c>
      <c r="K517" s="850">
        <v>21002.5</v>
      </c>
    </row>
    <row r="518" spans="1:11" ht="14.4" customHeight="1" x14ac:dyDescent="0.3">
      <c r="A518" s="831" t="s">
        <v>576</v>
      </c>
      <c r="B518" s="832" t="s">
        <v>577</v>
      </c>
      <c r="C518" s="835" t="s">
        <v>597</v>
      </c>
      <c r="D518" s="863" t="s">
        <v>598</v>
      </c>
      <c r="E518" s="835" t="s">
        <v>4318</v>
      </c>
      <c r="F518" s="863" t="s">
        <v>4319</v>
      </c>
      <c r="G518" s="835" t="s">
        <v>4715</v>
      </c>
      <c r="H518" s="835" t="s">
        <v>4716</v>
      </c>
      <c r="I518" s="849">
        <v>41.770000457763672</v>
      </c>
      <c r="J518" s="849">
        <v>50</v>
      </c>
      <c r="K518" s="850">
        <v>2088.419921875</v>
      </c>
    </row>
    <row r="519" spans="1:11" ht="14.4" customHeight="1" x14ac:dyDescent="0.3">
      <c r="A519" s="831" t="s">
        <v>576</v>
      </c>
      <c r="B519" s="832" t="s">
        <v>577</v>
      </c>
      <c r="C519" s="835" t="s">
        <v>597</v>
      </c>
      <c r="D519" s="863" t="s">
        <v>598</v>
      </c>
      <c r="E519" s="835" t="s">
        <v>4318</v>
      </c>
      <c r="F519" s="863" t="s">
        <v>4319</v>
      </c>
      <c r="G519" s="835" t="s">
        <v>4717</v>
      </c>
      <c r="H519" s="835" t="s">
        <v>4718</v>
      </c>
      <c r="I519" s="849">
        <v>32.669998168945313</v>
      </c>
      <c r="J519" s="849">
        <v>538</v>
      </c>
      <c r="K519" s="850">
        <v>17576.459930419922</v>
      </c>
    </row>
    <row r="520" spans="1:11" ht="14.4" customHeight="1" x14ac:dyDescent="0.3">
      <c r="A520" s="831" t="s">
        <v>576</v>
      </c>
      <c r="B520" s="832" t="s">
        <v>577</v>
      </c>
      <c r="C520" s="835" t="s">
        <v>597</v>
      </c>
      <c r="D520" s="863" t="s">
        <v>598</v>
      </c>
      <c r="E520" s="835" t="s">
        <v>4318</v>
      </c>
      <c r="F520" s="863" t="s">
        <v>4319</v>
      </c>
      <c r="G520" s="835" t="s">
        <v>4719</v>
      </c>
      <c r="H520" s="835" t="s">
        <v>4720</v>
      </c>
      <c r="I520" s="849">
        <v>91.040000915527344</v>
      </c>
      <c r="J520" s="849">
        <v>20</v>
      </c>
      <c r="K520" s="850">
        <v>1820.81005859375</v>
      </c>
    </row>
    <row r="521" spans="1:11" ht="14.4" customHeight="1" x14ac:dyDescent="0.3">
      <c r="A521" s="831" t="s">
        <v>576</v>
      </c>
      <c r="B521" s="832" t="s">
        <v>577</v>
      </c>
      <c r="C521" s="835" t="s">
        <v>597</v>
      </c>
      <c r="D521" s="863" t="s">
        <v>598</v>
      </c>
      <c r="E521" s="835" t="s">
        <v>4318</v>
      </c>
      <c r="F521" s="863" t="s">
        <v>4319</v>
      </c>
      <c r="G521" s="835" t="s">
        <v>4721</v>
      </c>
      <c r="H521" s="835" t="s">
        <v>4722</v>
      </c>
      <c r="I521" s="849">
        <v>54.279998779296875</v>
      </c>
      <c r="J521" s="849">
        <v>540</v>
      </c>
      <c r="K521" s="850">
        <v>29311.57080078125</v>
      </c>
    </row>
    <row r="522" spans="1:11" ht="14.4" customHeight="1" x14ac:dyDescent="0.3">
      <c r="A522" s="831" t="s">
        <v>576</v>
      </c>
      <c r="B522" s="832" t="s">
        <v>577</v>
      </c>
      <c r="C522" s="835" t="s">
        <v>597</v>
      </c>
      <c r="D522" s="863" t="s">
        <v>598</v>
      </c>
      <c r="E522" s="835" t="s">
        <v>4318</v>
      </c>
      <c r="F522" s="863" t="s">
        <v>4319</v>
      </c>
      <c r="G522" s="835" t="s">
        <v>4324</v>
      </c>
      <c r="H522" s="835" t="s">
        <v>4325</v>
      </c>
      <c r="I522" s="849">
        <v>273.45999145507812</v>
      </c>
      <c r="J522" s="849">
        <v>60</v>
      </c>
      <c r="K522" s="850">
        <v>16407.6005859375</v>
      </c>
    </row>
    <row r="523" spans="1:11" ht="14.4" customHeight="1" x14ac:dyDescent="0.3">
      <c r="A523" s="831" t="s">
        <v>576</v>
      </c>
      <c r="B523" s="832" t="s">
        <v>577</v>
      </c>
      <c r="C523" s="835" t="s">
        <v>597</v>
      </c>
      <c r="D523" s="863" t="s">
        <v>598</v>
      </c>
      <c r="E523" s="835" t="s">
        <v>4318</v>
      </c>
      <c r="F523" s="863" t="s">
        <v>4319</v>
      </c>
      <c r="G523" s="835" t="s">
        <v>4326</v>
      </c>
      <c r="H523" s="835" t="s">
        <v>4327</v>
      </c>
      <c r="I523" s="849">
        <v>695.75</v>
      </c>
      <c r="J523" s="849">
        <v>64</v>
      </c>
      <c r="K523" s="850">
        <v>44528</v>
      </c>
    </row>
    <row r="524" spans="1:11" ht="14.4" customHeight="1" x14ac:dyDescent="0.3">
      <c r="A524" s="831" t="s">
        <v>576</v>
      </c>
      <c r="B524" s="832" t="s">
        <v>577</v>
      </c>
      <c r="C524" s="835" t="s">
        <v>600</v>
      </c>
      <c r="D524" s="863" t="s">
        <v>601</v>
      </c>
      <c r="E524" s="835" t="s">
        <v>4723</v>
      </c>
      <c r="F524" s="863" t="s">
        <v>4724</v>
      </c>
      <c r="G524" s="835" t="s">
        <v>4725</v>
      </c>
      <c r="H524" s="835" t="s">
        <v>4726</v>
      </c>
      <c r="I524" s="849">
        <v>7830.735107421875</v>
      </c>
      <c r="J524" s="849">
        <v>5</v>
      </c>
      <c r="K524" s="850">
        <v>39153.6796875</v>
      </c>
    </row>
    <row r="525" spans="1:11" ht="14.4" customHeight="1" x14ac:dyDescent="0.3">
      <c r="A525" s="831" t="s">
        <v>576</v>
      </c>
      <c r="B525" s="832" t="s">
        <v>577</v>
      </c>
      <c r="C525" s="835" t="s">
        <v>600</v>
      </c>
      <c r="D525" s="863" t="s">
        <v>601</v>
      </c>
      <c r="E525" s="835" t="s">
        <v>4723</v>
      </c>
      <c r="F525" s="863" t="s">
        <v>4724</v>
      </c>
      <c r="G525" s="835" t="s">
        <v>4727</v>
      </c>
      <c r="H525" s="835" t="s">
        <v>4728</v>
      </c>
      <c r="I525" s="849">
        <v>11769.46484375</v>
      </c>
      <c r="J525" s="849">
        <v>4</v>
      </c>
      <c r="K525" s="850">
        <v>47077.80078125</v>
      </c>
    </row>
    <row r="526" spans="1:11" ht="14.4" customHeight="1" x14ac:dyDescent="0.3">
      <c r="A526" s="831" t="s">
        <v>576</v>
      </c>
      <c r="B526" s="832" t="s">
        <v>577</v>
      </c>
      <c r="C526" s="835" t="s">
        <v>600</v>
      </c>
      <c r="D526" s="863" t="s">
        <v>601</v>
      </c>
      <c r="E526" s="835" t="s">
        <v>4723</v>
      </c>
      <c r="F526" s="863" t="s">
        <v>4724</v>
      </c>
      <c r="G526" s="835" t="s">
        <v>4729</v>
      </c>
      <c r="H526" s="835" t="s">
        <v>4730</v>
      </c>
      <c r="I526" s="849">
        <v>7223.5048828125</v>
      </c>
      <c r="J526" s="849">
        <v>3</v>
      </c>
      <c r="K526" s="850">
        <v>21670.51953125</v>
      </c>
    </row>
    <row r="527" spans="1:11" ht="14.4" customHeight="1" x14ac:dyDescent="0.3">
      <c r="A527" s="831" t="s">
        <v>576</v>
      </c>
      <c r="B527" s="832" t="s">
        <v>577</v>
      </c>
      <c r="C527" s="835" t="s">
        <v>600</v>
      </c>
      <c r="D527" s="863" t="s">
        <v>601</v>
      </c>
      <c r="E527" s="835" t="s">
        <v>4723</v>
      </c>
      <c r="F527" s="863" t="s">
        <v>4724</v>
      </c>
      <c r="G527" s="835" t="s">
        <v>4731</v>
      </c>
      <c r="H527" s="835" t="s">
        <v>4732</v>
      </c>
      <c r="I527" s="849">
        <v>6861.9599609375</v>
      </c>
      <c r="J527" s="849">
        <v>1</v>
      </c>
      <c r="K527" s="850">
        <v>6861.9599609375</v>
      </c>
    </row>
    <row r="528" spans="1:11" ht="14.4" customHeight="1" x14ac:dyDescent="0.3">
      <c r="A528" s="831" t="s">
        <v>576</v>
      </c>
      <c r="B528" s="832" t="s">
        <v>577</v>
      </c>
      <c r="C528" s="835" t="s">
        <v>600</v>
      </c>
      <c r="D528" s="863" t="s">
        <v>601</v>
      </c>
      <c r="E528" s="835" t="s">
        <v>4723</v>
      </c>
      <c r="F528" s="863" t="s">
        <v>4724</v>
      </c>
      <c r="G528" s="835" t="s">
        <v>4733</v>
      </c>
      <c r="H528" s="835" t="s">
        <v>4734</v>
      </c>
      <c r="I528" s="849">
        <v>1229.069425884046</v>
      </c>
      <c r="J528" s="849">
        <v>400</v>
      </c>
      <c r="K528" s="850">
        <v>491625.9140625</v>
      </c>
    </row>
    <row r="529" spans="1:11" ht="14.4" customHeight="1" x14ac:dyDescent="0.3">
      <c r="A529" s="831" t="s">
        <v>576</v>
      </c>
      <c r="B529" s="832" t="s">
        <v>577</v>
      </c>
      <c r="C529" s="835" t="s">
        <v>600</v>
      </c>
      <c r="D529" s="863" t="s">
        <v>601</v>
      </c>
      <c r="E529" s="835" t="s">
        <v>4723</v>
      </c>
      <c r="F529" s="863" t="s">
        <v>4724</v>
      </c>
      <c r="G529" s="835" t="s">
        <v>4735</v>
      </c>
      <c r="H529" s="835" t="s">
        <v>4736</v>
      </c>
      <c r="I529" s="849">
        <v>568.3699951171875</v>
      </c>
      <c r="J529" s="849">
        <v>12</v>
      </c>
      <c r="K529" s="850">
        <v>6820.39990234375</v>
      </c>
    </row>
    <row r="530" spans="1:11" ht="14.4" customHeight="1" x14ac:dyDescent="0.3">
      <c r="A530" s="831" t="s">
        <v>576</v>
      </c>
      <c r="B530" s="832" t="s">
        <v>577</v>
      </c>
      <c r="C530" s="835" t="s">
        <v>600</v>
      </c>
      <c r="D530" s="863" t="s">
        <v>601</v>
      </c>
      <c r="E530" s="835" t="s">
        <v>4723</v>
      </c>
      <c r="F530" s="863" t="s">
        <v>4724</v>
      </c>
      <c r="G530" s="835" t="s">
        <v>4737</v>
      </c>
      <c r="H530" s="835" t="s">
        <v>4738</v>
      </c>
      <c r="I530" s="849">
        <v>568.3699951171875</v>
      </c>
      <c r="J530" s="849">
        <v>72</v>
      </c>
      <c r="K530" s="850">
        <v>40922.5</v>
      </c>
    </row>
    <row r="531" spans="1:11" ht="14.4" customHeight="1" x14ac:dyDescent="0.3">
      <c r="A531" s="831" t="s">
        <v>576</v>
      </c>
      <c r="B531" s="832" t="s">
        <v>577</v>
      </c>
      <c r="C531" s="835" t="s">
        <v>600</v>
      </c>
      <c r="D531" s="863" t="s">
        <v>601</v>
      </c>
      <c r="E531" s="835" t="s">
        <v>4723</v>
      </c>
      <c r="F531" s="863" t="s">
        <v>4724</v>
      </c>
      <c r="G531" s="835" t="s">
        <v>4739</v>
      </c>
      <c r="H531" s="835" t="s">
        <v>4740</v>
      </c>
      <c r="I531" s="849">
        <v>44040</v>
      </c>
      <c r="J531" s="849">
        <v>1</v>
      </c>
      <c r="K531" s="850">
        <v>44040</v>
      </c>
    </row>
    <row r="532" spans="1:11" ht="14.4" customHeight="1" x14ac:dyDescent="0.3">
      <c r="A532" s="831" t="s">
        <v>576</v>
      </c>
      <c r="B532" s="832" t="s">
        <v>577</v>
      </c>
      <c r="C532" s="835" t="s">
        <v>600</v>
      </c>
      <c r="D532" s="863" t="s">
        <v>601</v>
      </c>
      <c r="E532" s="835" t="s">
        <v>4723</v>
      </c>
      <c r="F532" s="863" t="s">
        <v>4724</v>
      </c>
      <c r="G532" s="835" t="s">
        <v>4741</v>
      </c>
      <c r="H532" s="835" t="s">
        <v>4742</v>
      </c>
      <c r="I532" s="849">
        <v>34900</v>
      </c>
      <c r="J532" s="849">
        <v>3</v>
      </c>
      <c r="K532" s="850">
        <v>104700</v>
      </c>
    </row>
    <row r="533" spans="1:11" ht="14.4" customHeight="1" x14ac:dyDescent="0.3">
      <c r="A533" s="831" t="s">
        <v>576</v>
      </c>
      <c r="B533" s="832" t="s">
        <v>577</v>
      </c>
      <c r="C533" s="835" t="s">
        <v>600</v>
      </c>
      <c r="D533" s="863" t="s">
        <v>601</v>
      </c>
      <c r="E533" s="835" t="s">
        <v>4723</v>
      </c>
      <c r="F533" s="863" t="s">
        <v>4724</v>
      </c>
      <c r="G533" s="835" t="s">
        <v>4743</v>
      </c>
      <c r="H533" s="835" t="s">
        <v>4744</v>
      </c>
      <c r="I533" s="849">
        <v>15620.2197265625</v>
      </c>
      <c r="J533" s="849">
        <v>1</v>
      </c>
      <c r="K533" s="850">
        <v>15620.2197265625</v>
      </c>
    </row>
    <row r="534" spans="1:11" ht="14.4" customHeight="1" x14ac:dyDescent="0.3">
      <c r="A534" s="831" t="s">
        <v>576</v>
      </c>
      <c r="B534" s="832" t="s">
        <v>577</v>
      </c>
      <c r="C534" s="835" t="s">
        <v>600</v>
      </c>
      <c r="D534" s="863" t="s">
        <v>601</v>
      </c>
      <c r="E534" s="835" t="s">
        <v>4723</v>
      </c>
      <c r="F534" s="863" t="s">
        <v>4724</v>
      </c>
      <c r="G534" s="835" t="s">
        <v>4745</v>
      </c>
      <c r="H534" s="835" t="s">
        <v>4746</v>
      </c>
      <c r="I534" s="849">
        <v>15620.2197265625</v>
      </c>
      <c r="J534" s="849">
        <v>8</v>
      </c>
      <c r="K534" s="850">
        <v>124961.7578125</v>
      </c>
    </row>
    <row r="535" spans="1:11" ht="14.4" customHeight="1" x14ac:dyDescent="0.3">
      <c r="A535" s="831" t="s">
        <v>576</v>
      </c>
      <c r="B535" s="832" t="s">
        <v>577</v>
      </c>
      <c r="C535" s="835" t="s">
        <v>600</v>
      </c>
      <c r="D535" s="863" t="s">
        <v>601</v>
      </c>
      <c r="E535" s="835" t="s">
        <v>4723</v>
      </c>
      <c r="F535" s="863" t="s">
        <v>4724</v>
      </c>
      <c r="G535" s="835" t="s">
        <v>4747</v>
      </c>
      <c r="H535" s="835" t="s">
        <v>4748</v>
      </c>
      <c r="I535" s="849">
        <v>15620.2197265625</v>
      </c>
      <c r="J535" s="849">
        <v>6</v>
      </c>
      <c r="K535" s="850">
        <v>93721.318359375</v>
      </c>
    </row>
    <row r="536" spans="1:11" ht="14.4" customHeight="1" x14ac:dyDescent="0.3">
      <c r="A536" s="831" t="s">
        <v>576</v>
      </c>
      <c r="B536" s="832" t="s">
        <v>577</v>
      </c>
      <c r="C536" s="835" t="s">
        <v>600</v>
      </c>
      <c r="D536" s="863" t="s">
        <v>601</v>
      </c>
      <c r="E536" s="835" t="s">
        <v>4723</v>
      </c>
      <c r="F536" s="863" t="s">
        <v>4724</v>
      </c>
      <c r="G536" s="835" t="s">
        <v>4749</v>
      </c>
      <c r="H536" s="835" t="s">
        <v>4750</v>
      </c>
      <c r="I536" s="849">
        <v>15801</v>
      </c>
      <c r="J536" s="849">
        <v>2</v>
      </c>
      <c r="K536" s="850">
        <v>31602</v>
      </c>
    </row>
    <row r="537" spans="1:11" ht="14.4" customHeight="1" x14ac:dyDescent="0.3">
      <c r="A537" s="831" t="s">
        <v>576</v>
      </c>
      <c r="B537" s="832" t="s">
        <v>577</v>
      </c>
      <c r="C537" s="835" t="s">
        <v>600</v>
      </c>
      <c r="D537" s="863" t="s">
        <v>601</v>
      </c>
      <c r="E537" s="835" t="s">
        <v>4723</v>
      </c>
      <c r="F537" s="863" t="s">
        <v>4724</v>
      </c>
      <c r="G537" s="835" t="s">
        <v>4751</v>
      </c>
      <c r="H537" s="835" t="s">
        <v>4752</v>
      </c>
      <c r="I537" s="849">
        <v>15801</v>
      </c>
      <c r="J537" s="849">
        <v>4</v>
      </c>
      <c r="K537" s="850">
        <v>63204</v>
      </c>
    </row>
    <row r="538" spans="1:11" ht="14.4" customHeight="1" x14ac:dyDescent="0.3">
      <c r="A538" s="831" t="s">
        <v>576</v>
      </c>
      <c r="B538" s="832" t="s">
        <v>577</v>
      </c>
      <c r="C538" s="835" t="s">
        <v>600</v>
      </c>
      <c r="D538" s="863" t="s">
        <v>601</v>
      </c>
      <c r="E538" s="835" t="s">
        <v>4723</v>
      </c>
      <c r="F538" s="863" t="s">
        <v>4724</v>
      </c>
      <c r="G538" s="835" t="s">
        <v>4753</v>
      </c>
      <c r="H538" s="835" t="s">
        <v>4754</v>
      </c>
      <c r="I538" s="849">
        <v>15801</v>
      </c>
      <c r="J538" s="849">
        <v>3</v>
      </c>
      <c r="K538" s="850">
        <v>47403</v>
      </c>
    </row>
    <row r="539" spans="1:11" ht="14.4" customHeight="1" x14ac:dyDescent="0.3">
      <c r="A539" s="831" t="s">
        <v>576</v>
      </c>
      <c r="B539" s="832" t="s">
        <v>577</v>
      </c>
      <c r="C539" s="835" t="s">
        <v>600</v>
      </c>
      <c r="D539" s="863" t="s">
        <v>601</v>
      </c>
      <c r="E539" s="835" t="s">
        <v>4723</v>
      </c>
      <c r="F539" s="863" t="s">
        <v>4724</v>
      </c>
      <c r="G539" s="835" t="s">
        <v>4755</v>
      </c>
      <c r="H539" s="835" t="s">
        <v>4756</v>
      </c>
      <c r="I539" s="849">
        <v>15801</v>
      </c>
      <c r="J539" s="849">
        <v>3</v>
      </c>
      <c r="K539" s="850">
        <v>47403</v>
      </c>
    </row>
    <row r="540" spans="1:11" ht="14.4" customHeight="1" x14ac:dyDescent="0.3">
      <c r="A540" s="831" t="s">
        <v>576</v>
      </c>
      <c r="B540" s="832" t="s">
        <v>577</v>
      </c>
      <c r="C540" s="835" t="s">
        <v>600</v>
      </c>
      <c r="D540" s="863" t="s">
        <v>601</v>
      </c>
      <c r="E540" s="835" t="s">
        <v>4723</v>
      </c>
      <c r="F540" s="863" t="s">
        <v>4724</v>
      </c>
      <c r="G540" s="835" t="s">
        <v>4757</v>
      </c>
      <c r="H540" s="835" t="s">
        <v>4758</v>
      </c>
      <c r="I540" s="849">
        <v>15801</v>
      </c>
      <c r="J540" s="849">
        <v>2</v>
      </c>
      <c r="K540" s="850">
        <v>31602</v>
      </c>
    </row>
    <row r="541" spans="1:11" ht="14.4" customHeight="1" x14ac:dyDescent="0.3">
      <c r="A541" s="831" t="s">
        <v>576</v>
      </c>
      <c r="B541" s="832" t="s">
        <v>577</v>
      </c>
      <c r="C541" s="835" t="s">
        <v>600</v>
      </c>
      <c r="D541" s="863" t="s">
        <v>601</v>
      </c>
      <c r="E541" s="835" t="s">
        <v>4723</v>
      </c>
      <c r="F541" s="863" t="s">
        <v>4724</v>
      </c>
      <c r="G541" s="835" t="s">
        <v>4759</v>
      </c>
      <c r="H541" s="835" t="s">
        <v>4760</v>
      </c>
      <c r="I541" s="849">
        <v>44040</v>
      </c>
      <c r="J541" s="849">
        <v>4</v>
      </c>
      <c r="K541" s="850">
        <v>176160</v>
      </c>
    </row>
    <row r="542" spans="1:11" ht="14.4" customHeight="1" x14ac:dyDescent="0.3">
      <c r="A542" s="831" t="s">
        <v>576</v>
      </c>
      <c r="B542" s="832" t="s">
        <v>577</v>
      </c>
      <c r="C542" s="835" t="s">
        <v>600</v>
      </c>
      <c r="D542" s="863" t="s">
        <v>601</v>
      </c>
      <c r="E542" s="835" t="s">
        <v>4723</v>
      </c>
      <c r="F542" s="863" t="s">
        <v>4724</v>
      </c>
      <c r="G542" s="835" t="s">
        <v>4761</v>
      </c>
      <c r="H542" s="835" t="s">
        <v>4762</v>
      </c>
      <c r="I542" s="849">
        <v>44040</v>
      </c>
      <c r="J542" s="849">
        <v>2</v>
      </c>
      <c r="K542" s="850">
        <v>88080</v>
      </c>
    </row>
    <row r="543" spans="1:11" ht="14.4" customHeight="1" x14ac:dyDescent="0.3">
      <c r="A543" s="831" t="s">
        <v>576</v>
      </c>
      <c r="B543" s="832" t="s">
        <v>577</v>
      </c>
      <c r="C543" s="835" t="s">
        <v>600</v>
      </c>
      <c r="D543" s="863" t="s">
        <v>601</v>
      </c>
      <c r="E543" s="835" t="s">
        <v>4723</v>
      </c>
      <c r="F543" s="863" t="s">
        <v>4724</v>
      </c>
      <c r="G543" s="835" t="s">
        <v>4763</v>
      </c>
      <c r="H543" s="835" t="s">
        <v>4764</v>
      </c>
      <c r="I543" s="849">
        <v>33800</v>
      </c>
      <c r="J543" s="849">
        <v>1</v>
      </c>
      <c r="K543" s="850">
        <v>33800</v>
      </c>
    </row>
    <row r="544" spans="1:11" ht="14.4" customHeight="1" x14ac:dyDescent="0.3">
      <c r="A544" s="831" t="s">
        <v>576</v>
      </c>
      <c r="B544" s="832" t="s">
        <v>577</v>
      </c>
      <c r="C544" s="835" t="s">
        <v>600</v>
      </c>
      <c r="D544" s="863" t="s">
        <v>601</v>
      </c>
      <c r="E544" s="835" t="s">
        <v>4723</v>
      </c>
      <c r="F544" s="863" t="s">
        <v>4724</v>
      </c>
      <c r="G544" s="835" t="s">
        <v>4765</v>
      </c>
      <c r="H544" s="835" t="s">
        <v>4766</v>
      </c>
      <c r="I544" s="849">
        <v>33800</v>
      </c>
      <c r="J544" s="849">
        <v>2</v>
      </c>
      <c r="K544" s="850">
        <v>67600</v>
      </c>
    </row>
    <row r="545" spans="1:11" ht="14.4" customHeight="1" x14ac:dyDescent="0.3">
      <c r="A545" s="831" t="s">
        <v>576</v>
      </c>
      <c r="B545" s="832" t="s">
        <v>577</v>
      </c>
      <c r="C545" s="835" t="s">
        <v>600</v>
      </c>
      <c r="D545" s="863" t="s">
        <v>601</v>
      </c>
      <c r="E545" s="835" t="s">
        <v>4723</v>
      </c>
      <c r="F545" s="863" t="s">
        <v>4724</v>
      </c>
      <c r="G545" s="835" t="s">
        <v>4767</v>
      </c>
      <c r="H545" s="835" t="s">
        <v>4768</v>
      </c>
      <c r="I545" s="849">
        <v>33800</v>
      </c>
      <c r="J545" s="849">
        <v>1</v>
      </c>
      <c r="K545" s="850">
        <v>33800</v>
      </c>
    </row>
    <row r="546" spans="1:11" ht="14.4" customHeight="1" x14ac:dyDescent="0.3">
      <c r="A546" s="831" t="s">
        <v>576</v>
      </c>
      <c r="B546" s="832" t="s">
        <v>577</v>
      </c>
      <c r="C546" s="835" t="s">
        <v>600</v>
      </c>
      <c r="D546" s="863" t="s">
        <v>601</v>
      </c>
      <c r="E546" s="835" t="s">
        <v>4723</v>
      </c>
      <c r="F546" s="863" t="s">
        <v>4724</v>
      </c>
      <c r="G546" s="835" t="s">
        <v>4769</v>
      </c>
      <c r="H546" s="835" t="s">
        <v>4770</v>
      </c>
      <c r="I546" s="849">
        <v>33800</v>
      </c>
      <c r="J546" s="849">
        <v>1</v>
      </c>
      <c r="K546" s="850">
        <v>33800</v>
      </c>
    </row>
    <row r="547" spans="1:11" ht="14.4" customHeight="1" x14ac:dyDescent="0.3">
      <c r="A547" s="831" t="s">
        <v>576</v>
      </c>
      <c r="B547" s="832" t="s">
        <v>577</v>
      </c>
      <c r="C547" s="835" t="s">
        <v>600</v>
      </c>
      <c r="D547" s="863" t="s">
        <v>601</v>
      </c>
      <c r="E547" s="835" t="s">
        <v>4723</v>
      </c>
      <c r="F547" s="863" t="s">
        <v>4724</v>
      </c>
      <c r="G547" s="835" t="s">
        <v>4771</v>
      </c>
      <c r="H547" s="835" t="s">
        <v>4772</v>
      </c>
      <c r="I547" s="849">
        <v>34900</v>
      </c>
      <c r="J547" s="849">
        <v>1</v>
      </c>
      <c r="K547" s="850">
        <v>34900</v>
      </c>
    </row>
    <row r="548" spans="1:11" ht="14.4" customHeight="1" x14ac:dyDescent="0.3">
      <c r="A548" s="831" t="s">
        <v>576</v>
      </c>
      <c r="B548" s="832" t="s">
        <v>577</v>
      </c>
      <c r="C548" s="835" t="s">
        <v>600</v>
      </c>
      <c r="D548" s="863" t="s">
        <v>601</v>
      </c>
      <c r="E548" s="835" t="s">
        <v>4723</v>
      </c>
      <c r="F548" s="863" t="s">
        <v>4724</v>
      </c>
      <c r="G548" s="835" t="s">
        <v>4773</v>
      </c>
      <c r="H548" s="835" t="s">
        <v>4774</v>
      </c>
      <c r="I548" s="849">
        <v>34900</v>
      </c>
      <c r="J548" s="849">
        <v>1</v>
      </c>
      <c r="K548" s="850">
        <v>34900</v>
      </c>
    </row>
    <row r="549" spans="1:11" ht="14.4" customHeight="1" x14ac:dyDescent="0.3">
      <c r="A549" s="831" t="s">
        <v>576</v>
      </c>
      <c r="B549" s="832" t="s">
        <v>577</v>
      </c>
      <c r="C549" s="835" t="s">
        <v>600</v>
      </c>
      <c r="D549" s="863" t="s">
        <v>601</v>
      </c>
      <c r="E549" s="835" t="s">
        <v>4723</v>
      </c>
      <c r="F549" s="863" t="s">
        <v>4724</v>
      </c>
      <c r="G549" s="835" t="s">
        <v>4775</v>
      </c>
      <c r="H549" s="835" t="s">
        <v>4776</v>
      </c>
      <c r="I549" s="849">
        <v>34900</v>
      </c>
      <c r="J549" s="849">
        <v>2</v>
      </c>
      <c r="K549" s="850">
        <v>69800</v>
      </c>
    </row>
    <row r="550" spans="1:11" ht="14.4" customHeight="1" x14ac:dyDescent="0.3">
      <c r="A550" s="831" t="s">
        <v>576</v>
      </c>
      <c r="B550" s="832" t="s">
        <v>577</v>
      </c>
      <c r="C550" s="835" t="s">
        <v>600</v>
      </c>
      <c r="D550" s="863" t="s">
        <v>601</v>
      </c>
      <c r="E550" s="835" t="s">
        <v>4723</v>
      </c>
      <c r="F550" s="863" t="s">
        <v>4724</v>
      </c>
      <c r="G550" s="835" t="s">
        <v>4777</v>
      </c>
      <c r="H550" s="835" t="s">
        <v>4778</v>
      </c>
      <c r="I550" s="849">
        <v>959.1300048828125</v>
      </c>
      <c r="J550" s="849">
        <v>3</v>
      </c>
      <c r="K550" s="850">
        <v>2877.39990234375</v>
      </c>
    </row>
    <row r="551" spans="1:11" ht="14.4" customHeight="1" x14ac:dyDescent="0.3">
      <c r="A551" s="831" t="s">
        <v>576</v>
      </c>
      <c r="B551" s="832" t="s">
        <v>577</v>
      </c>
      <c r="C551" s="835" t="s">
        <v>600</v>
      </c>
      <c r="D551" s="863" t="s">
        <v>601</v>
      </c>
      <c r="E551" s="835" t="s">
        <v>4723</v>
      </c>
      <c r="F551" s="863" t="s">
        <v>4724</v>
      </c>
      <c r="G551" s="835" t="s">
        <v>4779</v>
      </c>
      <c r="H551" s="835" t="s">
        <v>4780</v>
      </c>
      <c r="I551" s="849">
        <v>959.0999755859375</v>
      </c>
      <c r="J551" s="849">
        <v>28</v>
      </c>
      <c r="K551" s="850">
        <v>26854.7998046875</v>
      </c>
    </row>
    <row r="552" spans="1:11" ht="14.4" customHeight="1" x14ac:dyDescent="0.3">
      <c r="A552" s="831" t="s">
        <v>576</v>
      </c>
      <c r="B552" s="832" t="s">
        <v>577</v>
      </c>
      <c r="C552" s="835" t="s">
        <v>600</v>
      </c>
      <c r="D552" s="863" t="s">
        <v>601</v>
      </c>
      <c r="E552" s="835" t="s">
        <v>4723</v>
      </c>
      <c r="F552" s="863" t="s">
        <v>4724</v>
      </c>
      <c r="G552" s="835" t="s">
        <v>4781</v>
      </c>
      <c r="H552" s="835" t="s">
        <v>4782</v>
      </c>
      <c r="I552" s="849">
        <v>959.0999755859375</v>
      </c>
      <c r="J552" s="849">
        <v>50</v>
      </c>
      <c r="K552" s="850">
        <v>47955</v>
      </c>
    </row>
    <row r="553" spans="1:11" ht="14.4" customHeight="1" x14ac:dyDescent="0.3">
      <c r="A553" s="831" t="s">
        <v>576</v>
      </c>
      <c r="B553" s="832" t="s">
        <v>577</v>
      </c>
      <c r="C553" s="835" t="s">
        <v>600</v>
      </c>
      <c r="D553" s="863" t="s">
        <v>601</v>
      </c>
      <c r="E553" s="835" t="s">
        <v>4723</v>
      </c>
      <c r="F553" s="863" t="s">
        <v>4724</v>
      </c>
      <c r="G553" s="835" t="s">
        <v>4783</v>
      </c>
      <c r="H553" s="835" t="s">
        <v>4784</v>
      </c>
      <c r="I553" s="849">
        <v>959.0999755859375</v>
      </c>
      <c r="J553" s="849">
        <v>42</v>
      </c>
      <c r="K553" s="850">
        <v>40282.19921875</v>
      </c>
    </row>
    <row r="554" spans="1:11" ht="14.4" customHeight="1" x14ac:dyDescent="0.3">
      <c r="A554" s="831" t="s">
        <v>576</v>
      </c>
      <c r="B554" s="832" t="s">
        <v>577</v>
      </c>
      <c r="C554" s="835" t="s">
        <v>600</v>
      </c>
      <c r="D554" s="863" t="s">
        <v>601</v>
      </c>
      <c r="E554" s="835" t="s">
        <v>4785</v>
      </c>
      <c r="F554" s="863" t="s">
        <v>4786</v>
      </c>
      <c r="G554" s="835" t="s">
        <v>4787</v>
      </c>
      <c r="H554" s="835" t="s">
        <v>4788</v>
      </c>
      <c r="I554" s="849">
        <v>13090</v>
      </c>
      <c r="J554" s="849">
        <v>1</v>
      </c>
      <c r="K554" s="850">
        <v>13090</v>
      </c>
    </row>
    <row r="555" spans="1:11" ht="14.4" customHeight="1" x14ac:dyDescent="0.3">
      <c r="A555" s="831" t="s">
        <v>576</v>
      </c>
      <c r="B555" s="832" t="s">
        <v>577</v>
      </c>
      <c r="C555" s="835" t="s">
        <v>600</v>
      </c>
      <c r="D555" s="863" t="s">
        <v>601</v>
      </c>
      <c r="E555" s="835" t="s">
        <v>4785</v>
      </c>
      <c r="F555" s="863" t="s">
        <v>4786</v>
      </c>
      <c r="G555" s="835" t="s">
        <v>4789</v>
      </c>
      <c r="H555" s="835" t="s">
        <v>4790</v>
      </c>
      <c r="I555" s="849">
        <v>13090</v>
      </c>
      <c r="J555" s="849">
        <v>2</v>
      </c>
      <c r="K555" s="850">
        <v>26180</v>
      </c>
    </row>
    <row r="556" spans="1:11" ht="14.4" customHeight="1" x14ac:dyDescent="0.3">
      <c r="A556" s="831" t="s">
        <v>576</v>
      </c>
      <c r="B556" s="832" t="s">
        <v>577</v>
      </c>
      <c r="C556" s="835" t="s">
        <v>600</v>
      </c>
      <c r="D556" s="863" t="s">
        <v>601</v>
      </c>
      <c r="E556" s="835" t="s">
        <v>4785</v>
      </c>
      <c r="F556" s="863" t="s">
        <v>4786</v>
      </c>
      <c r="G556" s="835" t="s">
        <v>4791</v>
      </c>
      <c r="H556" s="835" t="s">
        <v>4792</v>
      </c>
      <c r="I556" s="849">
        <v>13090</v>
      </c>
      <c r="J556" s="849">
        <v>2</v>
      </c>
      <c r="K556" s="850">
        <v>26180</v>
      </c>
    </row>
    <row r="557" spans="1:11" ht="14.4" customHeight="1" x14ac:dyDescent="0.3">
      <c r="A557" s="831" t="s">
        <v>576</v>
      </c>
      <c r="B557" s="832" t="s">
        <v>577</v>
      </c>
      <c r="C557" s="835" t="s">
        <v>600</v>
      </c>
      <c r="D557" s="863" t="s">
        <v>601</v>
      </c>
      <c r="E557" s="835" t="s">
        <v>4785</v>
      </c>
      <c r="F557" s="863" t="s">
        <v>4786</v>
      </c>
      <c r="G557" s="835" t="s">
        <v>4793</v>
      </c>
      <c r="H557" s="835" t="s">
        <v>4794</v>
      </c>
      <c r="I557" s="849">
        <v>13090</v>
      </c>
      <c r="J557" s="849">
        <v>1</v>
      </c>
      <c r="K557" s="850">
        <v>13090</v>
      </c>
    </row>
    <row r="558" spans="1:11" ht="14.4" customHeight="1" x14ac:dyDescent="0.3">
      <c r="A558" s="831" t="s">
        <v>576</v>
      </c>
      <c r="B558" s="832" t="s">
        <v>577</v>
      </c>
      <c r="C558" s="835" t="s">
        <v>600</v>
      </c>
      <c r="D558" s="863" t="s">
        <v>601</v>
      </c>
      <c r="E558" s="835" t="s">
        <v>4785</v>
      </c>
      <c r="F558" s="863" t="s">
        <v>4786</v>
      </c>
      <c r="G558" s="835" t="s">
        <v>4795</v>
      </c>
      <c r="H558" s="835" t="s">
        <v>4796</v>
      </c>
      <c r="I558" s="849">
        <v>13090</v>
      </c>
      <c r="J558" s="849">
        <v>1</v>
      </c>
      <c r="K558" s="850">
        <v>13090</v>
      </c>
    </row>
    <row r="559" spans="1:11" ht="14.4" customHeight="1" x14ac:dyDescent="0.3">
      <c r="A559" s="831" t="s">
        <v>576</v>
      </c>
      <c r="B559" s="832" t="s">
        <v>577</v>
      </c>
      <c r="C559" s="835" t="s">
        <v>600</v>
      </c>
      <c r="D559" s="863" t="s">
        <v>601</v>
      </c>
      <c r="E559" s="835" t="s">
        <v>4785</v>
      </c>
      <c r="F559" s="863" t="s">
        <v>4786</v>
      </c>
      <c r="G559" s="835" t="s">
        <v>4797</v>
      </c>
      <c r="H559" s="835" t="s">
        <v>4798</v>
      </c>
      <c r="I559" s="849">
        <v>41371.73046875</v>
      </c>
      <c r="J559" s="849">
        <v>2</v>
      </c>
      <c r="K559" s="850">
        <v>82743.4609375</v>
      </c>
    </row>
    <row r="560" spans="1:11" ht="14.4" customHeight="1" x14ac:dyDescent="0.3">
      <c r="A560" s="831" t="s">
        <v>576</v>
      </c>
      <c r="B560" s="832" t="s">
        <v>577</v>
      </c>
      <c r="C560" s="835" t="s">
        <v>600</v>
      </c>
      <c r="D560" s="863" t="s">
        <v>601</v>
      </c>
      <c r="E560" s="835" t="s">
        <v>4785</v>
      </c>
      <c r="F560" s="863" t="s">
        <v>4786</v>
      </c>
      <c r="G560" s="835" t="s">
        <v>4799</v>
      </c>
      <c r="H560" s="835" t="s">
        <v>4800</v>
      </c>
      <c r="I560" s="849">
        <v>41371.73046875</v>
      </c>
      <c r="J560" s="849">
        <v>7</v>
      </c>
      <c r="K560" s="850">
        <v>289602.11328125</v>
      </c>
    </row>
    <row r="561" spans="1:11" ht="14.4" customHeight="1" x14ac:dyDescent="0.3">
      <c r="A561" s="831" t="s">
        <v>576</v>
      </c>
      <c r="B561" s="832" t="s">
        <v>577</v>
      </c>
      <c r="C561" s="835" t="s">
        <v>600</v>
      </c>
      <c r="D561" s="863" t="s">
        <v>601</v>
      </c>
      <c r="E561" s="835" t="s">
        <v>4785</v>
      </c>
      <c r="F561" s="863" t="s">
        <v>4786</v>
      </c>
      <c r="G561" s="835" t="s">
        <v>4801</v>
      </c>
      <c r="H561" s="835" t="s">
        <v>4802</v>
      </c>
      <c r="I561" s="849">
        <v>41371.73046875</v>
      </c>
      <c r="J561" s="849">
        <v>1</v>
      </c>
      <c r="K561" s="850">
        <v>41371.73046875</v>
      </c>
    </row>
    <row r="562" spans="1:11" ht="14.4" customHeight="1" x14ac:dyDescent="0.3">
      <c r="A562" s="831" t="s">
        <v>576</v>
      </c>
      <c r="B562" s="832" t="s">
        <v>577</v>
      </c>
      <c r="C562" s="835" t="s">
        <v>600</v>
      </c>
      <c r="D562" s="863" t="s">
        <v>601</v>
      </c>
      <c r="E562" s="835" t="s">
        <v>4785</v>
      </c>
      <c r="F562" s="863" t="s">
        <v>4786</v>
      </c>
      <c r="G562" s="835" t="s">
        <v>4803</v>
      </c>
      <c r="H562" s="835" t="s">
        <v>4804</v>
      </c>
      <c r="I562" s="849">
        <v>10048.7001953125</v>
      </c>
      <c r="J562" s="849">
        <v>1</v>
      </c>
      <c r="K562" s="850">
        <v>10048.7001953125</v>
      </c>
    </row>
    <row r="563" spans="1:11" ht="14.4" customHeight="1" x14ac:dyDescent="0.3">
      <c r="A563" s="831" t="s">
        <v>576</v>
      </c>
      <c r="B563" s="832" t="s">
        <v>577</v>
      </c>
      <c r="C563" s="835" t="s">
        <v>600</v>
      </c>
      <c r="D563" s="863" t="s">
        <v>601</v>
      </c>
      <c r="E563" s="835" t="s">
        <v>4785</v>
      </c>
      <c r="F563" s="863" t="s">
        <v>4786</v>
      </c>
      <c r="G563" s="835" t="s">
        <v>4805</v>
      </c>
      <c r="H563" s="835" t="s">
        <v>4806</v>
      </c>
      <c r="I563" s="849">
        <v>9851.3896484375</v>
      </c>
      <c r="J563" s="849">
        <v>1</v>
      </c>
      <c r="K563" s="850">
        <v>9851.3896484375</v>
      </c>
    </row>
    <row r="564" spans="1:11" ht="14.4" customHeight="1" x14ac:dyDescent="0.3">
      <c r="A564" s="831" t="s">
        <v>576</v>
      </c>
      <c r="B564" s="832" t="s">
        <v>577</v>
      </c>
      <c r="C564" s="835" t="s">
        <v>600</v>
      </c>
      <c r="D564" s="863" t="s">
        <v>601</v>
      </c>
      <c r="E564" s="835" t="s">
        <v>4785</v>
      </c>
      <c r="F564" s="863" t="s">
        <v>4786</v>
      </c>
      <c r="G564" s="835" t="s">
        <v>4807</v>
      </c>
      <c r="H564" s="835" t="s">
        <v>4808</v>
      </c>
      <c r="I564" s="849">
        <v>9851.3896484375</v>
      </c>
      <c r="J564" s="849">
        <v>1</v>
      </c>
      <c r="K564" s="850">
        <v>9851.3896484375</v>
      </c>
    </row>
    <row r="565" spans="1:11" ht="14.4" customHeight="1" x14ac:dyDescent="0.3">
      <c r="A565" s="831" t="s">
        <v>576</v>
      </c>
      <c r="B565" s="832" t="s">
        <v>577</v>
      </c>
      <c r="C565" s="835" t="s">
        <v>600</v>
      </c>
      <c r="D565" s="863" t="s">
        <v>601</v>
      </c>
      <c r="E565" s="835" t="s">
        <v>4785</v>
      </c>
      <c r="F565" s="863" t="s">
        <v>4786</v>
      </c>
      <c r="G565" s="835" t="s">
        <v>4809</v>
      </c>
      <c r="H565" s="835" t="s">
        <v>4810</v>
      </c>
      <c r="I565" s="849">
        <v>9851.3896484375</v>
      </c>
      <c r="J565" s="849">
        <v>1</v>
      </c>
      <c r="K565" s="850">
        <v>9851.3896484375</v>
      </c>
    </row>
    <row r="566" spans="1:11" ht="14.4" customHeight="1" x14ac:dyDescent="0.3">
      <c r="A566" s="831" t="s">
        <v>576</v>
      </c>
      <c r="B566" s="832" t="s">
        <v>577</v>
      </c>
      <c r="C566" s="835" t="s">
        <v>600</v>
      </c>
      <c r="D566" s="863" t="s">
        <v>601</v>
      </c>
      <c r="E566" s="835" t="s">
        <v>4785</v>
      </c>
      <c r="F566" s="863" t="s">
        <v>4786</v>
      </c>
      <c r="G566" s="835" t="s">
        <v>4811</v>
      </c>
      <c r="H566" s="835" t="s">
        <v>4812</v>
      </c>
      <c r="I566" s="849">
        <v>9851.3896484375</v>
      </c>
      <c r="J566" s="849">
        <v>1</v>
      </c>
      <c r="K566" s="850">
        <v>9851.3896484375</v>
      </c>
    </row>
    <row r="567" spans="1:11" ht="14.4" customHeight="1" x14ac:dyDescent="0.3">
      <c r="A567" s="831" t="s">
        <v>576</v>
      </c>
      <c r="B567" s="832" t="s">
        <v>577</v>
      </c>
      <c r="C567" s="835" t="s">
        <v>600</v>
      </c>
      <c r="D567" s="863" t="s">
        <v>601</v>
      </c>
      <c r="E567" s="835" t="s">
        <v>4785</v>
      </c>
      <c r="F567" s="863" t="s">
        <v>4786</v>
      </c>
      <c r="G567" s="835" t="s">
        <v>4813</v>
      </c>
      <c r="H567" s="835" t="s">
        <v>4814</v>
      </c>
      <c r="I567" s="849">
        <v>9851.3896484375</v>
      </c>
      <c r="J567" s="849">
        <v>1</v>
      </c>
      <c r="K567" s="850">
        <v>9851.3896484375</v>
      </c>
    </row>
    <row r="568" spans="1:11" ht="14.4" customHeight="1" x14ac:dyDescent="0.3">
      <c r="A568" s="831" t="s">
        <v>576</v>
      </c>
      <c r="B568" s="832" t="s">
        <v>577</v>
      </c>
      <c r="C568" s="835" t="s">
        <v>600</v>
      </c>
      <c r="D568" s="863" t="s">
        <v>601</v>
      </c>
      <c r="E568" s="835" t="s">
        <v>4785</v>
      </c>
      <c r="F568" s="863" t="s">
        <v>4786</v>
      </c>
      <c r="G568" s="835" t="s">
        <v>4815</v>
      </c>
      <c r="H568" s="835" t="s">
        <v>4816</v>
      </c>
      <c r="I568" s="849">
        <v>9930.3138671875004</v>
      </c>
      <c r="J568" s="849">
        <v>5</v>
      </c>
      <c r="K568" s="850">
        <v>49651.5693359375</v>
      </c>
    </row>
    <row r="569" spans="1:11" ht="14.4" customHeight="1" x14ac:dyDescent="0.3">
      <c r="A569" s="831" t="s">
        <v>576</v>
      </c>
      <c r="B569" s="832" t="s">
        <v>577</v>
      </c>
      <c r="C569" s="835" t="s">
        <v>600</v>
      </c>
      <c r="D569" s="863" t="s">
        <v>601</v>
      </c>
      <c r="E569" s="835" t="s">
        <v>4785</v>
      </c>
      <c r="F569" s="863" t="s">
        <v>4786</v>
      </c>
      <c r="G569" s="835" t="s">
        <v>4817</v>
      </c>
      <c r="H569" s="835" t="s">
        <v>4818</v>
      </c>
      <c r="I569" s="849">
        <v>9890.8539062500004</v>
      </c>
      <c r="J569" s="849">
        <v>5</v>
      </c>
      <c r="K569" s="850">
        <v>49454.26953125</v>
      </c>
    </row>
    <row r="570" spans="1:11" ht="14.4" customHeight="1" x14ac:dyDescent="0.3">
      <c r="A570" s="831" t="s">
        <v>576</v>
      </c>
      <c r="B570" s="832" t="s">
        <v>577</v>
      </c>
      <c r="C570" s="835" t="s">
        <v>600</v>
      </c>
      <c r="D570" s="863" t="s">
        <v>601</v>
      </c>
      <c r="E570" s="835" t="s">
        <v>4785</v>
      </c>
      <c r="F570" s="863" t="s">
        <v>4786</v>
      </c>
      <c r="G570" s="835" t="s">
        <v>4819</v>
      </c>
      <c r="H570" s="835" t="s">
        <v>4820</v>
      </c>
      <c r="I570" s="849">
        <v>9851.3896484375</v>
      </c>
      <c r="J570" s="849">
        <v>1</v>
      </c>
      <c r="K570" s="850">
        <v>9851.3896484375</v>
      </c>
    </row>
    <row r="571" spans="1:11" ht="14.4" customHeight="1" x14ac:dyDescent="0.3">
      <c r="A571" s="831" t="s">
        <v>576</v>
      </c>
      <c r="B571" s="832" t="s">
        <v>577</v>
      </c>
      <c r="C571" s="835" t="s">
        <v>600</v>
      </c>
      <c r="D571" s="863" t="s">
        <v>601</v>
      </c>
      <c r="E571" s="835" t="s">
        <v>4785</v>
      </c>
      <c r="F571" s="863" t="s">
        <v>4786</v>
      </c>
      <c r="G571" s="835" t="s">
        <v>4821</v>
      </c>
      <c r="H571" s="835" t="s">
        <v>4822</v>
      </c>
      <c r="I571" s="849">
        <v>9851.3968098958339</v>
      </c>
      <c r="J571" s="849">
        <v>3</v>
      </c>
      <c r="K571" s="850">
        <v>29554.1904296875</v>
      </c>
    </row>
    <row r="572" spans="1:11" ht="14.4" customHeight="1" x14ac:dyDescent="0.3">
      <c r="A572" s="831" t="s">
        <v>576</v>
      </c>
      <c r="B572" s="832" t="s">
        <v>577</v>
      </c>
      <c r="C572" s="835" t="s">
        <v>600</v>
      </c>
      <c r="D572" s="863" t="s">
        <v>601</v>
      </c>
      <c r="E572" s="835" t="s">
        <v>4785</v>
      </c>
      <c r="F572" s="863" t="s">
        <v>4786</v>
      </c>
      <c r="G572" s="835" t="s">
        <v>4823</v>
      </c>
      <c r="H572" s="835" t="s">
        <v>4824</v>
      </c>
      <c r="I572" s="849">
        <v>9851.400390625</v>
      </c>
      <c r="J572" s="849">
        <v>1</v>
      </c>
      <c r="K572" s="850">
        <v>9851.400390625</v>
      </c>
    </row>
    <row r="573" spans="1:11" ht="14.4" customHeight="1" x14ac:dyDescent="0.3">
      <c r="A573" s="831" t="s">
        <v>576</v>
      </c>
      <c r="B573" s="832" t="s">
        <v>577</v>
      </c>
      <c r="C573" s="835" t="s">
        <v>600</v>
      </c>
      <c r="D573" s="863" t="s">
        <v>601</v>
      </c>
      <c r="E573" s="835" t="s">
        <v>4785</v>
      </c>
      <c r="F573" s="863" t="s">
        <v>4786</v>
      </c>
      <c r="G573" s="835" t="s">
        <v>4825</v>
      </c>
      <c r="H573" s="835" t="s">
        <v>4826</v>
      </c>
      <c r="I573" s="849">
        <v>6989.93994140625</v>
      </c>
      <c r="J573" s="849">
        <v>9</v>
      </c>
      <c r="K573" s="850">
        <v>62909.45947265625</v>
      </c>
    </row>
    <row r="574" spans="1:11" ht="14.4" customHeight="1" x14ac:dyDescent="0.3">
      <c r="A574" s="831" t="s">
        <v>576</v>
      </c>
      <c r="B574" s="832" t="s">
        <v>577</v>
      </c>
      <c r="C574" s="835" t="s">
        <v>600</v>
      </c>
      <c r="D574" s="863" t="s">
        <v>601</v>
      </c>
      <c r="E574" s="835" t="s">
        <v>4785</v>
      </c>
      <c r="F574" s="863" t="s">
        <v>4786</v>
      </c>
      <c r="G574" s="835" t="s">
        <v>4827</v>
      </c>
      <c r="H574" s="835" t="s">
        <v>4828</v>
      </c>
      <c r="I574" s="849">
        <v>6989.93994140625</v>
      </c>
      <c r="J574" s="849">
        <v>1</v>
      </c>
      <c r="K574" s="850">
        <v>6989.93994140625</v>
      </c>
    </row>
    <row r="575" spans="1:11" ht="14.4" customHeight="1" x14ac:dyDescent="0.3">
      <c r="A575" s="831" t="s">
        <v>576</v>
      </c>
      <c r="B575" s="832" t="s">
        <v>577</v>
      </c>
      <c r="C575" s="835" t="s">
        <v>600</v>
      </c>
      <c r="D575" s="863" t="s">
        <v>601</v>
      </c>
      <c r="E575" s="835" t="s">
        <v>4785</v>
      </c>
      <c r="F575" s="863" t="s">
        <v>4786</v>
      </c>
      <c r="G575" s="835" t="s">
        <v>4829</v>
      </c>
      <c r="H575" s="835" t="s">
        <v>4830</v>
      </c>
      <c r="I575" s="849">
        <v>64.802224053276916</v>
      </c>
      <c r="J575" s="849">
        <v>408</v>
      </c>
      <c r="K575" s="850">
        <v>26439.900146484375</v>
      </c>
    </row>
    <row r="576" spans="1:11" ht="14.4" customHeight="1" x14ac:dyDescent="0.3">
      <c r="A576" s="831" t="s">
        <v>576</v>
      </c>
      <c r="B576" s="832" t="s">
        <v>577</v>
      </c>
      <c r="C576" s="835" t="s">
        <v>600</v>
      </c>
      <c r="D576" s="863" t="s">
        <v>601</v>
      </c>
      <c r="E576" s="835" t="s">
        <v>4785</v>
      </c>
      <c r="F576" s="863" t="s">
        <v>4786</v>
      </c>
      <c r="G576" s="835" t="s">
        <v>4831</v>
      </c>
      <c r="H576" s="835" t="s">
        <v>4832</v>
      </c>
      <c r="I576" s="849">
        <v>4630</v>
      </c>
      <c r="J576" s="849">
        <v>2</v>
      </c>
      <c r="K576" s="850">
        <v>9260</v>
      </c>
    </row>
    <row r="577" spans="1:11" ht="14.4" customHeight="1" x14ac:dyDescent="0.3">
      <c r="A577" s="831" t="s">
        <v>576</v>
      </c>
      <c r="B577" s="832" t="s">
        <v>577</v>
      </c>
      <c r="C577" s="835" t="s">
        <v>600</v>
      </c>
      <c r="D577" s="863" t="s">
        <v>601</v>
      </c>
      <c r="E577" s="835" t="s">
        <v>4785</v>
      </c>
      <c r="F577" s="863" t="s">
        <v>4786</v>
      </c>
      <c r="G577" s="835" t="s">
        <v>4831</v>
      </c>
      <c r="H577" s="835" t="s">
        <v>4833</v>
      </c>
      <c r="I577" s="849">
        <v>4197.5</v>
      </c>
      <c r="J577" s="849">
        <v>4</v>
      </c>
      <c r="K577" s="850">
        <v>16790</v>
      </c>
    </row>
    <row r="578" spans="1:11" ht="14.4" customHeight="1" x14ac:dyDescent="0.3">
      <c r="A578" s="831" t="s">
        <v>576</v>
      </c>
      <c r="B578" s="832" t="s">
        <v>577</v>
      </c>
      <c r="C578" s="835" t="s">
        <v>600</v>
      </c>
      <c r="D578" s="863" t="s">
        <v>601</v>
      </c>
      <c r="E578" s="835" t="s">
        <v>3962</v>
      </c>
      <c r="F578" s="863" t="s">
        <v>3963</v>
      </c>
      <c r="G578" s="835" t="s">
        <v>4351</v>
      </c>
      <c r="H578" s="835" t="s">
        <v>4352</v>
      </c>
      <c r="I578" s="849">
        <v>5445</v>
      </c>
      <c r="J578" s="849">
        <v>3</v>
      </c>
      <c r="K578" s="850">
        <v>16335</v>
      </c>
    </row>
    <row r="579" spans="1:11" ht="14.4" customHeight="1" x14ac:dyDescent="0.3">
      <c r="A579" s="831" t="s">
        <v>576</v>
      </c>
      <c r="B579" s="832" t="s">
        <v>577</v>
      </c>
      <c r="C579" s="835" t="s">
        <v>600</v>
      </c>
      <c r="D579" s="863" t="s">
        <v>601</v>
      </c>
      <c r="E579" s="835" t="s">
        <v>3962</v>
      </c>
      <c r="F579" s="863" t="s">
        <v>3963</v>
      </c>
      <c r="G579" s="835" t="s">
        <v>4353</v>
      </c>
      <c r="H579" s="835" t="s">
        <v>4354</v>
      </c>
      <c r="I579" s="849">
        <v>5445</v>
      </c>
      <c r="J579" s="849">
        <v>3</v>
      </c>
      <c r="K579" s="850">
        <v>16335</v>
      </c>
    </row>
    <row r="580" spans="1:11" ht="14.4" customHeight="1" x14ac:dyDescent="0.3">
      <c r="A580" s="831" t="s">
        <v>576</v>
      </c>
      <c r="B580" s="832" t="s">
        <v>577</v>
      </c>
      <c r="C580" s="835" t="s">
        <v>600</v>
      </c>
      <c r="D580" s="863" t="s">
        <v>601</v>
      </c>
      <c r="E580" s="835" t="s">
        <v>3962</v>
      </c>
      <c r="F580" s="863" t="s">
        <v>3963</v>
      </c>
      <c r="G580" s="835" t="s">
        <v>4355</v>
      </c>
      <c r="H580" s="835" t="s">
        <v>4356</v>
      </c>
      <c r="I580" s="849">
        <v>5445</v>
      </c>
      <c r="J580" s="849">
        <v>3</v>
      </c>
      <c r="K580" s="850">
        <v>16335</v>
      </c>
    </row>
    <row r="581" spans="1:11" ht="14.4" customHeight="1" x14ac:dyDescent="0.3">
      <c r="A581" s="831" t="s">
        <v>576</v>
      </c>
      <c r="B581" s="832" t="s">
        <v>577</v>
      </c>
      <c r="C581" s="835" t="s">
        <v>600</v>
      </c>
      <c r="D581" s="863" t="s">
        <v>601</v>
      </c>
      <c r="E581" s="835" t="s">
        <v>3962</v>
      </c>
      <c r="F581" s="863" t="s">
        <v>3963</v>
      </c>
      <c r="G581" s="835" t="s">
        <v>4357</v>
      </c>
      <c r="H581" s="835" t="s">
        <v>4358</v>
      </c>
      <c r="I581" s="849">
        <v>5445</v>
      </c>
      <c r="J581" s="849">
        <v>1</v>
      </c>
      <c r="K581" s="850">
        <v>5445</v>
      </c>
    </row>
    <row r="582" spans="1:11" ht="14.4" customHeight="1" x14ac:dyDescent="0.3">
      <c r="A582" s="831" t="s">
        <v>576</v>
      </c>
      <c r="B582" s="832" t="s">
        <v>577</v>
      </c>
      <c r="C582" s="835" t="s">
        <v>600</v>
      </c>
      <c r="D582" s="863" t="s">
        <v>601</v>
      </c>
      <c r="E582" s="835" t="s">
        <v>3962</v>
      </c>
      <c r="F582" s="863" t="s">
        <v>3963</v>
      </c>
      <c r="G582" s="835" t="s">
        <v>3972</v>
      </c>
      <c r="H582" s="835" t="s">
        <v>3973</v>
      </c>
      <c r="I582" s="849">
        <v>152.46000671386719</v>
      </c>
      <c r="J582" s="849">
        <v>14</v>
      </c>
      <c r="K582" s="850">
        <v>2134.4400939941406</v>
      </c>
    </row>
    <row r="583" spans="1:11" ht="14.4" customHeight="1" x14ac:dyDescent="0.3">
      <c r="A583" s="831" t="s">
        <v>576</v>
      </c>
      <c r="B583" s="832" t="s">
        <v>577</v>
      </c>
      <c r="C583" s="835" t="s">
        <v>600</v>
      </c>
      <c r="D583" s="863" t="s">
        <v>601</v>
      </c>
      <c r="E583" s="835" t="s">
        <v>3962</v>
      </c>
      <c r="F583" s="863" t="s">
        <v>3963</v>
      </c>
      <c r="G583" s="835" t="s">
        <v>4367</v>
      </c>
      <c r="H583" s="835" t="s">
        <v>4368</v>
      </c>
      <c r="I583" s="849">
        <v>3035.31005859375</v>
      </c>
      <c r="J583" s="849">
        <v>4</v>
      </c>
      <c r="K583" s="850">
        <v>12141.240234375</v>
      </c>
    </row>
    <row r="584" spans="1:11" ht="14.4" customHeight="1" x14ac:dyDescent="0.3">
      <c r="A584" s="831" t="s">
        <v>576</v>
      </c>
      <c r="B584" s="832" t="s">
        <v>577</v>
      </c>
      <c r="C584" s="835" t="s">
        <v>600</v>
      </c>
      <c r="D584" s="863" t="s">
        <v>601</v>
      </c>
      <c r="E584" s="835" t="s">
        <v>3962</v>
      </c>
      <c r="F584" s="863" t="s">
        <v>3963</v>
      </c>
      <c r="G584" s="835" t="s">
        <v>4369</v>
      </c>
      <c r="H584" s="835" t="s">
        <v>4370</v>
      </c>
      <c r="I584" s="849">
        <v>3035.31005859375</v>
      </c>
      <c r="J584" s="849">
        <v>4</v>
      </c>
      <c r="K584" s="850">
        <v>12141.240234375</v>
      </c>
    </row>
    <row r="585" spans="1:11" ht="14.4" customHeight="1" x14ac:dyDescent="0.3">
      <c r="A585" s="831" t="s">
        <v>576</v>
      </c>
      <c r="B585" s="832" t="s">
        <v>577</v>
      </c>
      <c r="C585" s="835" t="s">
        <v>600</v>
      </c>
      <c r="D585" s="863" t="s">
        <v>601</v>
      </c>
      <c r="E585" s="835" t="s">
        <v>3962</v>
      </c>
      <c r="F585" s="863" t="s">
        <v>3963</v>
      </c>
      <c r="G585" s="835" t="s">
        <v>4387</v>
      </c>
      <c r="H585" s="835" t="s">
        <v>4388</v>
      </c>
      <c r="I585" s="849">
        <v>3130.75</v>
      </c>
      <c r="J585" s="849">
        <v>5</v>
      </c>
      <c r="K585" s="850">
        <v>15653.75</v>
      </c>
    </row>
    <row r="586" spans="1:11" ht="14.4" customHeight="1" x14ac:dyDescent="0.3">
      <c r="A586" s="831" t="s">
        <v>576</v>
      </c>
      <c r="B586" s="832" t="s">
        <v>577</v>
      </c>
      <c r="C586" s="835" t="s">
        <v>600</v>
      </c>
      <c r="D586" s="863" t="s">
        <v>601</v>
      </c>
      <c r="E586" s="835" t="s">
        <v>3962</v>
      </c>
      <c r="F586" s="863" t="s">
        <v>3963</v>
      </c>
      <c r="G586" s="835" t="s">
        <v>4389</v>
      </c>
      <c r="H586" s="835" t="s">
        <v>4390</v>
      </c>
      <c r="I586" s="849">
        <v>213.35000610351562</v>
      </c>
      <c r="J586" s="849">
        <v>16</v>
      </c>
      <c r="K586" s="850">
        <v>3413.5399780273437</v>
      </c>
    </row>
    <row r="587" spans="1:11" ht="14.4" customHeight="1" x14ac:dyDescent="0.3">
      <c r="A587" s="831" t="s">
        <v>576</v>
      </c>
      <c r="B587" s="832" t="s">
        <v>577</v>
      </c>
      <c r="C587" s="835" t="s">
        <v>600</v>
      </c>
      <c r="D587" s="863" t="s">
        <v>601</v>
      </c>
      <c r="E587" s="835" t="s">
        <v>3962</v>
      </c>
      <c r="F587" s="863" t="s">
        <v>3963</v>
      </c>
      <c r="G587" s="835" t="s">
        <v>4391</v>
      </c>
      <c r="H587" s="835" t="s">
        <v>4392</v>
      </c>
      <c r="I587" s="849">
        <v>2722.501220703125</v>
      </c>
      <c r="J587" s="849">
        <v>17</v>
      </c>
      <c r="K587" s="850">
        <v>46282.51953125</v>
      </c>
    </row>
    <row r="588" spans="1:11" ht="14.4" customHeight="1" x14ac:dyDescent="0.3">
      <c r="A588" s="831" t="s">
        <v>576</v>
      </c>
      <c r="B588" s="832" t="s">
        <v>577</v>
      </c>
      <c r="C588" s="835" t="s">
        <v>600</v>
      </c>
      <c r="D588" s="863" t="s">
        <v>601</v>
      </c>
      <c r="E588" s="835" t="s">
        <v>4405</v>
      </c>
      <c r="F588" s="863" t="s">
        <v>4406</v>
      </c>
      <c r="G588" s="835" t="s">
        <v>4834</v>
      </c>
      <c r="H588" s="835" t="s">
        <v>4835</v>
      </c>
      <c r="I588" s="849">
        <v>30.25</v>
      </c>
      <c r="J588" s="849">
        <v>16</v>
      </c>
      <c r="K588" s="850">
        <v>484</v>
      </c>
    </row>
    <row r="589" spans="1:11" ht="14.4" customHeight="1" x14ac:dyDescent="0.3">
      <c r="A589" s="831" t="s">
        <v>576</v>
      </c>
      <c r="B589" s="832" t="s">
        <v>577</v>
      </c>
      <c r="C589" s="835" t="s">
        <v>600</v>
      </c>
      <c r="D589" s="863" t="s">
        <v>601</v>
      </c>
      <c r="E589" s="835" t="s">
        <v>3976</v>
      </c>
      <c r="F589" s="863" t="s">
        <v>3977</v>
      </c>
      <c r="G589" s="835" t="s">
        <v>4836</v>
      </c>
      <c r="H589" s="835" t="s">
        <v>4837</v>
      </c>
      <c r="I589" s="849">
        <v>983.29998779296875</v>
      </c>
      <c r="J589" s="849">
        <v>10</v>
      </c>
      <c r="K589" s="850">
        <v>9833</v>
      </c>
    </row>
    <row r="590" spans="1:11" ht="14.4" customHeight="1" x14ac:dyDescent="0.3">
      <c r="A590" s="831" t="s">
        <v>576</v>
      </c>
      <c r="B590" s="832" t="s">
        <v>577</v>
      </c>
      <c r="C590" s="835" t="s">
        <v>600</v>
      </c>
      <c r="D590" s="863" t="s">
        <v>601</v>
      </c>
      <c r="E590" s="835" t="s">
        <v>3976</v>
      </c>
      <c r="F590" s="863" t="s">
        <v>3977</v>
      </c>
      <c r="G590" s="835" t="s">
        <v>4838</v>
      </c>
      <c r="H590" s="835" t="s">
        <v>4839</v>
      </c>
      <c r="I590" s="849">
        <v>65.199996948242188</v>
      </c>
      <c r="J590" s="849">
        <v>110</v>
      </c>
      <c r="K590" s="850">
        <v>7172</v>
      </c>
    </row>
    <row r="591" spans="1:11" ht="14.4" customHeight="1" x14ac:dyDescent="0.3">
      <c r="A591" s="831" t="s">
        <v>576</v>
      </c>
      <c r="B591" s="832" t="s">
        <v>577</v>
      </c>
      <c r="C591" s="835" t="s">
        <v>600</v>
      </c>
      <c r="D591" s="863" t="s">
        <v>601</v>
      </c>
      <c r="E591" s="835" t="s">
        <v>3976</v>
      </c>
      <c r="F591" s="863" t="s">
        <v>3977</v>
      </c>
      <c r="G591" s="835" t="s">
        <v>4840</v>
      </c>
      <c r="H591" s="835" t="s">
        <v>4841</v>
      </c>
      <c r="I591" s="849">
        <v>41.169998168945313</v>
      </c>
      <c r="J591" s="849">
        <v>120</v>
      </c>
      <c r="K591" s="850">
        <v>4940.4000244140625</v>
      </c>
    </row>
    <row r="592" spans="1:11" ht="14.4" customHeight="1" x14ac:dyDescent="0.3">
      <c r="A592" s="831" t="s">
        <v>576</v>
      </c>
      <c r="B592" s="832" t="s">
        <v>577</v>
      </c>
      <c r="C592" s="835" t="s">
        <v>600</v>
      </c>
      <c r="D592" s="863" t="s">
        <v>601</v>
      </c>
      <c r="E592" s="835" t="s">
        <v>3976</v>
      </c>
      <c r="F592" s="863" t="s">
        <v>3977</v>
      </c>
      <c r="G592" s="835" t="s">
        <v>4415</v>
      </c>
      <c r="H592" s="835" t="s">
        <v>4416</v>
      </c>
      <c r="I592" s="849">
        <v>0.43000000715255737</v>
      </c>
      <c r="J592" s="849">
        <v>6000</v>
      </c>
      <c r="K592" s="850">
        <v>2580</v>
      </c>
    </row>
    <row r="593" spans="1:11" ht="14.4" customHeight="1" x14ac:dyDescent="0.3">
      <c r="A593" s="831" t="s">
        <v>576</v>
      </c>
      <c r="B593" s="832" t="s">
        <v>577</v>
      </c>
      <c r="C593" s="835" t="s">
        <v>600</v>
      </c>
      <c r="D593" s="863" t="s">
        <v>601</v>
      </c>
      <c r="E593" s="835" t="s">
        <v>3976</v>
      </c>
      <c r="F593" s="863" t="s">
        <v>3977</v>
      </c>
      <c r="G593" s="835" t="s">
        <v>4842</v>
      </c>
      <c r="H593" s="835" t="s">
        <v>4843</v>
      </c>
      <c r="I593" s="849">
        <v>167.83000183105469</v>
      </c>
      <c r="J593" s="849">
        <v>30</v>
      </c>
      <c r="K593" s="850">
        <v>5034.89990234375</v>
      </c>
    </row>
    <row r="594" spans="1:11" ht="14.4" customHeight="1" x14ac:dyDescent="0.3">
      <c r="A594" s="831" t="s">
        <v>576</v>
      </c>
      <c r="B594" s="832" t="s">
        <v>577</v>
      </c>
      <c r="C594" s="835" t="s">
        <v>600</v>
      </c>
      <c r="D594" s="863" t="s">
        <v>601</v>
      </c>
      <c r="E594" s="835" t="s">
        <v>3976</v>
      </c>
      <c r="F594" s="863" t="s">
        <v>3977</v>
      </c>
      <c r="G594" s="835" t="s">
        <v>4844</v>
      </c>
      <c r="H594" s="835" t="s">
        <v>4845</v>
      </c>
      <c r="I594" s="849">
        <v>517.5</v>
      </c>
      <c r="J594" s="849">
        <v>50</v>
      </c>
      <c r="K594" s="850">
        <v>25875</v>
      </c>
    </row>
    <row r="595" spans="1:11" ht="14.4" customHeight="1" x14ac:dyDescent="0.3">
      <c r="A595" s="831" t="s">
        <v>576</v>
      </c>
      <c r="B595" s="832" t="s">
        <v>577</v>
      </c>
      <c r="C595" s="835" t="s">
        <v>600</v>
      </c>
      <c r="D595" s="863" t="s">
        <v>601</v>
      </c>
      <c r="E595" s="835" t="s">
        <v>3976</v>
      </c>
      <c r="F595" s="863" t="s">
        <v>3977</v>
      </c>
      <c r="G595" s="835" t="s">
        <v>4846</v>
      </c>
      <c r="H595" s="835" t="s">
        <v>4847</v>
      </c>
      <c r="I595" s="849">
        <v>4656.81005859375</v>
      </c>
      <c r="J595" s="849">
        <v>6</v>
      </c>
      <c r="K595" s="850">
        <v>27940.8603515625</v>
      </c>
    </row>
    <row r="596" spans="1:11" ht="14.4" customHeight="1" x14ac:dyDescent="0.3">
      <c r="A596" s="831" t="s">
        <v>576</v>
      </c>
      <c r="B596" s="832" t="s">
        <v>577</v>
      </c>
      <c r="C596" s="835" t="s">
        <v>600</v>
      </c>
      <c r="D596" s="863" t="s">
        <v>601</v>
      </c>
      <c r="E596" s="835" t="s">
        <v>3976</v>
      </c>
      <c r="F596" s="863" t="s">
        <v>3977</v>
      </c>
      <c r="G596" s="835" t="s">
        <v>4014</v>
      </c>
      <c r="H596" s="835" t="s">
        <v>4015</v>
      </c>
      <c r="I596" s="849">
        <v>22.149999618530273</v>
      </c>
      <c r="J596" s="849">
        <v>50</v>
      </c>
      <c r="K596" s="850">
        <v>1107.5</v>
      </c>
    </row>
    <row r="597" spans="1:11" ht="14.4" customHeight="1" x14ac:dyDescent="0.3">
      <c r="A597" s="831" t="s">
        <v>576</v>
      </c>
      <c r="B597" s="832" t="s">
        <v>577</v>
      </c>
      <c r="C597" s="835" t="s">
        <v>600</v>
      </c>
      <c r="D597" s="863" t="s">
        <v>601</v>
      </c>
      <c r="E597" s="835" t="s">
        <v>3976</v>
      </c>
      <c r="F597" s="863" t="s">
        <v>3977</v>
      </c>
      <c r="G597" s="835" t="s">
        <v>4429</v>
      </c>
      <c r="H597" s="835" t="s">
        <v>4430</v>
      </c>
      <c r="I597" s="849">
        <v>5.272000026702881</v>
      </c>
      <c r="J597" s="849">
        <v>60</v>
      </c>
      <c r="K597" s="850">
        <v>316.30000305175781</v>
      </c>
    </row>
    <row r="598" spans="1:11" ht="14.4" customHeight="1" x14ac:dyDescent="0.3">
      <c r="A598" s="831" t="s">
        <v>576</v>
      </c>
      <c r="B598" s="832" t="s">
        <v>577</v>
      </c>
      <c r="C598" s="835" t="s">
        <v>600</v>
      </c>
      <c r="D598" s="863" t="s">
        <v>601</v>
      </c>
      <c r="E598" s="835" t="s">
        <v>3976</v>
      </c>
      <c r="F598" s="863" t="s">
        <v>3977</v>
      </c>
      <c r="G598" s="835" t="s">
        <v>4848</v>
      </c>
      <c r="H598" s="835" t="s">
        <v>4849</v>
      </c>
      <c r="I598" s="849">
        <v>44.290000915527344</v>
      </c>
      <c r="J598" s="849">
        <v>10</v>
      </c>
      <c r="K598" s="850">
        <v>442.8699951171875</v>
      </c>
    </row>
    <row r="599" spans="1:11" ht="14.4" customHeight="1" x14ac:dyDescent="0.3">
      <c r="A599" s="831" t="s">
        <v>576</v>
      </c>
      <c r="B599" s="832" t="s">
        <v>577</v>
      </c>
      <c r="C599" s="835" t="s">
        <v>600</v>
      </c>
      <c r="D599" s="863" t="s">
        <v>601</v>
      </c>
      <c r="E599" s="835" t="s">
        <v>3976</v>
      </c>
      <c r="F599" s="863" t="s">
        <v>3977</v>
      </c>
      <c r="G599" s="835" t="s">
        <v>4850</v>
      </c>
      <c r="H599" s="835" t="s">
        <v>4851</v>
      </c>
      <c r="I599" s="849">
        <v>201.25</v>
      </c>
      <c r="J599" s="849">
        <v>20</v>
      </c>
      <c r="K599" s="850">
        <v>4025</v>
      </c>
    </row>
    <row r="600" spans="1:11" ht="14.4" customHeight="1" x14ac:dyDescent="0.3">
      <c r="A600" s="831" t="s">
        <v>576</v>
      </c>
      <c r="B600" s="832" t="s">
        <v>577</v>
      </c>
      <c r="C600" s="835" t="s">
        <v>600</v>
      </c>
      <c r="D600" s="863" t="s">
        <v>601</v>
      </c>
      <c r="E600" s="835" t="s">
        <v>3976</v>
      </c>
      <c r="F600" s="863" t="s">
        <v>3977</v>
      </c>
      <c r="G600" s="835" t="s">
        <v>4852</v>
      </c>
      <c r="H600" s="835" t="s">
        <v>4853</v>
      </c>
      <c r="I600" s="849">
        <v>153</v>
      </c>
      <c r="J600" s="849">
        <v>20</v>
      </c>
      <c r="K600" s="850">
        <v>3059.919921875</v>
      </c>
    </row>
    <row r="601" spans="1:11" ht="14.4" customHeight="1" x14ac:dyDescent="0.3">
      <c r="A601" s="831" t="s">
        <v>576</v>
      </c>
      <c r="B601" s="832" t="s">
        <v>577</v>
      </c>
      <c r="C601" s="835" t="s">
        <v>600</v>
      </c>
      <c r="D601" s="863" t="s">
        <v>601</v>
      </c>
      <c r="E601" s="835" t="s">
        <v>3976</v>
      </c>
      <c r="F601" s="863" t="s">
        <v>3977</v>
      </c>
      <c r="G601" s="835" t="s">
        <v>4854</v>
      </c>
      <c r="H601" s="835" t="s">
        <v>4855</v>
      </c>
      <c r="I601" s="849">
        <v>372.60000610351562</v>
      </c>
      <c r="J601" s="849">
        <v>18</v>
      </c>
      <c r="K601" s="850">
        <v>6706.8001098632812</v>
      </c>
    </row>
    <row r="602" spans="1:11" ht="14.4" customHeight="1" x14ac:dyDescent="0.3">
      <c r="A602" s="831" t="s">
        <v>576</v>
      </c>
      <c r="B602" s="832" t="s">
        <v>577</v>
      </c>
      <c r="C602" s="835" t="s">
        <v>600</v>
      </c>
      <c r="D602" s="863" t="s">
        <v>601</v>
      </c>
      <c r="E602" s="835" t="s">
        <v>3976</v>
      </c>
      <c r="F602" s="863" t="s">
        <v>3977</v>
      </c>
      <c r="G602" s="835" t="s">
        <v>4449</v>
      </c>
      <c r="H602" s="835" t="s">
        <v>4450</v>
      </c>
      <c r="I602" s="849">
        <v>3.4320000648498534</v>
      </c>
      <c r="J602" s="849">
        <v>510</v>
      </c>
      <c r="K602" s="850">
        <v>1750.2999877929687</v>
      </c>
    </row>
    <row r="603" spans="1:11" ht="14.4" customHeight="1" x14ac:dyDescent="0.3">
      <c r="A603" s="831" t="s">
        <v>576</v>
      </c>
      <c r="B603" s="832" t="s">
        <v>577</v>
      </c>
      <c r="C603" s="835" t="s">
        <v>600</v>
      </c>
      <c r="D603" s="863" t="s">
        <v>601</v>
      </c>
      <c r="E603" s="835" t="s">
        <v>3976</v>
      </c>
      <c r="F603" s="863" t="s">
        <v>3977</v>
      </c>
      <c r="G603" s="835" t="s">
        <v>4048</v>
      </c>
      <c r="H603" s="835" t="s">
        <v>4049</v>
      </c>
      <c r="I603" s="849">
        <v>1.3799999952316284</v>
      </c>
      <c r="J603" s="849">
        <v>1800</v>
      </c>
      <c r="K603" s="850">
        <v>2484</v>
      </c>
    </row>
    <row r="604" spans="1:11" ht="14.4" customHeight="1" x14ac:dyDescent="0.3">
      <c r="A604" s="831" t="s">
        <v>576</v>
      </c>
      <c r="B604" s="832" t="s">
        <v>577</v>
      </c>
      <c r="C604" s="835" t="s">
        <v>600</v>
      </c>
      <c r="D604" s="863" t="s">
        <v>601</v>
      </c>
      <c r="E604" s="835" t="s">
        <v>3976</v>
      </c>
      <c r="F604" s="863" t="s">
        <v>3977</v>
      </c>
      <c r="G604" s="835" t="s">
        <v>4054</v>
      </c>
      <c r="H604" s="835" t="s">
        <v>4055</v>
      </c>
      <c r="I604" s="849">
        <v>2.0619999408721923</v>
      </c>
      <c r="J604" s="849">
        <v>750</v>
      </c>
      <c r="K604" s="850">
        <v>1548</v>
      </c>
    </row>
    <row r="605" spans="1:11" ht="14.4" customHeight="1" x14ac:dyDescent="0.3">
      <c r="A605" s="831" t="s">
        <v>576</v>
      </c>
      <c r="B605" s="832" t="s">
        <v>577</v>
      </c>
      <c r="C605" s="835" t="s">
        <v>600</v>
      </c>
      <c r="D605" s="863" t="s">
        <v>601</v>
      </c>
      <c r="E605" s="835" t="s">
        <v>3976</v>
      </c>
      <c r="F605" s="863" t="s">
        <v>3977</v>
      </c>
      <c r="G605" s="835" t="s">
        <v>4058</v>
      </c>
      <c r="H605" s="835" t="s">
        <v>4059</v>
      </c>
      <c r="I605" s="849">
        <v>5.8757143020629883</v>
      </c>
      <c r="J605" s="849">
        <v>600</v>
      </c>
      <c r="K605" s="850">
        <v>3525.1900024414062</v>
      </c>
    </row>
    <row r="606" spans="1:11" ht="14.4" customHeight="1" x14ac:dyDescent="0.3">
      <c r="A606" s="831" t="s">
        <v>576</v>
      </c>
      <c r="B606" s="832" t="s">
        <v>577</v>
      </c>
      <c r="C606" s="835" t="s">
        <v>600</v>
      </c>
      <c r="D606" s="863" t="s">
        <v>601</v>
      </c>
      <c r="E606" s="835" t="s">
        <v>3976</v>
      </c>
      <c r="F606" s="863" t="s">
        <v>3977</v>
      </c>
      <c r="G606" s="835" t="s">
        <v>4058</v>
      </c>
      <c r="H606" s="835" t="s">
        <v>4344</v>
      </c>
      <c r="I606" s="849">
        <v>5.869999885559082</v>
      </c>
      <c r="J606" s="849">
        <v>100</v>
      </c>
      <c r="K606" s="850">
        <v>587</v>
      </c>
    </row>
    <row r="607" spans="1:11" ht="14.4" customHeight="1" x14ac:dyDescent="0.3">
      <c r="A607" s="831" t="s">
        <v>576</v>
      </c>
      <c r="B607" s="832" t="s">
        <v>577</v>
      </c>
      <c r="C607" s="835" t="s">
        <v>600</v>
      </c>
      <c r="D607" s="863" t="s">
        <v>601</v>
      </c>
      <c r="E607" s="835" t="s">
        <v>3976</v>
      </c>
      <c r="F607" s="863" t="s">
        <v>3977</v>
      </c>
      <c r="G607" s="835" t="s">
        <v>4060</v>
      </c>
      <c r="H607" s="835" t="s">
        <v>4061</v>
      </c>
      <c r="I607" s="849">
        <v>27.059999465942383</v>
      </c>
      <c r="J607" s="849">
        <v>12</v>
      </c>
      <c r="K607" s="850">
        <v>324.72000122070312</v>
      </c>
    </row>
    <row r="608" spans="1:11" ht="14.4" customHeight="1" x14ac:dyDescent="0.3">
      <c r="A608" s="831" t="s">
        <v>576</v>
      </c>
      <c r="B608" s="832" t="s">
        <v>577</v>
      </c>
      <c r="C608" s="835" t="s">
        <v>600</v>
      </c>
      <c r="D608" s="863" t="s">
        <v>601</v>
      </c>
      <c r="E608" s="835" t="s">
        <v>3976</v>
      </c>
      <c r="F608" s="863" t="s">
        <v>3977</v>
      </c>
      <c r="G608" s="835" t="s">
        <v>4856</v>
      </c>
      <c r="H608" s="835" t="s">
        <v>4857</v>
      </c>
      <c r="I608" s="849">
        <v>5.619999885559082</v>
      </c>
      <c r="J608" s="849">
        <v>48</v>
      </c>
      <c r="K608" s="850">
        <v>269.92001342773437</v>
      </c>
    </row>
    <row r="609" spans="1:11" ht="14.4" customHeight="1" x14ac:dyDescent="0.3">
      <c r="A609" s="831" t="s">
        <v>576</v>
      </c>
      <c r="B609" s="832" t="s">
        <v>577</v>
      </c>
      <c r="C609" s="835" t="s">
        <v>600</v>
      </c>
      <c r="D609" s="863" t="s">
        <v>601</v>
      </c>
      <c r="E609" s="835" t="s">
        <v>3976</v>
      </c>
      <c r="F609" s="863" t="s">
        <v>3977</v>
      </c>
      <c r="G609" s="835" t="s">
        <v>4459</v>
      </c>
      <c r="H609" s="835" t="s">
        <v>4460</v>
      </c>
      <c r="I609" s="849">
        <v>4.3014287267412454</v>
      </c>
      <c r="J609" s="849">
        <v>180</v>
      </c>
      <c r="K609" s="850">
        <v>774.23998260498047</v>
      </c>
    </row>
    <row r="610" spans="1:11" ht="14.4" customHeight="1" x14ac:dyDescent="0.3">
      <c r="A610" s="831" t="s">
        <v>576</v>
      </c>
      <c r="B610" s="832" t="s">
        <v>577</v>
      </c>
      <c r="C610" s="835" t="s">
        <v>600</v>
      </c>
      <c r="D610" s="863" t="s">
        <v>601</v>
      </c>
      <c r="E610" s="835" t="s">
        <v>3976</v>
      </c>
      <c r="F610" s="863" t="s">
        <v>3977</v>
      </c>
      <c r="G610" s="835" t="s">
        <v>4465</v>
      </c>
      <c r="H610" s="835" t="s">
        <v>4466</v>
      </c>
      <c r="I610" s="849">
        <v>27.590000152587891</v>
      </c>
      <c r="J610" s="849">
        <v>24</v>
      </c>
      <c r="K610" s="850">
        <v>662.15997314453125</v>
      </c>
    </row>
    <row r="611" spans="1:11" ht="14.4" customHeight="1" x14ac:dyDescent="0.3">
      <c r="A611" s="831" t="s">
        <v>576</v>
      </c>
      <c r="B611" s="832" t="s">
        <v>577</v>
      </c>
      <c r="C611" s="835" t="s">
        <v>600</v>
      </c>
      <c r="D611" s="863" t="s">
        <v>601</v>
      </c>
      <c r="E611" s="835" t="s">
        <v>3976</v>
      </c>
      <c r="F611" s="863" t="s">
        <v>3977</v>
      </c>
      <c r="G611" s="835" t="s">
        <v>4858</v>
      </c>
      <c r="H611" s="835" t="s">
        <v>4859</v>
      </c>
      <c r="I611" s="849">
        <v>10.520000457763672</v>
      </c>
      <c r="J611" s="849">
        <v>120</v>
      </c>
      <c r="K611" s="850">
        <v>1262.4000244140625</v>
      </c>
    </row>
    <row r="612" spans="1:11" ht="14.4" customHeight="1" x14ac:dyDescent="0.3">
      <c r="A612" s="831" t="s">
        <v>576</v>
      </c>
      <c r="B612" s="832" t="s">
        <v>577</v>
      </c>
      <c r="C612" s="835" t="s">
        <v>600</v>
      </c>
      <c r="D612" s="863" t="s">
        <v>601</v>
      </c>
      <c r="E612" s="835" t="s">
        <v>3976</v>
      </c>
      <c r="F612" s="863" t="s">
        <v>3977</v>
      </c>
      <c r="G612" s="835" t="s">
        <v>4860</v>
      </c>
      <c r="H612" s="835" t="s">
        <v>4861</v>
      </c>
      <c r="I612" s="849">
        <v>10.86842095224481</v>
      </c>
      <c r="J612" s="849">
        <v>22950</v>
      </c>
      <c r="K612" s="850">
        <v>249407.55407714844</v>
      </c>
    </row>
    <row r="613" spans="1:11" ht="14.4" customHeight="1" x14ac:dyDescent="0.3">
      <c r="A613" s="831" t="s">
        <v>576</v>
      </c>
      <c r="B613" s="832" t="s">
        <v>577</v>
      </c>
      <c r="C613" s="835" t="s">
        <v>600</v>
      </c>
      <c r="D613" s="863" t="s">
        <v>601</v>
      </c>
      <c r="E613" s="835" t="s">
        <v>3976</v>
      </c>
      <c r="F613" s="863" t="s">
        <v>3977</v>
      </c>
      <c r="G613" s="835" t="s">
        <v>4862</v>
      </c>
      <c r="H613" s="835" t="s">
        <v>4863</v>
      </c>
      <c r="I613" s="849">
        <v>8.7399997711181641</v>
      </c>
      <c r="J613" s="849">
        <v>500</v>
      </c>
      <c r="K613" s="850">
        <v>4370</v>
      </c>
    </row>
    <row r="614" spans="1:11" ht="14.4" customHeight="1" x14ac:dyDescent="0.3">
      <c r="A614" s="831" t="s">
        <v>576</v>
      </c>
      <c r="B614" s="832" t="s">
        <v>577</v>
      </c>
      <c r="C614" s="835" t="s">
        <v>600</v>
      </c>
      <c r="D614" s="863" t="s">
        <v>601</v>
      </c>
      <c r="E614" s="835" t="s">
        <v>3976</v>
      </c>
      <c r="F614" s="863" t="s">
        <v>3977</v>
      </c>
      <c r="G614" s="835" t="s">
        <v>4864</v>
      </c>
      <c r="H614" s="835" t="s">
        <v>4865</v>
      </c>
      <c r="I614" s="849">
        <v>363</v>
      </c>
      <c r="J614" s="849">
        <v>10</v>
      </c>
      <c r="K614" s="850">
        <v>3630</v>
      </c>
    </row>
    <row r="615" spans="1:11" ht="14.4" customHeight="1" x14ac:dyDescent="0.3">
      <c r="A615" s="831" t="s">
        <v>576</v>
      </c>
      <c r="B615" s="832" t="s">
        <v>577</v>
      </c>
      <c r="C615" s="835" t="s">
        <v>600</v>
      </c>
      <c r="D615" s="863" t="s">
        <v>601</v>
      </c>
      <c r="E615" s="835" t="s">
        <v>3976</v>
      </c>
      <c r="F615" s="863" t="s">
        <v>3977</v>
      </c>
      <c r="G615" s="835" t="s">
        <v>4477</v>
      </c>
      <c r="H615" s="835" t="s">
        <v>4478</v>
      </c>
      <c r="I615" s="849">
        <v>0.41999998688697815</v>
      </c>
      <c r="J615" s="849">
        <v>6500</v>
      </c>
      <c r="K615" s="850">
        <v>2731</v>
      </c>
    </row>
    <row r="616" spans="1:11" ht="14.4" customHeight="1" x14ac:dyDescent="0.3">
      <c r="A616" s="831" t="s">
        <v>576</v>
      </c>
      <c r="B616" s="832" t="s">
        <v>577</v>
      </c>
      <c r="C616" s="835" t="s">
        <v>600</v>
      </c>
      <c r="D616" s="863" t="s">
        <v>601</v>
      </c>
      <c r="E616" s="835" t="s">
        <v>3976</v>
      </c>
      <c r="F616" s="863" t="s">
        <v>3977</v>
      </c>
      <c r="G616" s="835" t="s">
        <v>4866</v>
      </c>
      <c r="H616" s="835" t="s">
        <v>4867</v>
      </c>
      <c r="I616" s="849">
        <v>2.3888889948527017</v>
      </c>
      <c r="J616" s="849">
        <v>2320</v>
      </c>
      <c r="K616" s="850">
        <v>5541.3600158691406</v>
      </c>
    </row>
    <row r="617" spans="1:11" ht="14.4" customHeight="1" x14ac:dyDescent="0.3">
      <c r="A617" s="831" t="s">
        <v>576</v>
      </c>
      <c r="B617" s="832" t="s">
        <v>577</v>
      </c>
      <c r="C617" s="835" t="s">
        <v>600</v>
      </c>
      <c r="D617" s="863" t="s">
        <v>601</v>
      </c>
      <c r="E617" s="835" t="s">
        <v>4100</v>
      </c>
      <c r="F617" s="863" t="s">
        <v>4101</v>
      </c>
      <c r="G617" s="835" t="s">
        <v>4868</v>
      </c>
      <c r="H617" s="835" t="s">
        <v>4869</v>
      </c>
      <c r="I617" s="849">
        <v>8700.0166015625</v>
      </c>
      <c r="J617" s="849">
        <v>36</v>
      </c>
      <c r="K617" s="850">
        <v>313200.623046875</v>
      </c>
    </row>
    <row r="618" spans="1:11" ht="14.4" customHeight="1" x14ac:dyDescent="0.3">
      <c r="A618" s="831" t="s">
        <v>576</v>
      </c>
      <c r="B618" s="832" t="s">
        <v>577</v>
      </c>
      <c r="C618" s="835" t="s">
        <v>600</v>
      </c>
      <c r="D618" s="863" t="s">
        <v>601</v>
      </c>
      <c r="E618" s="835" t="s">
        <v>4100</v>
      </c>
      <c r="F618" s="863" t="s">
        <v>4101</v>
      </c>
      <c r="G618" s="835" t="s">
        <v>4870</v>
      </c>
      <c r="H618" s="835" t="s">
        <v>4871</v>
      </c>
      <c r="I618" s="849">
        <v>16700.436848958332</v>
      </c>
      <c r="J618" s="849">
        <v>63</v>
      </c>
      <c r="K618" s="850">
        <v>1052127.3828125</v>
      </c>
    </row>
    <row r="619" spans="1:11" ht="14.4" customHeight="1" x14ac:dyDescent="0.3">
      <c r="A619" s="831" t="s">
        <v>576</v>
      </c>
      <c r="B619" s="832" t="s">
        <v>577</v>
      </c>
      <c r="C619" s="835" t="s">
        <v>600</v>
      </c>
      <c r="D619" s="863" t="s">
        <v>601</v>
      </c>
      <c r="E619" s="835" t="s">
        <v>4100</v>
      </c>
      <c r="F619" s="863" t="s">
        <v>4101</v>
      </c>
      <c r="G619" s="835" t="s">
        <v>4487</v>
      </c>
      <c r="H619" s="835" t="s">
        <v>4488</v>
      </c>
      <c r="I619" s="849">
        <v>9.6800003051757812</v>
      </c>
      <c r="J619" s="849">
        <v>100</v>
      </c>
      <c r="K619" s="850">
        <v>968</v>
      </c>
    </row>
    <row r="620" spans="1:11" ht="14.4" customHeight="1" x14ac:dyDescent="0.3">
      <c r="A620" s="831" t="s">
        <v>576</v>
      </c>
      <c r="B620" s="832" t="s">
        <v>577</v>
      </c>
      <c r="C620" s="835" t="s">
        <v>600</v>
      </c>
      <c r="D620" s="863" t="s">
        <v>601</v>
      </c>
      <c r="E620" s="835" t="s">
        <v>4100</v>
      </c>
      <c r="F620" s="863" t="s">
        <v>4101</v>
      </c>
      <c r="G620" s="835" t="s">
        <v>4872</v>
      </c>
      <c r="H620" s="835" t="s">
        <v>4873</v>
      </c>
      <c r="I620" s="849">
        <v>650.33001708984375</v>
      </c>
      <c r="J620" s="849">
        <v>2</v>
      </c>
      <c r="K620" s="850">
        <v>1300.6500244140625</v>
      </c>
    </row>
    <row r="621" spans="1:11" ht="14.4" customHeight="1" x14ac:dyDescent="0.3">
      <c r="A621" s="831" t="s">
        <v>576</v>
      </c>
      <c r="B621" s="832" t="s">
        <v>577</v>
      </c>
      <c r="C621" s="835" t="s">
        <v>600</v>
      </c>
      <c r="D621" s="863" t="s">
        <v>601</v>
      </c>
      <c r="E621" s="835" t="s">
        <v>4100</v>
      </c>
      <c r="F621" s="863" t="s">
        <v>4101</v>
      </c>
      <c r="G621" s="835" t="s">
        <v>4874</v>
      </c>
      <c r="H621" s="835" t="s">
        <v>4875</v>
      </c>
      <c r="I621" s="849">
        <v>1500.4015643780049</v>
      </c>
      <c r="J621" s="849">
        <v>65</v>
      </c>
      <c r="K621" s="850">
        <v>97526.080078125</v>
      </c>
    </row>
    <row r="622" spans="1:11" ht="14.4" customHeight="1" x14ac:dyDescent="0.3">
      <c r="A622" s="831" t="s">
        <v>576</v>
      </c>
      <c r="B622" s="832" t="s">
        <v>577</v>
      </c>
      <c r="C622" s="835" t="s">
        <v>600</v>
      </c>
      <c r="D622" s="863" t="s">
        <v>601</v>
      </c>
      <c r="E622" s="835" t="s">
        <v>4100</v>
      </c>
      <c r="F622" s="863" t="s">
        <v>4101</v>
      </c>
      <c r="G622" s="835" t="s">
        <v>4106</v>
      </c>
      <c r="H622" s="835" t="s">
        <v>4107</v>
      </c>
      <c r="I622" s="849">
        <v>2.9000000953674316</v>
      </c>
      <c r="J622" s="849">
        <v>200</v>
      </c>
      <c r="K622" s="850">
        <v>580</v>
      </c>
    </row>
    <row r="623" spans="1:11" ht="14.4" customHeight="1" x14ac:dyDescent="0.3">
      <c r="A623" s="831" t="s">
        <v>576</v>
      </c>
      <c r="B623" s="832" t="s">
        <v>577</v>
      </c>
      <c r="C623" s="835" t="s">
        <v>600</v>
      </c>
      <c r="D623" s="863" t="s">
        <v>601</v>
      </c>
      <c r="E623" s="835" t="s">
        <v>4100</v>
      </c>
      <c r="F623" s="863" t="s">
        <v>4101</v>
      </c>
      <c r="G623" s="835" t="s">
        <v>4876</v>
      </c>
      <c r="H623" s="835" t="s">
        <v>4877</v>
      </c>
      <c r="I623" s="849">
        <v>2.9000000953674316</v>
      </c>
      <c r="J623" s="849">
        <v>295</v>
      </c>
      <c r="K623" s="850">
        <v>855.5</v>
      </c>
    </row>
    <row r="624" spans="1:11" ht="14.4" customHeight="1" x14ac:dyDescent="0.3">
      <c r="A624" s="831" t="s">
        <v>576</v>
      </c>
      <c r="B624" s="832" t="s">
        <v>577</v>
      </c>
      <c r="C624" s="835" t="s">
        <v>600</v>
      </c>
      <c r="D624" s="863" t="s">
        <v>601</v>
      </c>
      <c r="E624" s="835" t="s">
        <v>4100</v>
      </c>
      <c r="F624" s="863" t="s">
        <v>4101</v>
      </c>
      <c r="G624" s="835" t="s">
        <v>4878</v>
      </c>
      <c r="H624" s="835" t="s">
        <v>4879</v>
      </c>
      <c r="I624" s="849">
        <v>2.9000000953674316</v>
      </c>
      <c r="J624" s="849">
        <v>300</v>
      </c>
      <c r="K624" s="850">
        <v>870.79998779296875</v>
      </c>
    </row>
    <row r="625" spans="1:11" ht="14.4" customHeight="1" x14ac:dyDescent="0.3">
      <c r="A625" s="831" t="s">
        <v>576</v>
      </c>
      <c r="B625" s="832" t="s">
        <v>577</v>
      </c>
      <c r="C625" s="835" t="s">
        <v>600</v>
      </c>
      <c r="D625" s="863" t="s">
        <v>601</v>
      </c>
      <c r="E625" s="835" t="s">
        <v>4100</v>
      </c>
      <c r="F625" s="863" t="s">
        <v>4101</v>
      </c>
      <c r="G625" s="835" t="s">
        <v>4880</v>
      </c>
      <c r="H625" s="835" t="s">
        <v>4881</v>
      </c>
      <c r="I625" s="849">
        <v>1221</v>
      </c>
      <c r="J625" s="849">
        <v>140</v>
      </c>
      <c r="K625" s="850">
        <v>170940</v>
      </c>
    </row>
    <row r="626" spans="1:11" ht="14.4" customHeight="1" x14ac:dyDescent="0.3">
      <c r="A626" s="831" t="s">
        <v>576</v>
      </c>
      <c r="B626" s="832" t="s">
        <v>577</v>
      </c>
      <c r="C626" s="835" t="s">
        <v>600</v>
      </c>
      <c r="D626" s="863" t="s">
        <v>601</v>
      </c>
      <c r="E626" s="835" t="s">
        <v>4100</v>
      </c>
      <c r="F626" s="863" t="s">
        <v>4101</v>
      </c>
      <c r="G626" s="835" t="s">
        <v>4882</v>
      </c>
      <c r="H626" s="835" t="s">
        <v>4883</v>
      </c>
      <c r="I626" s="849">
        <v>115</v>
      </c>
      <c r="J626" s="849">
        <v>336</v>
      </c>
      <c r="K626" s="850">
        <v>38640</v>
      </c>
    </row>
    <row r="627" spans="1:11" ht="14.4" customHeight="1" x14ac:dyDescent="0.3">
      <c r="A627" s="831" t="s">
        <v>576</v>
      </c>
      <c r="B627" s="832" t="s">
        <v>577</v>
      </c>
      <c r="C627" s="835" t="s">
        <v>600</v>
      </c>
      <c r="D627" s="863" t="s">
        <v>601</v>
      </c>
      <c r="E627" s="835" t="s">
        <v>4100</v>
      </c>
      <c r="F627" s="863" t="s">
        <v>4101</v>
      </c>
      <c r="G627" s="835" t="s">
        <v>4884</v>
      </c>
      <c r="H627" s="835" t="s">
        <v>4885</v>
      </c>
      <c r="I627" s="849">
        <v>587.719970703125</v>
      </c>
      <c r="J627" s="849">
        <v>240</v>
      </c>
      <c r="K627" s="850">
        <v>141053.26171875</v>
      </c>
    </row>
    <row r="628" spans="1:11" ht="14.4" customHeight="1" x14ac:dyDescent="0.3">
      <c r="A628" s="831" t="s">
        <v>576</v>
      </c>
      <c r="B628" s="832" t="s">
        <v>577</v>
      </c>
      <c r="C628" s="835" t="s">
        <v>600</v>
      </c>
      <c r="D628" s="863" t="s">
        <v>601</v>
      </c>
      <c r="E628" s="835" t="s">
        <v>4100</v>
      </c>
      <c r="F628" s="863" t="s">
        <v>4101</v>
      </c>
      <c r="G628" s="835" t="s">
        <v>4886</v>
      </c>
      <c r="H628" s="835" t="s">
        <v>4887</v>
      </c>
      <c r="I628" s="849">
        <v>250.80000305175781</v>
      </c>
      <c r="J628" s="849">
        <v>50</v>
      </c>
      <c r="K628" s="850">
        <v>12539.83984375</v>
      </c>
    </row>
    <row r="629" spans="1:11" ht="14.4" customHeight="1" x14ac:dyDescent="0.3">
      <c r="A629" s="831" t="s">
        <v>576</v>
      </c>
      <c r="B629" s="832" t="s">
        <v>577</v>
      </c>
      <c r="C629" s="835" t="s">
        <v>600</v>
      </c>
      <c r="D629" s="863" t="s">
        <v>601</v>
      </c>
      <c r="E629" s="835" t="s">
        <v>4100</v>
      </c>
      <c r="F629" s="863" t="s">
        <v>4101</v>
      </c>
      <c r="G629" s="835" t="s">
        <v>4888</v>
      </c>
      <c r="H629" s="835" t="s">
        <v>4889</v>
      </c>
      <c r="I629" s="849">
        <v>8.4700002670288086</v>
      </c>
      <c r="J629" s="849">
        <v>1410</v>
      </c>
      <c r="K629" s="850">
        <v>11942.699890136719</v>
      </c>
    </row>
    <row r="630" spans="1:11" ht="14.4" customHeight="1" x14ac:dyDescent="0.3">
      <c r="A630" s="831" t="s">
        <v>576</v>
      </c>
      <c r="B630" s="832" t="s">
        <v>577</v>
      </c>
      <c r="C630" s="835" t="s">
        <v>600</v>
      </c>
      <c r="D630" s="863" t="s">
        <v>601</v>
      </c>
      <c r="E630" s="835" t="s">
        <v>4100</v>
      </c>
      <c r="F630" s="863" t="s">
        <v>4101</v>
      </c>
      <c r="G630" s="835" t="s">
        <v>4890</v>
      </c>
      <c r="H630" s="835" t="s">
        <v>4891</v>
      </c>
      <c r="I630" s="849">
        <v>96.800003051757813</v>
      </c>
      <c r="J630" s="849">
        <v>3</v>
      </c>
      <c r="K630" s="850">
        <v>290.39999389648437</v>
      </c>
    </row>
    <row r="631" spans="1:11" ht="14.4" customHeight="1" x14ac:dyDescent="0.3">
      <c r="A631" s="831" t="s">
        <v>576</v>
      </c>
      <c r="B631" s="832" t="s">
        <v>577</v>
      </c>
      <c r="C631" s="835" t="s">
        <v>600</v>
      </c>
      <c r="D631" s="863" t="s">
        <v>601</v>
      </c>
      <c r="E631" s="835" t="s">
        <v>4100</v>
      </c>
      <c r="F631" s="863" t="s">
        <v>4101</v>
      </c>
      <c r="G631" s="835" t="s">
        <v>4892</v>
      </c>
      <c r="H631" s="835" t="s">
        <v>4893</v>
      </c>
      <c r="I631" s="849">
        <v>108.90000152587891</v>
      </c>
      <c r="J631" s="849">
        <v>2</v>
      </c>
      <c r="K631" s="850">
        <v>217.80000305175781</v>
      </c>
    </row>
    <row r="632" spans="1:11" ht="14.4" customHeight="1" x14ac:dyDescent="0.3">
      <c r="A632" s="831" t="s">
        <v>576</v>
      </c>
      <c r="B632" s="832" t="s">
        <v>577</v>
      </c>
      <c r="C632" s="835" t="s">
        <v>600</v>
      </c>
      <c r="D632" s="863" t="s">
        <v>601</v>
      </c>
      <c r="E632" s="835" t="s">
        <v>4100</v>
      </c>
      <c r="F632" s="863" t="s">
        <v>4101</v>
      </c>
      <c r="G632" s="835" t="s">
        <v>4507</v>
      </c>
      <c r="H632" s="835" t="s">
        <v>4508</v>
      </c>
      <c r="I632" s="849">
        <v>878.46002197265625</v>
      </c>
      <c r="J632" s="849">
        <v>80</v>
      </c>
      <c r="K632" s="850">
        <v>70276.796875</v>
      </c>
    </row>
    <row r="633" spans="1:11" ht="14.4" customHeight="1" x14ac:dyDescent="0.3">
      <c r="A633" s="831" t="s">
        <v>576</v>
      </c>
      <c r="B633" s="832" t="s">
        <v>577</v>
      </c>
      <c r="C633" s="835" t="s">
        <v>600</v>
      </c>
      <c r="D633" s="863" t="s">
        <v>601</v>
      </c>
      <c r="E633" s="835" t="s">
        <v>4100</v>
      </c>
      <c r="F633" s="863" t="s">
        <v>4101</v>
      </c>
      <c r="G633" s="835" t="s">
        <v>4110</v>
      </c>
      <c r="H633" s="835" t="s">
        <v>4111</v>
      </c>
      <c r="I633" s="849">
        <v>4.7800002098083496</v>
      </c>
      <c r="J633" s="849">
        <v>900</v>
      </c>
      <c r="K633" s="850">
        <v>4301.18994140625</v>
      </c>
    </row>
    <row r="634" spans="1:11" ht="14.4" customHeight="1" x14ac:dyDescent="0.3">
      <c r="A634" s="831" t="s">
        <v>576</v>
      </c>
      <c r="B634" s="832" t="s">
        <v>577</v>
      </c>
      <c r="C634" s="835" t="s">
        <v>600</v>
      </c>
      <c r="D634" s="863" t="s">
        <v>601</v>
      </c>
      <c r="E634" s="835" t="s">
        <v>4100</v>
      </c>
      <c r="F634" s="863" t="s">
        <v>4101</v>
      </c>
      <c r="G634" s="835" t="s">
        <v>4347</v>
      </c>
      <c r="H634" s="835" t="s">
        <v>4348</v>
      </c>
      <c r="I634" s="849">
        <v>2.7828571115221297</v>
      </c>
      <c r="J634" s="849">
        <v>2100</v>
      </c>
      <c r="K634" s="850">
        <v>5844</v>
      </c>
    </row>
    <row r="635" spans="1:11" ht="14.4" customHeight="1" x14ac:dyDescent="0.3">
      <c r="A635" s="831" t="s">
        <v>576</v>
      </c>
      <c r="B635" s="832" t="s">
        <v>577</v>
      </c>
      <c r="C635" s="835" t="s">
        <v>600</v>
      </c>
      <c r="D635" s="863" t="s">
        <v>601</v>
      </c>
      <c r="E635" s="835" t="s">
        <v>4100</v>
      </c>
      <c r="F635" s="863" t="s">
        <v>4101</v>
      </c>
      <c r="G635" s="835" t="s">
        <v>4894</v>
      </c>
      <c r="H635" s="835" t="s">
        <v>4895</v>
      </c>
      <c r="I635" s="849">
        <v>156.69999694824219</v>
      </c>
      <c r="J635" s="849">
        <v>36</v>
      </c>
      <c r="K635" s="850">
        <v>5641.02001953125</v>
      </c>
    </row>
    <row r="636" spans="1:11" ht="14.4" customHeight="1" x14ac:dyDescent="0.3">
      <c r="A636" s="831" t="s">
        <v>576</v>
      </c>
      <c r="B636" s="832" t="s">
        <v>577</v>
      </c>
      <c r="C636" s="835" t="s">
        <v>600</v>
      </c>
      <c r="D636" s="863" t="s">
        <v>601</v>
      </c>
      <c r="E636" s="835" t="s">
        <v>4100</v>
      </c>
      <c r="F636" s="863" t="s">
        <v>4101</v>
      </c>
      <c r="G636" s="835" t="s">
        <v>4896</v>
      </c>
      <c r="H636" s="835" t="s">
        <v>4897</v>
      </c>
      <c r="I636" s="849">
        <v>62.558890024820961</v>
      </c>
      <c r="J636" s="849">
        <v>450</v>
      </c>
      <c r="K636" s="850">
        <v>28150.650634765625</v>
      </c>
    </row>
    <row r="637" spans="1:11" ht="14.4" customHeight="1" x14ac:dyDescent="0.3">
      <c r="A637" s="831" t="s">
        <v>576</v>
      </c>
      <c r="B637" s="832" t="s">
        <v>577</v>
      </c>
      <c r="C637" s="835" t="s">
        <v>600</v>
      </c>
      <c r="D637" s="863" t="s">
        <v>601</v>
      </c>
      <c r="E637" s="835" t="s">
        <v>4100</v>
      </c>
      <c r="F637" s="863" t="s">
        <v>4101</v>
      </c>
      <c r="G637" s="835" t="s">
        <v>4509</v>
      </c>
      <c r="H637" s="835" t="s">
        <v>4510</v>
      </c>
      <c r="I637" s="849">
        <v>33.880001068115234</v>
      </c>
      <c r="J637" s="849">
        <v>6</v>
      </c>
      <c r="K637" s="850">
        <v>203.27999877929687</v>
      </c>
    </row>
    <row r="638" spans="1:11" ht="14.4" customHeight="1" x14ac:dyDescent="0.3">
      <c r="A638" s="831" t="s">
        <v>576</v>
      </c>
      <c r="B638" s="832" t="s">
        <v>577</v>
      </c>
      <c r="C638" s="835" t="s">
        <v>600</v>
      </c>
      <c r="D638" s="863" t="s">
        <v>601</v>
      </c>
      <c r="E638" s="835" t="s">
        <v>4100</v>
      </c>
      <c r="F638" s="863" t="s">
        <v>4101</v>
      </c>
      <c r="G638" s="835" t="s">
        <v>4898</v>
      </c>
      <c r="H638" s="835" t="s">
        <v>4899</v>
      </c>
      <c r="I638" s="849">
        <v>11.496666590372721</v>
      </c>
      <c r="J638" s="849">
        <v>70</v>
      </c>
      <c r="K638" s="850">
        <v>804.80000305175781</v>
      </c>
    </row>
    <row r="639" spans="1:11" ht="14.4" customHeight="1" x14ac:dyDescent="0.3">
      <c r="A639" s="831" t="s">
        <v>576</v>
      </c>
      <c r="B639" s="832" t="s">
        <v>577</v>
      </c>
      <c r="C639" s="835" t="s">
        <v>600</v>
      </c>
      <c r="D639" s="863" t="s">
        <v>601</v>
      </c>
      <c r="E639" s="835" t="s">
        <v>4100</v>
      </c>
      <c r="F639" s="863" t="s">
        <v>4101</v>
      </c>
      <c r="G639" s="835" t="s">
        <v>4112</v>
      </c>
      <c r="H639" s="835" t="s">
        <v>4113</v>
      </c>
      <c r="I639" s="849">
        <v>21.219999313354492</v>
      </c>
      <c r="J639" s="849">
        <v>550</v>
      </c>
      <c r="K639" s="850">
        <v>11671.780090332031</v>
      </c>
    </row>
    <row r="640" spans="1:11" ht="14.4" customHeight="1" x14ac:dyDescent="0.3">
      <c r="A640" s="831" t="s">
        <v>576</v>
      </c>
      <c r="B640" s="832" t="s">
        <v>577</v>
      </c>
      <c r="C640" s="835" t="s">
        <v>600</v>
      </c>
      <c r="D640" s="863" t="s">
        <v>601</v>
      </c>
      <c r="E640" s="835" t="s">
        <v>4100</v>
      </c>
      <c r="F640" s="863" t="s">
        <v>4101</v>
      </c>
      <c r="G640" s="835" t="s">
        <v>4114</v>
      </c>
      <c r="H640" s="835" t="s">
        <v>4115</v>
      </c>
      <c r="I640" s="849">
        <v>11.141250252723694</v>
      </c>
      <c r="J640" s="849">
        <v>1200</v>
      </c>
      <c r="K640" s="850">
        <v>13369.5</v>
      </c>
    </row>
    <row r="641" spans="1:11" ht="14.4" customHeight="1" x14ac:dyDescent="0.3">
      <c r="A641" s="831" t="s">
        <v>576</v>
      </c>
      <c r="B641" s="832" t="s">
        <v>577</v>
      </c>
      <c r="C641" s="835" t="s">
        <v>600</v>
      </c>
      <c r="D641" s="863" t="s">
        <v>601</v>
      </c>
      <c r="E641" s="835" t="s">
        <v>4100</v>
      </c>
      <c r="F641" s="863" t="s">
        <v>4101</v>
      </c>
      <c r="G641" s="835" t="s">
        <v>4900</v>
      </c>
      <c r="H641" s="835" t="s">
        <v>4901</v>
      </c>
      <c r="I641" s="849">
        <v>141.8800048828125</v>
      </c>
      <c r="J641" s="849">
        <v>25</v>
      </c>
      <c r="K641" s="850">
        <v>3547</v>
      </c>
    </row>
    <row r="642" spans="1:11" ht="14.4" customHeight="1" x14ac:dyDescent="0.3">
      <c r="A642" s="831" t="s">
        <v>576</v>
      </c>
      <c r="B642" s="832" t="s">
        <v>577</v>
      </c>
      <c r="C642" s="835" t="s">
        <v>600</v>
      </c>
      <c r="D642" s="863" t="s">
        <v>601</v>
      </c>
      <c r="E642" s="835" t="s">
        <v>4100</v>
      </c>
      <c r="F642" s="863" t="s">
        <v>4101</v>
      </c>
      <c r="G642" s="835" t="s">
        <v>4902</v>
      </c>
      <c r="H642" s="835" t="s">
        <v>4903</v>
      </c>
      <c r="I642" s="849">
        <v>2957.60009765625</v>
      </c>
      <c r="J642" s="849">
        <v>1</v>
      </c>
      <c r="K642" s="850">
        <v>2957.60009765625</v>
      </c>
    </row>
    <row r="643" spans="1:11" ht="14.4" customHeight="1" x14ac:dyDescent="0.3">
      <c r="A643" s="831" t="s">
        <v>576</v>
      </c>
      <c r="B643" s="832" t="s">
        <v>577</v>
      </c>
      <c r="C643" s="835" t="s">
        <v>600</v>
      </c>
      <c r="D643" s="863" t="s">
        <v>601</v>
      </c>
      <c r="E643" s="835" t="s">
        <v>4100</v>
      </c>
      <c r="F643" s="863" t="s">
        <v>4101</v>
      </c>
      <c r="G643" s="835" t="s">
        <v>4904</v>
      </c>
      <c r="H643" s="835" t="s">
        <v>4905</v>
      </c>
      <c r="I643" s="849">
        <v>552.6966552734375</v>
      </c>
      <c r="J643" s="849">
        <v>140</v>
      </c>
      <c r="K643" s="850">
        <v>77395.970703125</v>
      </c>
    </row>
    <row r="644" spans="1:11" ht="14.4" customHeight="1" x14ac:dyDescent="0.3">
      <c r="A644" s="831" t="s">
        <v>576</v>
      </c>
      <c r="B644" s="832" t="s">
        <v>577</v>
      </c>
      <c r="C644" s="835" t="s">
        <v>600</v>
      </c>
      <c r="D644" s="863" t="s">
        <v>601</v>
      </c>
      <c r="E644" s="835" t="s">
        <v>4100</v>
      </c>
      <c r="F644" s="863" t="s">
        <v>4101</v>
      </c>
      <c r="G644" s="835" t="s">
        <v>4118</v>
      </c>
      <c r="H644" s="835" t="s">
        <v>4119</v>
      </c>
      <c r="I644" s="849">
        <v>6.1500000953674316</v>
      </c>
      <c r="J644" s="849">
        <v>20</v>
      </c>
      <c r="K644" s="850">
        <v>123</v>
      </c>
    </row>
    <row r="645" spans="1:11" ht="14.4" customHeight="1" x14ac:dyDescent="0.3">
      <c r="A645" s="831" t="s">
        <v>576</v>
      </c>
      <c r="B645" s="832" t="s">
        <v>577</v>
      </c>
      <c r="C645" s="835" t="s">
        <v>600</v>
      </c>
      <c r="D645" s="863" t="s">
        <v>601</v>
      </c>
      <c r="E645" s="835" t="s">
        <v>4100</v>
      </c>
      <c r="F645" s="863" t="s">
        <v>4101</v>
      </c>
      <c r="G645" s="835" t="s">
        <v>4122</v>
      </c>
      <c r="H645" s="835" t="s">
        <v>4123</v>
      </c>
      <c r="I645" s="849">
        <v>26.020000457763672</v>
      </c>
      <c r="J645" s="849">
        <v>1000</v>
      </c>
      <c r="K645" s="850">
        <v>26016.199829101563</v>
      </c>
    </row>
    <row r="646" spans="1:11" ht="14.4" customHeight="1" x14ac:dyDescent="0.3">
      <c r="A646" s="831" t="s">
        <v>576</v>
      </c>
      <c r="B646" s="832" t="s">
        <v>577</v>
      </c>
      <c r="C646" s="835" t="s">
        <v>600</v>
      </c>
      <c r="D646" s="863" t="s">
        <v>601</v>
      </c>
      <c r="E646" s="835" t="s">
        <v>4100</v>
      </c>
      <c r="F646" s="863" t="s">
        <v>4101</v>
      </c>
      <c r="G646" s="835" t="s">
        <v>4906</v>
      </c>
      <c r="H646" s="835" t="s">
        <v>4907</v>
      </c>
      <c r="I646" s="849">
        <v>26.020000457763672</v>
      </c>
      <c r="J646" s="849">
        <v>600</v>
      </c>
      <c r="K646" s="850">
        <v>15608.999633789063</v>
      </c>
    </row>
    <row r="647" spans="1:11" ht="14.4" customHeight="1" x14ac:dyDescent="0.3">
      <c r="A647" s="831" t="s">
        <v>576</v>
      </c>
      <c r="B647" s="832" t="s">
        <v>577</v>
      </c>
      <c r="C647" s="835" t="s">
        <v>600</v>
      </c>
      <c r="D647" s="863" t="s">
        <v>601</v>
      </c>
      <c r="E647" s="835" t="s">
        <v>4100</v>
      </c>
      <c r="F647" s="863" t="s">
        <v>4101</v>
      </c>
      <c r="G647" s="835" t="s">
        <v>4126</v>
      </c>
      <c r="H647" s="835" t="s">
        <v>4127</v>
      </c>
      <c r="I647" s="849">
        <v>26.01818223433061</v>
      </c>
      <c r="J647" s="849">
        <v>600</v>
      </c>
      <c r="K647" s="850">
        <v>15609.400390625</v>
      </c>
    </row>
    <row r="648" spans="1:11" ht="14.4" customHeight="1" x14ac:dyDescent="0.3">
      <c r="A648" s="831" t="s">
        <v>576</v>
      </c>
      <c r="B648" s="832" t="s">
        <v>577</v>
      </c>
      <c r="C648" s="835" t="s">
        <v>600</v>
      </c>
      <c r="D648" s="863" t="s">
        <v>601</v>
      </c>
      <c r="E648" s="835" t="s">
        <v>4100</v>
      </c>
      <c r="F648" s="863" t="s">
        <v>4101</v>
      </c>
      <c r="G648" s="835" t="s">
        <v>4908</v>
      </c>
      <c r="H648" s="835" t="s">
        <v>4909</v>
      </c>
      <c r="I648" s="849">
        <v>49.909999847412109</v>
      </c>
      <c r="J648" s="849">
        <v>100</v>
      </c>
      <c r="K648" s="850">
        <v>4991.259765625</v>
      </c>
    </row>
    <row r="649" spans="1:11" ht="14.4" customHeight="1" x14ac:dyDescent="0.3">
      <c r="A649" s="831" t="s">
        <v>576</v>
      </c>
      <c r="B649" s="832" t="s">
        <v>577</v>
      </c>
      <c r="C649" s="835" t="s">
        <v>600</v>
      </c>
      <c r="D649" s="863" t="s">
        <v>601</v>
      </c>
      <c r="E649" s="835" t="s">
        <v>4100</v>
      </c>
      <c r="F649" s="863" t="s">
        <v>4101</v>
      </c>
      <c r="G649" s="835" t="s">
        <v>4519</v>
      </c>
      <c r="H649" s="835" t="s">
        <v>4520</v>
      </c>
      <c r="I649" s="849">
        <v>32.900001525878906</v>
      </c>
      <c r="J649" s="849">
        <v>510</v>
      </c>
      <c r="K649" s="850">
        <v>16778.9599609375</v>
      </c>
    </row>
    <row r="650" spans="1:11" ht="14.4" customHeight="1" x14ac:dyDescent="0.3">
      <c r="A650" s="831" t="s">
        <v>576</v>
      </c>
      <c r="B650" s="832" t="s">
        <v>577</v>
      </c>
      <c r="C650" s="835" t="s">
        <v>600</v>
      </c>
      <c r="D650" s="863" t="s">
        <v>601</v>
      </c>
      <c r="E650" s="835" t="s">
        <v>4100</v>
      </c>
      <c r="F650" s="863" t="s">
        <v>4101</v>
      </c>
      <c r="G650" s="835" t="s">
        <v>4910</v>
      </c>
      <c r="H650" s="835" t="s">
        <v>4911</v>
      </c>
      <c r="I650" s="849">
        <v>1076.9000244140625</v>
      </c>
      <c r="J650" s="849">
        <v>120</v>
      </c>
      <c r="K650" s="850">
        <v>129228</v>
      </c>
    </row>
    <row r="651" spans="1:11" ht="14.4" customHeight="1" x14ac:dyDescent="0.3">
      <c r="A651" s="831" t="s">
        <v>576</v>
      </c>
      <c r="B651" s="832" t="s">
        <v>577</v>
      </c>
      <c r="C651" s="835" t="s">
        <v>600</v>
      </c>
      <c r="D651" s="863" t="s">
        <v>601</v>
      </c>
      <c r="E651" s="835" t="s">
        <v>4100</v>
      </c>
      <c r="F651" s="863" t="s">
        <v>4101</v>
      </c>
      <c r="G651" s="835" t="s">
        <v>4912</v>
      </c>
      <c r="H651" s="835" t="s">
        <v>4913</v>
      </c>
      <c r="I651" s="849">
        <v>1076.9000244140625</v>
      </c>
      <c r="J651" s="849">
        <v>260</v>
      </c>
      <c r="K651" s="850">
        <v>279994</v>
      </c>
    </row>
    <row r="652" spans="1:11" ht="14.4" customHeight="1" x14ac:dyDescent="0.3">
      <c r="A652" s="831" t="s">
        <v>576</v>
      </c>
      <c r="B652" s="832" t="s">
        <v>577</v>
      </c>
      <c r="C652" s="835" t="s">
        <v>600</v>
      </c>
      <c r="D652" s="863" t="s">
        <v>601</v>
      </c>
      <c r="E652" s="835" t="s">
        <v>4100</v>
      </c>
      <c r="F652" s="863" t="s">
        <v>4101</v>
      </c>
      <c r="G652" s="835" t="s">
        <v>4132</v>
      </c>
      <c r="H652" s="835" t="s">
        <v>4133</v>
      </c>
      <c r="I652" s="849">
        <v>110.52999877929687</v>
      </c>
      <c r="J652" s="849">
        <v>550</v>
      </c>
      <c r="K652" s="850">
        <v>60792.6396484375</v>
      </c>
    </row>
    <row r="653" spans="1:11" ht="14.4" customHeight="1" x14ac:dyDescent="0.3">
      <c r="A653" s="831" t="s">
        <v>576</v>
      </c>
      <c r="B653" s="832" t="s">
        <v>577</v>
      </c>
      <c r="C653" s="835" t="s">
        <v>600</v>
      </c>
      <c r="D653" s="863" t="s">
        <v>601</v>
      </c>
      <c r="E653" s="835" t="s">
        <v>4100</v>
      </c>
      <c r="F653" s="863" t="s">
        <v>4101</v>
      </c>
      <c r="G653" s="835" t="s">
        <v>4914</v>
      </c>
      <c r="H653" s="835" t="s">
        <v>4915</v>
      </c>
      <c r="I653" s="849">
        <v>295.239990234375</v>
      </c>
      <c r="J653" s="849">
        <v>380</v>
      </c>
      <c r="K653" s="850">
        <v>112191.208984375</v>
      </c>
    </row>
    <row r="654" spans="1:11" ht="14.4" customHeight="1" x14ac:dyDescent="0.3">
      <c r="A654" s="831" t="s">
        <v>576</v>
      </c>
      <c r="B654" s="832" t="s">
        <v>577</v>
      </c>
      <c r="C654" s="835" t="s">
        <v>600</v>
      </c>
      <c r="D654" s="863" t="s">
        <v>601</v>
      </c>
      <c r="E654" s="835" t="s">
        <v>4100</v>
      </c>
      <c r="F654" s="863" t="s">
        <v>4101</v>
      </c>
      <c r="G654" s="835" t="s">
        <v>4916</v>
      </c>
      <c r="H654" s="835" t="s">
        <v>4917</v>
      </c>
      <c r="I654" s="849">
        <v>56.869998931884766</v>
      </c>
      <c r="J654" s="849">
        <v>620</v>
      </c>
      <c r="K654" s="850">
        <v>35259.400390625</v>
      </c>
    </row>
    <row r="655" spans="1:11" ht="14.4" customHeight="1" x14ac:dyDescent="0.3">
      <c r="A655" s="831" t="s">
        <v>576</v>
      </c>
      <c r="B655" s="832" t="s">
        <v>577</v>
      </c>
      <c r="C655" s="835" t="s">
        <v>600</v>
      </c>
      <c r="D655" s="863" t="s">
        <v>601</v>
      </c>
      <c r="E655" s="835" t="s">
        <v>4100</v>
      </c>
      <c r="F655" s="863" t="s">
        <v>4101</v>
      </c>
      <c r="G655" s="835" t="s">
        <v>4918</v>
      </c>
      <c r="H655" s="835" t="s">
        <v>4919</v>
      </c>
      <c r="I655" s="849">
        <v>45.979999542236328</v>
      </c>
      <c r="J655" s="849">
        <v>20</v>
      </c>
      <c r="K655" s="850">
        <v>919.5999755859375</v>
      </c>
    </row>
    <row r="656" spans="1:11" ht="14.4" customHeight="1" x14ac:dyDescent="0.3">
      <c r="A656" s="831" t="s">
        <v>576</v>
      </c>
      <c r="B656" s="832" t="s">
        <v>577</v>
      </c>
      <c r="C656" s="835" t="s">
        <v>600</v>
      </c>
      <c r="D656" s="863" t="s">
        <v>601</v>
      </c>
      <c r="E656" s="835" t="s">
        <v>4100</v>
      </c>
      <c r="F656" s="863" t="s">
        <v>4101</v>
      </c>
      <c r="G656" s="835" t="s">
        <v>4920</v>
      </c>
      <c r="H656" s="835" t="s">
        <v>4921</v>
      </c>
      <c r="I656" s="849">
        <v>45.979999542236328</v>
      </c>
      <c r="J656" s="849">
        <v>140</v>
      </c>
      <c r="K656" s="850">
        <v>6437.1998291015625</v>
      </c>
    </row>
    <row r="657" spans="1:11" ht="14.4" customHeight="1" x14ac:dyDescent="0.3">
      <c r="A657" s="831" t="s">
        <v>576</v>
      </c>
      <c r="B657" s="832" t="s">
        <v>577</v>
      </c>
      <c r="C657" s="835" t="s">
        <v>600</v>
      </c>
      <c r="D657" s="863" t="s">
        <v>601</v>
      </c>
      <c r="E657" s="835" t="s">
        <v>4100</v>
      </c>
      <c r="F657" s="863" t="s">
        <v>4101</v>
      </c>
      <c r="G657" s="835" t="s">
        <v>4521</v>
      </c>
      <c r="H657" s="835" t="s">
        <v>4522</v>
      </c>
      <c r="I657" s="849">
        <v>45.979999542236328</v>
      </c>
      <c r="J657" s="849">
        <v>400</v>
      </c>
      <c r="K657" s="850">
        <v>18391.999877929687</v>
      </c>
    </row>
    <row r="658" spans="1:11" ht="14.4" customHeight="1" x14ac:dyDescent="0.3">
      <c r="A658" s="831" t="s">
        <v>576</v>
      </c>
      <c r="B658" s="832" t="s">
        <v>577</v>
      </c>
      <c r="C658" s="835" t="s">
        <v>600</v>
      </c>
      <c r="D658" s="863" t="s">
        <v>601</v>
      </c>
      <c r="E658" s="835" t="s">
        <v>4100</v>
      </c>
      <c r="F658" s="863" t="s">
        <v>4101</v>
      </c>
      <c r="G658" s="835" t="s">
        <v>4922</v>
      </c>
      <c r="H658" s="835" t="s">
        <v>4923</v>
      </c>
      <c r="I658" s="849">
        <v>11380.990234375</v>
      </c>
      <c r="J658" s="849">
        <v>6</v>
      </c>
      <c r="K658" s="850">
        <v>68285.94140625</v>
      </c>
    </row>
    <row r="659" spans="1:11" ht="14.4" customHeight="1" x14ac:dyDescent="0.3">
      <c r="A659" s="831" t="s">
        <v>576</v>
      </c>
      <c r="B659" s="832" t="s">
        <v>577</v>
      </c>
      <c r="C659" s="835" t="s">
        <v>600</v>
      </c>
      <c r="D659" s="863" t="s">
        <v>601</v>
      </c>
      <c r="E659" s="835" t="s">
        <v>4100</v>
      </c>
      <c r="F659" s="863" t="s">
        <v>4101</v>
      </c>
      <c r="G659" s="835" t="s">
        <v>4924</v>
      </c>
      <c r="H659" s="835" t="s">
        <v>4925</v>
      </c>
      <c r="I659" s="849">
        <v>11380.991861979166</v>
      </c>
      <c r="J659" s="849">
        <v>6</v>
      </c>
      <c r="K659" s="850">
        <v>68285.951171875</v>
      </c>
    </row>
    <row r="660" spans="1:11" ht="14.4" customHeight="1" x14ac:dyDescent="0.3">
      <c r="A660" s="831" t="s">
        <v>576</v>
      </c>
      <c r="B660" s="832" t="s">
        <v>577</v>
      </c>
      <c r="C660" s="835" t="s">
        <v>600</v>
      </c>
      <c r="D660" s="863" t="s">
        <v>601</v>
      </c>
      <c r="E660" s="835" t="s">
        <v>4100</v>
      </c>
      <c r="F660" s="863" t="s">
        <v>4101</v>
      </c>
      <c r="G660" s="835" t="s">
        <v>4926</v>
      </c>
      <c r="H660" s="835" t="s">
        <v>4927</v>
      </c>
      <c r="I660" s="849">
        <v>11380.990234375</v>
      </c>
      <c r="J660" s="849">
        <v>3</v>
      </c>
      <c r="K660" s="850">
        <v>34142.970703125</v>
      </c>
    </row>
    <row r="661" spans="1:11" ht="14.4" customHeight="1" x14ac:dyDescent="0.3">
      <c r="A661" s="831" t="s">
        <v>576</v>
      </c>
      <c r="B661" s="832" t="s">
        <v>577</v>
      </c>
      <c r="C661" s="835" t="s">
        <v>600</v>
      </c>
      <c r="D661" s="863" t="s">
        <v>601</v>
      </c>
      <c r="E661" s="835" t="s">
        <v>4100</v>
      </c>
      <c r="F661" s="863" t="s">
        <v>4101</v>
      </c>
      <c r="G661" s="835" t="s">
        <v>4928</v>
      </c>
      <c r="H661" s="835" t="s">
        <v>4929</v>
      </c>
      <c r="I661" s="849">
        <v>3162.93994140625</v>
      </c>
      <c r="J661" s="849">
        <v>2</v>
      </c>
      <c r="K661" s="850">
        <v>6325.8798828125</v>
      </c>
    </row>
    <row r="662" spans="1:11" ht="14.4" customHeight="1" x14ac:dyDescent="0.3">
      <c r="A662" s="831" t="s">
        <v>576</v>
      </c>
      <c r="B662" s="832" t="s">
        <v>577</v>
      </c>
      <c r="C662" s="835" t="s">
        <v>600</v>
      </c>
      <c r="D662" s="863" t="s">
        <v>601</v>
      </c>
      <c r="E662" s="835" t="s">
        <v>4100</v>
      </c>
      <c r="F662" s="863" t="s">
        <v>4101</v>
      </c>
      <c r="G662" s="835" t="s">
        <v>4930</v>
      </c>
      <c r="H662" s="835" t="s">
        <v>4931</v>
      </c>
      <c r="I662" s="849">
        <v>3162.93994140625</v>
      </c>
      <c r="J662" s="849">
        <v>5</v>
      </c>
      <c r="K662" s="850">
        <v>15814.69970703125</v>
      </c>
    </row>
    <row r="663" spans="1:11" ht="14.4" customHeight="1" x14ac:dyDescent="0.3">
      <c r="A663" s="831" t="s">
        <v>576</v>
      </c>
      <c r="B663" s="832" t="s">
        <v>577</v>
      </c>
      <c r="C663" s="835" t="s">
        <v>600</v>
      </c>
      <c r="D663" s="863" t="s">
        <v>601</v>
      </c>
      <c r="E663" s="835" t="s">
        <v>4100</v>
      </c>
      <c r="F663" s="863" t="s">
        <v>4101</v>
      </c>
      <c r="G663" s="835" t="s">
        <v>4932</v>
      </c>
      <c r="H663" s="835" t="s">
        <v>4933</v>
      </c>
      <c r="I663" s="849">
        <v>1324.949951171875</v>
      </c>
      <c r="J663" s="849">
        <v>10</v>
      </c>
      <c r="K663" s="850">
        <v>13249.5</v>
      </c>
    </row>
    <row r="664" spans="1:11" ht="14.4" customHeight="1" x14ac:dyDescent="0.3">
      <c r="A664" s="831" t="s">
        <v>576</v>
      </c>
      <c r="B664" s="832" t="s">
        <v>577</v>
      </c>
      <c r="C664" s="835" t="s">
        <v>600</v>
      </c>
      <c r="D664" s="863" t="s">
        <v>601</v>
      </c>
      <c r="E664" s="835" t="s">
        <v>4100</v>
      </c>
      <c r="F664" s="863" t="s">
        <v>4101</v>
      </c>
      <c r="G664" s="835" t="s">
        <v>4934</v>
      </c>
      <c r="H664" s="835" t="s">
        <v>4935</v>
      </c>
      <c r="I664" s="849">
        <v>1324.949951171875</v>
      </c>
      <c r="J664" s="849">
        <v>5</v>
      </c>
      <c r="K664" s="850">
        <v>6624.75</v>
      </c>
    </row>
    <row r="665" spans="1:11" ht="14.4" customHeight="1" x14ac:dyDescent="0.3">
      <c r="A665" s="831" t="s">
        <v>576</v>
      </c>
      <c r="B665" s="832" t="s">
        <v>577</v>
      </c>
      <c r="C665" s="835" t="s">
        <v>600</v>
      </c>
      <c r="D665" s="863" t="s">
        <v>601</v>
      </c>
      <c r="E665" s="835" t="s">
        <v>4100</v>
      </c>
      <c r="F665" s="863" t="s">
        <v>4101</v>
      </c>
      <c r="G665" s="835" t="s">
        <v>4936</v>
      </c>
      <c r="H665" s="835" t="s">
        <v>4937</v>
      </c>
      <c r="I665" s="849">
        <v>1324.949951171875</v>
      </c>
      <c r="J665" s="849">
        <v>10</v>
      </c>
      <c r="K665" s="850">
        <v>13249.5</v>
      </c>
    </row>
    <row r="666" spans="1:11" ht="14.4" customHeight="1" x14ac:dyDescent="0.3">
      <c r="A666" s="831" t="s">
        <v>576</v>
      </c>
      <c r="B666" s="832" t="s">
        <v>577</v>
      </c>
      <c r="C666" s="835" t="s">
        <v>600</v>
      </c>
      <c r="D666" s="863" t="s">
        <v>601</v>
      </c>
      <c r="E666" s="835" t="s">
        <v>4100</v>
      </c>
      <c r="F666" s="863" t="s">
        <v>4101</v>
      </c>
      <c r="G666" s="835" t="s">
        <v>4938</v>
      </c>
      <c r="H666" s="835" t="s">
        <v>4939</v>
      </c>
      <c r="I666" s="849">
        <v>13850.990234375</v>
      </c>
      <c r="J666" s="849">
        <v>4</v>
      </c>
      <c r="K666" s="850">
        <v>55403.9609375</v>
      </c>
    </row>
    <row r="667" spans="1:11" ht="14.4" customHeight="1" x14ac:dyDescent="0.3">
      <c r="A667" s="831" t="s">
        <v>576</v>
      </c>
      <c r="B667" s="832" t="s">
        <v>577</v>
      </c>
      <c r="C667" s="835" t="s">
        <v>600</v>
      </c>
      <c r="D667" s="863" t="s">
        <v>601</v>
      </c>
      <c r="E667" s="835" t="s">
        <v>4100</v>
      </c>
      <c r="F667" s="863" t="s">
        <v>4101</v>
      </c>
      <c r="G667" s="835" t="s">
        <v>4940</v>
      </c>
      <c r="H667" s="835" t="s">
        <v>4941</v>
      </c>
      <c r="I667" s="849">
        <v>13850.991629464286</v>
      </c>
      <c r="J667" s="849">
        <v>8</v>
      </c>
      <c r="K667" s="850">
        <v>110807.931640625</v>
      </c>
    </row>
    <row r="668" spans="1:11" ht="14.4" customHeight="1" x14ac:dyDescent="0.3">
      <c r="A668" s="831" t="s">
        <v>576</v>
      </c>
      <c r="B668" s="832" t="s">
        <v>577</v>
      </c>
      <c r="C668" s="835" t="s">
        <v>600</v>
      </c>
      <c r="D668" s="863" t="s">
        <v>601</v>
      </c>
      <c r="E668" s="835" t="s">
        <v>4100</v>
      </c>
      <c r="F668" s="863" t="s">
        <v>4101</v>
      </c>
      <c r="G668" s="835" t="s">
        <v>4942</v>
      </c>
      <c r="H668" s="835" t="s">
        <v>4943</v>
      </c>
      <c r="I668" s="849">
        <v>13850.990234375</v>
      </c>
      <c r="J668" s="849">
        <v>3</v>
      </c>
      <c r="K668" s="850">
        <v>41552.970703125</v>
      </c>
    </row>
    <row r="669" spans="1:11" ht="14.4" customHeight="1" x14ac:dyDescent="0.3">
      <c r="A669" s="831" t="s">
        <v>576</v>
      </c>
      <c r="B669" s="832" t="s">
        <v>577</v>
      </c>
      <c r="C669" s="835" t="s">
        <v>600</v>
      </c>
      <c r="D669" s="863" t="s">
        <v>601</v>
      </c>
      <c r="E669" s="835" t="s">
        <v>4100</v>
      </c>
      <c r="F669" s="863" t="s">
        <v>4101</v>
      </c>
      <c r="G669" s="835" t="s">
        <v>4944</v>
      </c>
      <c r="H669" s="835" t="s">
        <v>4945</v>
      </c>
      <c r="I669" s="849">
        <v>1028.5</v>
      </c>
      <c r="J669" s="849">
        <v>30</v>
      </c>
      <c r="K669" s="850">
        <v>30855</v>
      </c>
    </row>
    <row r="670" spans="1:11" ht="14.4" customHeight="1" x14ac:dyDescent="0.3">
      <c r="A670" s="831" t="s">
        <v>576</v>
      </c>
      <c r="B670" s="832" t="s">
        <v>577</v>
      </c>
      <c r="C670" s="835" t="s">
        <v>600</v>
      </c>
      <c r="D670" s="863" t="s">
        <v>601</v>
      </c>
      <c r="E670" s="835" t="s">
        <v>4100</v>
      </c>
      <c r="F670" s="863" t="s">
        <v>4101</v>
      </c>
      <c r="G670" s="835" t="s">
        <v>4946</v>
      </c>
      <c r="H670" s="835" t="s">
        <v>4947</v>
      </c>
      <c r="I670" s="849">
        <v>1028.5</v>
      </c>
      <c r="J670" s="849">
        <v>20</v>
      </c>
      <c r="K670" s="850">
        <v>20570</v>
      </c>
    </row>
    <row r="671" spans="1:11" ht="14.4" customHeight="1" x14ac:dyDescent="0.3">
      <c r="A671" s="831" t="s">
        <v>576</v>
      </c>
      <c r="B671" s="832" t="s">
        <v>577</v>
      </c>
      <c r="C671" s="835" t="s">
        <v>600</v>
      </c>
      <c r="D671" s="863" t="s">
        <v>601</v>
      </c>
      <c r="E671" s="835" t="s">
        <v>4100</v>
      </c>
      <c r="F671" s="863" t="s">
        <v>4101</v>
      </c>
      <c r="G671" s="835" t="s">
        <v>4948</v>
      </c>
      <c r="H671" s="835" t="s">
        <v>4949</v>
      </c>
      <c r="I671" s="849">
        <v>1028.5</v>
      </c>
      <c r="J671" s="849">
        <v>20</v>
      </c>
      <c r="K671" s="850">
        <v>20570</v>
      </c>
    </row>
    <row r="672" spans="1:11" ht="14.4" customHeight="1" x14ac:dyDescent="0.3">
      <c r="A672" s="831" t="s">
        <v>576</v>
      </c>
      <c r="B672" s="832" t="s">
        <v>577</v>
      </c>
      <c r="C672" s="835" t="s">
        <v>600</v>
      </c>
      <c r="D672" s="863" t="s">
        <v>601</v>
      </c>
      <c r="E672" s="835" t="s">
        <v>4100</v>
      </c>
      <c r="F672" s="863" t="s">
        <v>4101</v>
      </c>
      <c r="G672" s="835" t="s">
        <v>4950</v>
      </c>
      <c r="H672" s="835" t="s">
        <v>4951</v>
      </c>
      <c r="I672" s="849">
        <v>415.02999877929687</v>
      </c>
      <c r="J672" s="849">
        <v>160</v>
      </c>
      <c r="K672" s="850">
        <v>66404.796875</v>
      </c>
    </row>
    <row r="673" spans="1:11" ht="14.4" customHeight="1" x14ac:dyDescent="0.3">
      <c r="A673" s="831" t="s">
        <v>576</v>
      </c>
      <c r="B673" s="832" t="s">
        <v>577</v>
      </c>
      <c r="C673" s="835" t="s">
        <v>600</v>
      </c>
      <c r="D673" s="863" t="s">
        <v>601</v>
      </c>
      <c r="E673" s="835" t="s">
        <v>4100</v>
      </c>
      <c r="F673" s="863" t="s">
        <v>4101</v>
      </c>
      <c r="G673" s="835" t="s">
        <v>4952</v>
      </c>
      <c r="H673" s="835" t="s">
        <v>4953</v>
      </c>
      <c r="I673" s="849">
        <v>2576.090087890625</v>
      </c>
      <c r="J673" s="849">
        <v>20</v>
      </c>
      <c r="K673" s="850">
        <v>51521.80078125</v>
      </c>
    </row>
    <row r="674" spans="1:11" ht="14.4" customHeight="1" x14ac:dyDescent="0.3">
      <c r="A674" s="831" t="s">
        <v>576</v>
      </c>
      <c r="B674" s="832" t="s">
        <v>577</v>
      </c>
      <c r="C674" s="835" t="s">
        <v>600</v>
      </c>
      <c r="D674" s="863" t="s">
        <v>601</v>
      </c>
      <c r="E674" s="835" t="s">
        <v>4100</v>
      </c>
      <c r="F674" s="863" t="s">
        <v>4101</v>
      </c>
      <c r="G674" s="835" t="s">
        <v>4954</v>
      </c>
      <c r="H674" s="835" t="s">
        <v>4955</v>
      </c>
      <c r="I674" s="849">
        <v>3539.25</v>
      </c>
      <c r="J674" s="849">
        <v>2</v>
      </c>
      <c r="K674" s="850">
        <v>7078.5</v>
      </c>
    </row>
    <row r="675" spans="1:11" ht="14.4" customHeight="1" x14ac:dyDescent="0.3">
      <c r="A675" s="831" t="s">
        <v>576</v>
      </c>
      <c r="B675" s="832" t="s">
        <v>577</v>
      </c>
      <c r="C675" s="835" t="s">
        <v>600</v>
      </c>
      <c r="D675" s="863" t="s">
        <v>601</v>
      </c>
      <c r="E675" s="835" t="s">
        <v>4100</v>
      </c>
      <c r="F675" s="863" t="s">
        <v>4101</v>
      </c>
      <c r="G675" s="835" t="s">
        <v>4956</v>
      </c>
      <c r="H675" s="835" t="s">
        <v>4957</v>
      </c>
      <c r="I675" s="849">
        <v>3539.25</v>
      </c>
      <c r="J675" s="849">
        <v>4</v>
      </c>
      <c r="K675" s="850">
        <v>14157</v>
      </c>
    </row>
    <row r="676" spans="1:11" ht="14.4" customHeight="1" x14ac:dyDescent="0.3">
      <c r="A676" s="831" t="s">
        <v>576</v>
      </c>
      <c r="B676" s="832" t="s">
        <v>577</v>
      </c>
      <c r="C676" s="835" t="s">
        <v>600</v>
      </c>
      <c r="D676" s="863" t="s">
        <v>601</v>
      </c>
      <c r="E676" s="835" t="s">
        <v>4100</v>
      </c>
      <c r="F676" s="863" t="s">
        <v>4101</v>
      </c>
      <c r="G676" s="835" t="s">
        <v>4958</v>
      </c>
      <c r="H676" s="835" t="s">
        <v>4959</v>
      </c>
      <c r="I676" s="849">
        <v>3539.25</v>
      </c>
      <c r="J676" s="849">
        <v>5</v>
      </c>
      <c r="K676" s="850">
        <v>17696.25</v>
      </c>
    </row>
    <row r="677" spans="1:11" ht="14.4" customHeight="1" x14ac:dyDescent="0.3">
      <c r="A677" s="831" t="s">
        <v>576</v>
      </c>
      <c r="B677" s="832" t="s">
        <v>577</v>
      </c>
      <c r="C677" s="835" t="s">
        <v>600</v>
      </c>
      <c r="D677" s="863" t="s">
        <v>601</v>
      </c>
      <c r="E677" s="835" t="s">
        <v>4100</v>
      </c>
      <c r="F677" s="863" t="s">
        <v>4101</v>
      </c>
      <c r="G677" s="835" t="s">
        <v>4960</v>
      </c>
      <c r="H677" s="835" t="s">
        <v>4961</v>
      </c>
      <c r="I677" s="849">
        <v>17.979999542236328</v>
      </c>
      <c r="J677" s="849">
        <v>350</v>
      </c>
      <c r="K677" s="850">
        <v>6293.210205078125</v>
      </c>
    </row>
    <row r="678" spans="1:11" ht="14.4" customHeight="1" x14ac:dyDescent="0.3">
      <c r="A678" s="831" t="s">
        <v>576</v>
      </c>
      <c r="B678" s="832" t="s">
        <v>577</v>
      </c>
      <c r="C678" s="835" t="s">
        <v>600</v>
      </c>
      <c r="D678" s="863" t="s">
        <v>601</v>
      </c>
      <c r="E678" s="835" t="s">
        <v>4100</v>
      </c>
      <c r="F678" s="863" t="s">
        <v>4101</v>
      </c>
      <c r="G678" s="835" t="s">
        <v>4962</v>
      </c>
      <c r="H678" s="835" t="s">
        <v>4963</v>
      </c>
      <c r="I678" s="849">
        <v>17.979999542236328</v>
      </c>
      <c r="J678" s="849">
        <v>150</v>
      </c>
      <c r="K678" s="850">
        <v>2697.090087890625</v>
      </c>
    </row>
    <row r="679" spans="1:11" ht="14.4" customHeight="1" x14ac:dyDescent="0.3">
      <c r="A679" s="831" t="s">
        <v>576</v>
      </c>
      <c r="B679" s="832" t="s">
        <v>577</v>
      </c>
      <c r="C679" s="835" t="s">
        <v>600</v>
      </c>
      <c r="D679" s="863" t="s">
        <v>601</v>
      </c>
      <c r="E679" s="835" t="s">
        <v>4100</v>
      </c>
      <c r="F679" s="863" t="s">
        <v>4101</v>
      </c>
      <c r="G679" s="835" t="s">
        <v>4964</v>
      </c>
      <c r="H679" s="835" t="s">
        <v>4965</v>
      </c>
      <c r="I679" s="849">
        <v>17.979999542236328</v>
      </c>
      <c r="J679" s="849">
        <v>50</v>
      </c>
      <c r="K679" s="850">
        <v>899</v>
      </c>
    </row>
    <row r="680" spans="1:11" ht="14.4" customHeight="1" x14ac:dyDescent="0.3">
      <c r="A680" s="831" t="s">
        <v>576</v>
      </c>
      <c r="B680" s="832" t="s">
        <v>577</v>
      </c>
      <c r="C680" s="835" t="s">
        <v>600</v>
      </c>
      <c r="D680" s="863" t="s">
        <v>601</v>
      </c>
      <c r="E680" s="835" t="s">
        <v>4100</v>
      </c>
      <c r="F680" s="863" t="s">
        <v>4101</v>
      </c>
      <c r="G680" s="835" t="s">
        <v>4525</v>
      </c>
      <c r="H680" s="835" t="s">
        <v>4526</v>
      </c>
      <c r="I680" s="849">
        <v>17.969999313354492</v>
      </c>
      <c r="J680" s="849">
        <v>50</v>
      </c>
      <c r="K680" s="850">
        <v>898.5</v>
      </c>
    </row>
    <row r="681" spans="1:11" ht="14.4" customHeight="1" x14ac:dyDescent="0.3">
      <c r="A681" s="831" t="s">
        <v>576</v>
      </c>
      <c r="B681" s="832" t="s">
        <v>577</v>
      </c>
      <c r="C681" s="835" t="s">
        <v>600</v>
      </c>
      <c r="D681" s="863" t="s">
        <v>601</v>
      </c>
      <c r="E681" s="835" t="s">
        <v>4100</v>
      </c>
      <c r="F681" s="863" t="s">
        <v>4101</v>
      </c>
      <c r="G681" s="835" t="s">
        <v>4140</v>
      </c>
      <c r="H681" s="835" t="s">
        <v>4141</v>
      </c>
      <c r="I681" s="849">
        <v>17.994999885559082</v>
      </c>
      <c r="J681" s="849">
        <v>70</v>
      </c>
      <c r="K681" s="850">
        <v>1259.1000061035156</v>
      </c>
    </row>
    <row r="682" spans="1:11" ht="14.4" customHeight="1" x14ac:dyDescent="0.3">
      <c r="A682" s="831" t="s">
        <v>576</v>
      </c>
      <c r="B682" s="832" t="s">
        <v>577</v>
      </c>
      <c r="C682" s="835" t="s">
        <v>600</v>
      </c>
      <c r="D682" s="863" t="s">
        <v>601</v>
      </c>
      <c r="E682" s="835" t="s">
        <v>4100</v>
      </c>
      <c r="F682" s="863" t="s">
        <v>4101</v>
      </c>
      <c r="G682" s="835" t="s">
        <v>4966</v>
      </c>
      <c r="H682" s="835" t="s">
        <v>4967</v>
      </c>
      <c r="I682" s="849">
        <v>1489.7788899739583</v>
      </c>
      <c r="J682" s="849">
        <v>270</v>
      </c>
      <c r="K682" s="850">
        <v>402240.296875</v>
      </c>
    </row>
    <row r="683" spans="1:11" ht="14.4" customHeight="1" x14ac:dyDescent="0.3">
      <c r="A683" s="831" t="s">
        <v>576</v>
      </c>
      <c r="B683" s="832" t="s">
        <v>577</v>
      </c>
      <c r="C683" s="835" t="s">
        <v>600</v>
      </c>
      <c r="D683" s="863" t="s">
        <v>601</v>
      </c>
      <c r="E683" s="835" t="s">
        <v>4100</v>
      </c>
      <c r="F683" s="863" t="s">
        <v>4101</v>
      </c>
      <c r="G683" s="835" t="s">
        <v>4968</v>
      </c>
      <c r="H683" s="835" t="s">
        <v>4969</v>
      </c>
      <c r="I683" s="849">
        <v>1304.3800048828125</v>
      </c>
      <c r="J683" s="849">
        <v>10</v>
      </c>
      <c r="K683" s="850">
        <v>13043.7998046875</v>
      </c>
    </row>
    <row r="684" spans="1:11" ht="14.4" customHeight="1" x14ac:dyDescent="0.3">
      <c r="A684" s="831" t="s">
        <v>576</v>
      </c>
      <c r="B684" s="832" t="s">
        <v>577</v>
      </c>
      <c r="C684" s="835" t="s">
        <v>600</v>
      </c>
      <c r="D684" s="863" t="s">
        <v>601</v>
      </c>
      <c r="E684" s="835" t="s">
        <v>4100</v>
      </c>
      <c r="F684" s="863" t="s">
        <v>4101</v>
      </c>
      <c r="G684" s="835" t="s">
        <v>4970</v>
      </c>
      <c r="H684" s="835" t="s">
        <v>4971</v>
      </c>
      <c r="I684" s="849">
        <v>1542.75</v>
      </c>
      <c r="J684" s="849">
        <v>10</v>
      </c>
      <c r="K684" s="850">
        <v>15427.5</v>
      </c>
    </row>
    <row r="685" spans="1:11" ht="14.4" customHeight="1" x14ac:dyDescent="0.3">
      <c r="A685" s="831" t="s">
        <v>576</v>
      </c>
      <c r="B685" s="832" t="s">
        <v>577</v>
      </c>
      <c r="C685" s="835" t="s">
        <v>600</v>
      </c>
      <c r="D685" s="863" t="s">
        <v>601</v>
      </c>
      <c r="E685" s="835" t="s">
        <v>4100</v>
      </c>
      <c r="F685" s="863" t="s">
        <v>4101</v>
      </c>
      <c r="G685" s="835" t="s">
        <v>4972</v>
      </c>
      <c r="H685" s="835" t="s">
        <v>4973</v>
      </c>
      <c r="I685" s="849">
        <v>1304.3800048828125</v>
      </c>
      <c r="J685" s="849">
        <v>10</v>
      </c>
      <c r="K685" s="850">
        <v>13043.7998046875</v>
      </c>
    </row>
    <row r="686" spans="1:11" ht="14.4" customHeight="1" x14ac:dyDescent="0.3">
      <c r="A686" s="831" t="s">
        <v>576</v>
      </c>
      <c r="B686" s="832" t="s">
        <v>577</v>
      </c>
      <c r="C686" s="835" t="s">
        <v>600</v>
      </c>
      <c r="D686" s="863" t="s">
        <v>601</v>
      </c>
      <c r="E686" s="835" t="s">
        <v>4100</v>
      </c>
      <c r="F686" s="863" t="s">
        <v>4101</v>
      </c>
      <c r="G686" s="835" t="s">
        <v>4974</v>
      </c>
      <c r="H686" s="835" t="s">
        <v>4975</v>
      </c>
      <c r="I686" s="849">
        <v>4751.669921875</v>
      </c>
      <c r="J686" s="849">
        <v>1</v>
      </c>
      <c r="K686" s="850">
        <v>4751.669921875</v>
      </c>
    </row>
    <row r="687" spans="1:11" ht="14.4" customHeight="1" x14ac:dyDescent="0.3">
      <c r="A687" s="831" t="s">
        <v>576</v>
      </c>
      <c r="B687" s="832" t="s">
        <v>577</v>
      </c>
      <c r="C687" s="835" t="s">
        <v>600</v>
      </c>
      <c r="D687" s="863" t="s">
        <v>601</v>
      </c>
      <c r="E687" s="835" t="s">
        <v>4100</v>
      </c>
      <c r="F687" s="863" t="s">
        <v>4101</v>
      </c>
      <c r="G687" s="835" t="s">
        <v>4976</v>
      </c>
      <c r="H687" s="835" t="s">
        <v>4977</v>
      </c>
      <c r="I687" s="849">
        <v>4751.669921875</v>
      </c>
      <c r="J687" s="849">
        <v>2</v>
      </c>
      <c r="K687" s="850">
        <v>9503.33984375</v>
      </c>
    </row>
    <row r="688" spans="1:11" ht="14.4" customHeight="1" x14ac:dyDescent="0.3">
      <c r="A688" s="831" t="s">
        <v>576</v>
      </c>
      <c r="B688" s="832" t="s">
        <v>577</v>
      </c>
      <c r="C688" s="835" t="s">
        <v>600</v>
      </c>
      <c r="D688" s="863" t="s">
        <v>601</v>
      </c>
      <c r="E688" s="835" t="s">
        <v>4100</v>
      </c>
      <c r="F688" s="863" t="s">
        <v>4101</v>
      </c>
      <c r="G688" s="835" t="s">
        <v>4978</v>
      </c>
      <c r="H688" s="835" t="s">
        <v>4979</v>
      </c>
      <c r="I688" s="849">
        <v>4751.669921875</v>
      </c>
      <c r="J688" s="849">
        <v>2</v>
      </c>
      <c r="K688" s="850">
        <v>9503.33984375</v>
      </c>
    </row>
    <row r="689" spans="1:11" ht="14.4" customHeight="1" x14ac:dyDescent="0.3">
      <c r="A689" s="831" t="s">
        <v>576</v>
      </c>
      <c r="B689" s="832" t="s">
        <v>577</v>
      </c>
      <c r="C689" s="835" t="s">
        <v>600</v>
      </c>
      <c r="D689" s="863" t="s">
        <v>601</v>
      </c>
      <c r="E689" s="835" t="s">
        <v>4100</v>
      </c>
      <c r="F689" s="863" t="s">
        <v>4101</v>
      </c>
      <c r="G689" s="835" t="s">
        <v>4980</v>
      </c>
      <c r="H689" s="835" t="s">
        <v>4981</v>
      </c>
      <c r="I689" s="849">
        <v>4751.669921875</v>
      </c>
      <c r="J689" s="849">
        <v>2</v>
      </c>
      <c r="K689" s="850">
        <v>9503.33984375</v>
      </c>
    </row>
    <row r="690" spans="1:11" ht="14.4" customHeight="1" x14ac:dyDescent="0.3">
      <c r="A690" s="831" t="s">
        <v>576</v>
      </c>
      <c r="B690" s="832" t="s">
        <v>577</v>
      </c>
      <c r="C690" s="835" t="s">
        <v>600</v>
      </c>
      <c r="D690" s="863" t="s">
        <v>601</v>
      </c>
      <c r="E690" s="835" t="s">
        <v>4100</v>
      </c>
      <c r="F690" s="863" t="s">
        <v>4101</v>
      </c>
      <c r="G690" s="835" t="s">
        <v>4982</v>
      </c>
      <c r="H690" s="835" t="s">
        <v>4983</v>
      </c>
      <c r="I690" s="849">
        <v>1197.9000244140625</v>
      </c>
      <c r="J690" s="849">
        <v>20</v>
      </c>
      <c r="K690" s="850">
        <v>23958</v>
      </c>
    </row>
    <row r="691" spans="1:11" ht="14.4" customHeight="1" x14ac:dyDescent="0.3">
      <c r="A691" s="831" t="s">
        <v>576</v>
      </c>
      <c r="B691" s="832" t="s">
        <v>577</v>
      </c>
      <c r="C691" s="835" t="s">
        <v>600</v>
      </c>
      <c r="D691" s="863" t="s">
        <v>601</v>
      </c>
      <c r="E691" s="835" t="s">
        <v>4100</v>
      </c>
      <c r="F691" s="863" t="s">
        <v>4101</v>
      </c>
      <c r="G691" s="835" t="s">
        <v>4984</v>
      </c>
      <c r="H691" s="835" t="s">
        <v>4985</v>
      </c>
      <c r="I691" s="849">
        <v>1197.9000244140625</v>
      </c>
      <c r="J691" s="849">
        <v>30</v>
      </c>
      <c r="K691" s="850">
        <v>35937</v>
      </c>
    </row>
    <row r="692" spans="1:11" ht="14.4" customHeight="1" x14ac:dyDescent="0.3">
      <c r="A692" s="831" t="s">
        <v>576</v>
      </c>
      <c r="B692" s="832" t="s">
        <v>577</v>
      </c>
      <c r="C692" s="835" t="s">
        <v>600</v>
      </c>
      <c r="D692" s="863" t="s">
        <v>601</v>
      </c>
      <c r="E692" s="835" t="s">
        <v>4100</v>
      </c>
      <c r="F692" s="863" t="s">
        <v>4101</v>
      </c>
      <c r="G692" s="835" t="s">
        <v>4986</v>
      </c>
      <c r="H692" s="835" t="s">
        <v>4987</v>
      </c>
      <c r="I692" s="849">
        <v>1197.9000244140625</v>
      </c>
      <c r="J692" s="849">
        <v>10</v>
      </c>
      <c r="K692" s="850">
        <v>11979</v>
      </c>
    </row>
    <row r="693" spans="1:11" ht="14.4" customHeight="1" x14ac:dyDescent="0.3">
      <c r="A693" s="831" t="s">
        <v>576</v>
      </c>
      <c r="B693" s="832" t="s">
        <v>577</v>
      </c>
      <c r="C693" s="835" t="s">
        <v>600</v>
      </c>
      <c r="D693" s="863" t="s">
        <v>601</v>
      </c>
      <c r="E693" s="835" t="s">
        <v>4100</v>
      </c>
      <c r="F693" s="863" t="s">
        <v>4101</v>
      </c>
      <c r="G693" s="835" t="s">
        <v>4988</v>
      </c>
      <c r="H693" s="835" t="s">
        <v>4989</v>
      </c>
      <c r="I693" s="849">
        <v>1197.9000244140625</v>
      </c>
      <c r="J693" s="849">
        <v>10</v>
      </c>
      <c r="K693" s="850">
        <v>11979</v>
      </c>
    </row>
    <row r="694" spans="1:11" ht="14.4" customHeight="1" x14ac:dyDescent="0.3">
      <c r="A694" s="831" t="s">
        <v>576</v>
      </c>
      <c r="B694" s="832" t="s">
        <v>577</v>
      </c>
      <c r="C694" s="835" t="s">
        <v>600</v>
      </c>
      <c r="D694" s="863" t="s">
        <v>601</v>
      </c>
      <c r="E694" s="835" t="s">
        <v>4100</v>
      </c>
      <c r="F694" s="863" t="s">
        <v>4101</v>
      </c>
      <c r="G694" s="835" t="s">
        <v>4990</v>
      </c>
      <c r="H694" s="835" t="s">
        <v>4991</v>
      </c>
      <c r="I694" s="849">
        <v>834.9000244140625</v>
      </c>
      <c r="J694" s="849">
        <v>10</v>
      </c>
      <c r="K694" s="850">
        <v>8349</v>
      </c>
    </row>
    <row r="695" spans="1:11" ht="14.4" customHeight="1" x14ac:dyDescent="0.3">
      <c r="A695" s="831" t="s">
        <v>576</v>
      </c>
      <c r="B695" s="832" t="s">
        <v>577</v>
      </c>
      <c r="C695" s="835" t="s">
        <v>600</v>
      </c>
      <c r="D695" s="863" t="s">
        <v>601</v>
      </c>
      <c r="E695" s="835" t="s">
        <v>4100</v>
      </c>
      <c r="F695" s="863" t="s">
        <v>4101</v>
      </c>
      <c r="G695" s="835" t="s">
        <v>4992</v>
      </c>
      <c r="H695" s="835" t="s">
        <v>4993</v>
      </c>
      <c r="I695" s="849">
        <v>834.9000244140625</v>
      </c>
      <c r="J695" s="849">
        <v>10</v>
      </c>
      <c r="K695" s="850">
        <v>8349</v>
      </c>
    </row>
    <row r="696" spans="1:11" ht="14.4" customHeight="1" x14ac:dyDescent="0.3">
      <c r="A696" s="831" t="s">
        <v>576</v>
      </c>
      <c r="B696" s="832" t="s">
        <v>577</v>
      </c>
      <c r="C696" s="835" t="s">
        <v>600</v>
      </c>
      <c r="D696" s="863" t="s">
        <v>601</v>
      </c>
      <c r="E696" s="835" t="s">
        <v>4100</v>
      </c>
      <c r="F696" s="863" t="s">
        <v>4101</v>
      </c>
      <c r="G696" s="835" t="s">
        <v>4994</v>
      </c>
      <c r="H696" s="835" t="s">
        <v>4995</v>
      </c>
      <c r="I696" s="849">
        <v>834.9000244140625</v>
      </c>
      <c r="J696" s="849">
        <v>10</v>
      </c>
      <c r="K696" s="850">
        <v>8349</v>
      </c>
    </row>
    <row r="697" spans="1:11" ht="14.4" customHeight="1" x14ac:dyDescent="0.3">
      <c r="A697" s="831" t="s">
        <v>576</v>
      </c>
      <c r="B697" s="832" t="s">
        <v>577</v>
      </c>
      <c r="C697" s="835" t="s">
        <v>600</v>
      </c>
      <c r="D697" s="863" t="s">
        <v>601</v>
      </c>
      <c r="E697" s="835" t="s">
        <v>4100</v>
      </c>
      <c r="F697" s="863" t="s">
        <v>4101</v>
      </c>
      <c r="G697" s="835" t="s">
        <v>4996</v>
      </c>
      <c r="H697" s="835" t="s">
        <v>4997</v>
      </c>
      <c r="I697" s="849">
        <v>834.9000244140625</v>
      </c>
      <c r="J697" s="849">
        <v>10</v>
      </c>
      <c r="K697" s="850">
        <v>8349</v>
      </c>
    </row>
    <row r="698" spans="1:11" ht="14.4" customHeight="1" x14ac:dyDescent="0.3">
      <c r="A698" s="831" t="s">
        <v>576</v>
      </c>
      <c r="B698" s="832" t="s">
        <v>577</v>
      </c>
      <c r="C698" s="835" t="s">
        <v>600</v>
      </c>
      <c r="D698" s="863" t="s">
        <v>601</v>
      </c>
      <c r="E698" s="835" t="s">
        <v>4100</v>
      </c>
      <c r="F698" s="863" t="s">
        <v>4101</v>
      </c>
      <c r="G698" s="835" t="s">
        <v>4998</v>
      </c>
      <c r="H698" s="835" t="s">
        <v>4999</v>
      </c>
      <c r="I698" s="849">
        <v>18.389999389648438</v>
      </c>
      <c r="J698" s="849">
        <v>12</v>
      </c>
      <c r="K698" s="850">
        <v>220.69999694824219</v>
      </c>
    </row>
    <row r="699" spans="1:11" ht="14.4" customHeight="1" x14ac:dyDescent="0.3">
      <c r="A699" s="831" t="s">
        <v>576</v>
      </c>
      <c r="B699" s="832" t="s">
        <v>577</v>
      </c>
      <c r="C699" s="835" t="s">
        <v>600</v>
      </c>
      <c r="D699" s="863" t="s">
        <v>601</v>
      </c>
      <c r="E699" s="835" t="s">
        <v>4100</v>
      </c>
      <c r="F699" s="863" t="s">
        <v>4101</v>
      </c>
      <c r="G699" s="835" t="s">
        <v>4144</v>
      </c>
      <c r="H699" s="835" t="s">
        <v>4145</v>
      </c>
      <c r="I699" s="849">
        <v>13.199999809265137</v>
      </c>
      <c r="J699" s="849">
        <v>450</v>
      </c>
      <c r="K699" s="850">
        <v>5940</v>
      </c>
    </row>
    <row r="700" spans="1:11" ht="14.4" customHeight="1" x14ac:dyDescent="0.3">
      <c r="A700" s="831" t="s">
        <v>576</v>
      </c>
      <c r="B700" s="832" t="s">
        <v>577</v>
      </c>
      <c r="C700" s="835" t="s">
        <v>600</v>
      </c>
      <c r="D700" s="863" t="s">
        <v>601</v>
      </c>
      <c r="E700" s="835" t="s">
        <v>4100</v>
      </c>
      <c r="F700" s="863" t="s">
        <v>4101</v>
      </c>
      <c r="G700" s="835" t="s">
        <v>5000</v>
      </c>
      <c r="H700" s="835" t="s">
        <v>5001</v>
      </c>
      <c r="I700" s="849">
        <v>365.42001342773437</v>
      </c>
      <c r="J700" s="849">
        <v>14</v>
      </c>
      <c r="K700" s="850">
        <v>5115.8800048828125</v>
      </c>
    </row>
    <row r="701" spans="1:11" ht="14.4" customHeight="1" x14ac:dyDescent="0.3">
      <c r="A701" s="831" t="s">
        <v>576</v>
      </c>
      <c r="B701" s="832" t="s">
        <v>577</v>
      </c>
      <c r="C701" s="835" t="s">
        <v>600</v>
      </c>
      <c r="D701" s="863" t="s">
        <v>601</v>
      </c>
      <c r="E701" s="835" t="s">
        <v>4100</v>
      </c>
      <c r="F701" s="863" t="s">
        <v>4101</v>
      </c>
      <c r="G701" s="835" t="s">
        <v>5002</v>
      </c>
      <c r="H701" s="835" t="s">
        <v>5003</v>
      </c>
      <c r="I701" s="849">
        <v>423.5</v>
      </c>
      <c r="J701" s="849">
        <v>30</v>
      </c>
      <c r="K701" s="850">
        <v>12705</v>
      </c>
    </row>
    <row r="702" spans="1:11" ht="14.4" customHeight="1" x14ac:dyDescent="0.3">
      <c r="A702" s="831" t="s">
        <v>576</v>
      </c>
      <c r="B702" s="832" t="s">
        <v>577</v>
      </c>
      <c r="C702" s="835" t="s">
        <v>600</v>
      </c>
      <c r="D702" s="863" t="s">
        <v>601</v>
      </c>
      <c r="E702" s="835" t="s">
        <v>4100</v>
      </c>
      <c r="F702" s="863" t="s">
        <v>4101</v>
      </c>
      <c r="G702" s="835" t="s">
        <v>5004</v>
      </c>
      <c r="H702" s="835" t="s">
        <v>5005</v>
      </c>
      <c r="I702" s="849">
        <v>423.5</v>
      </c>
      <c r="J702" s="849">
        <v>10</v>
      </c>
      <c r="K702" s="850">
        <v>4235</v>
      </c>
    </row>
    <row r="703" spans="1:11" ht="14.4" customHeight="1" x14ac:dyDescent="0.3">
      <c r="A703" s="831" t="s">
        <v>576</v>
      </c>
      <c r="B703" s="832" t="s">
        <v>577</v>
      </c>
      <c r="C703" s="835" t="s">
        <v>600</v>
      </c>
      <c r="D703" s="863" t="s">
        <v>601</v>
      </c>
      <c r="E703" s="835" t="s">
        <v>4100</v>
      </c>
      <c r="F703" s="863" t="s">
        <v>4101</v>
      </c>
      <c r="G703" s="835" t="s">
        <v>5006</v>
      </c>
      <c r="H703" s="835" t="s">
        <v>5007</v>
      </c>
      <c r="I703" s="849">
        <v>22.870000839233398</v>
      </c>
      <c r="J703" s="849">
        <v>12</v>
      </c>
      <c r="K703" s="850">
        <v>274.39999389648437</v>
      </c>
    </row>
    <row r="704" spans="1:11" ht="14.4" customHeight="1" x14ac:dyDescent="0.3">
      <c r="A704" s="831" t="s">
        <v>576</v>
      </c>
      <c r="B704" s="832" t="s">
        <v>577</v>
      </c>
      <c r="C704" s="835" t="s">
        <v>600</v>
      </c>
      <c r="D704" s="863" t="s">
        <v>601</v>
      </c>
      <c r="E704" s="835" t="s">
        <v>4100</v>
      </c>
      <c r="F704" s="863" t="s">
        <v>4101</v>
      </c>
      <c r="G704" s="835" t="s">
        <v>5008</v>
      </c>
      <c r="H704" s="835" t="s">
        <v>5009</v>
      </c>
      <c r="I704" s="849">
        <v>1305.8199462890625</v>
      </c>
      <c r="J704" s="849">
        <v>45</v>
      </c>
      <c r="K704" s="850">
        <v>58761.90087890625</v>
      </c>
    </row>
    <row r="705" spans="1:11" ht="14.4" customHeight="1" x14ac:dyDescent="0.3">
      <c r="A705" s="831" t="s">
        <v>576</v>
      </c>
      <c r="B705" s="832" t="s">
        <v>577</v>
      </c>
      <c r="C705" s="835" t="s">
        <v>600</v>
      </c>
      <c r="D705" s="863" t="s">
        <v>601</v>
      </c>
      <c r="E705" s="835" t="s">
        <v>4100</v>
      </c>
      <c r="F705" s="863" t="s">
        <v>4101</v>
      </c>
      <c r="G705" s="835" t="s">
        <v>5010</v>
      </c>
      <c r="H705" s="835" t="s">
        <v>5011</v>
      </c>
      <c r="I705" s="849">
        <v>490</v>
      </c>
      <c r="J705" s="849">
        <v>10</v>
      </c>
      <c r="K705" s="850">
        <v>4900</v>
      </c>
    </row>
    <row r="706" spans="1:11" ht="14.4" customHeight="1" x14ac:dyDescent="0.3">
      <c r="A706" s="831" t="s">
        <v>576</v>
      </c>
      <c r="B706" s="832" t="s">
        <v>577</v>
      </c>
      <c r="C706" s="835" t="s">
        <v>600</v>
      </c>
      <c r="D706" s="863" t="s">
        <v>601</v>
      </c>
      <c r="E706" s="835" t="s">
        <v>4100</v>
      </c>
      <c r="F706" s="863" t="s">
        <v>4101</v>
      </c>
      <c r="G706" s="835" t="s">
        <v>5012</v>
      </c>
      <c r="H706" s="835" t="s">
        <v>5013</v>
      </c>
      <c r="I706" s="849">
        <v>1607.8499755859375</v>
      </c>
      <c r="J706" s="849">
        <v>5</v>
      </c>
      <c r="K706" s="850">
        <v>8039.240234375</v>
      </c>
    </row>
    <row r="707" spans="1:11" ht="14.4" customHeight="1" x14ac:dyDescent="0.3">
      <c r="A707" s="831" t="s">
        <v>576</v>
      </c>
      <c r="B707" s="832" t="s">
        <v>577</v>
      </c>
      <c r="C707" s="835" t="s">
        <v>600</v>
      </c>
      <c r="D707" s="863" t="s">
        <v>601</v>
      </c>
      <c r="E707" s="835" t="s">
        <v>4100</v>
      </c>
      <c r="F707" s="863" t="s">
        <v>4101</v>
      </c>
      <c r="G707" s="835" t="s">
        <v>5014</v>
      </c>
      <c r="H707" s="835" t="s">
        <v>5015</v>
      </c>
      <c r="I707" s="849">
        <v>58685</v>
      </c>
      <c r="J707" s="849">
        <v>8</v>
      </c>
      <c r="K707" s="850">
        <v>469480</v>
      </c>
    </row>
    <row r="708" spans="1:11" ht="14.4" customHeight="1" x14ac:dyDescent="0.3">
      <c r="A708" s="831" t="s">
        <v>576</v>
      </c>
      <c r="B708" s="832" t="s">
        <v>577</v>
      </c>
      <c r="C708" s="835" t="s">
        <v>600</v>
      </c>
      <c r="D708" s="863" t="s">
        <v>601</v>
      </c>
      <c r="E708" s="835" t="s">
        <v>4100</v>
      </c>
      <c r="F708" s="863" t="s">
        <v>4101</v>
      </c>
      <c r="G708" s="835" t="s">
        <v>5016</v>
      </c>
      <c r="H708" s="835" t="s">
        <v>5017</v>
      </c>
      <c r="I708" s="849">
        <v>6220</v>
      </c>
      <c r="J708" s="849">
        <v>1</v>
      </c>
      <c r="K708" s="850">
        <v>6220</v>
      </c>
    </row>
    <row r="709" spans="1:11" ht="14.4" customHeight="1" x14ac:dyDescent="0.3">
      <c r="A709" s="831" t="s">
        <v>576</v>
      </c>
      <c r="B709" s="832" t="s">
        <v>577</v>
      </c>
      <c r="C709" s="835" t="s">
        <v>600</v>
      </c>
      <c r="D709" s="863" t="s">
        <v>601</v>
      </c>
      <c r="E709" s="835" t="s">
        <v>4100</v>
      </c>
      <c r="F709" s="863" t="s">
        <v>4101</v>
      </c>
      <c r="G709" s="835" t="s">
        <v>5018</v>
      </c>
      <c r="H709" s="835" t="s">
        <v>5019</v>
      </c>
      <c r="I709" s="849">
        <v>139.25999450683594</v>
      </c>
      <c r="J709" s="849">
        <v>180</v>
      </c>
      <c r="K709" s="850">
        <v>25066.599609375</v>
      </c>
    </row>
    <row r="710" spans="1:11" ht="14.4" customHeight="1" x14ac:dyDescent="0.3">
      <c r="A710" s="831" t="s">
        <v>576</v>
      </c>
      <c r="B710" s="832" t="s">
        <v>577</v>
      </c>
      <c r="C710" s="835" t="s">
        <v>600</v>
      </c>
      <c r="D710" s="863" t="s">
        <v>601</v>
      </c>
      <c r="E710" s="835" t="s">
        <v>4100</v>
      </c>
      <c r="F710" s="863" t="s">
        <v>4101</v>
      </c>
      <c r="G710" s="835" t="s">
        <v>5020</v>
      </c>
      <c r="H710" s="835" t="s">
        <v>5021</v>
      </c>
      <c r="I710" s="849">
        <v>139.25999450683594</v>
      </c>
      <c r="J710" s="849">
        <v>1800</v>
      </c>
      <c r="K710" s="850">
        <v>250665.99609375</v>
      </c>
    </row>
    <row r="711" spans="1:11" ht="14.4" customHeight="1" x14ac:dyDescent="0.3">
      <c r="A711" s="831" t="s">
        <v>576</v>
      </c>
      <c r="B711" s="832" t="s">
        <v>577</v>
      </c>
      <c r="C711" s="835" t="s">
        <v>600</v>
      </c>
      <c r="D711" s="863" t="s">
        <v>601</v>
      </c>
      <c r="E711" s="835" t="s">
        <v>4100</v>
      </c>
      <c r="F711" s="863" t="s">
        <v>4101</v>
      </c>
      <c r="G711" s="835" t="s">
        <v>5020</v>
      </c>
      <c r="H711" s="835" t="s">
        <v>5022</v>
      </c>
      <c r="I711" s="849">
        <v>139.25999450683594</v>
      </c>
      <c r="J711" s="849">
        <v>1080</v>
      </c>
      <c r="K711" s="850">
        <v>150399.609375</v>
      </c>
    </row>
    <row r="712" spans="1:11" ht="14.4" customHeight="1" x14ac:dyDescent="0.3">
      <c r="A712" s="831" t="s">
        <v>576</v>
      </c>
      <c r="B712" s="832" t="s">
        <v>577</v>
      </c>
      <c r="C712" s="835" t="s">
        <v>600</v>
      </c>
      <c r="D712" s="863" t="s">
        <v>601</v>
      </c>
      <c r="E712" s="835" t="s">
        <v>4100</v>
      </c>
      <c r="F712" s="863" t="s">
        <v>4101</v>
      </c>
      <c r="G712" s="835" t="s">
        <v>5023</v>
      </c>
      <c r="H712" s="835" t="s">
        <v>5024</v>
      </c>
      <c r="I712" s="849">
        <v>1.2100000381469727</v>
      </c>
      <c r="J712" s="849">
        <v>7</v>
      </c>
      <c r="K712" s="850">
        <v>8.4700002670288086</v>
      </c>
    </row>
    <row r="713" spans="1:11" ht="14.4" customHeight="1" x14ac:dyDescent="0.3">
      <c r="A713" s="831" t="s">
        <v>576</v>
      </c>
      <c r="B713" s="832" t="s">
        <v>577</v>
      </c>
      <c r="C713" s="835" t="s">
        <v>600</v>
      </c>
      <c r="D713" s="863" t="s">
        <v>601</v>
      </c>
      <c r="E713" s="835" t="s">
        <v>4100</v>
      </c>
      <c r="F713" s="863" t="s">
        <v>4101</v>
      </c>
      <c r="G713" s="835" t="s">
        <v>4154</v>
      </c>
      <c r="H713" s="835" t="s">
        <v>4155</v>
      </c>
      <c r="I713" s="849">
        <v>4.0287501811981201</v>
      </c>
      <c r="J713" s="849">
        <v>750</v>
      </c>
      <c r="K713" s="850">
        <v>3021.5</v>
      </c>
    </row>
    <row r="714" spans="1:11" ht="14.4" customHeight="1" x14ac:dyDescent="0.3">
      <c r="A714" s="831" t="s">
        <v>576</v>
      </c>
      <c r="B714" s="832" t="s">
        <v>577</v>
      </c>
      <c r="C714" s="835" t="s">
        <v>600</v>
      </c>
      <c r="D714" s="863" t="s">
        <v>601</v>
      </c>
      <c r="E714" s="835" t="s">
        <v>4100</v>
      </c>
      <c r="F714" s="863" t="s">
        <v>4101</v>
      </c>
      <c r="G714" s="835" t="s">
        <v>4160</v>
      </c>
      <c r="H714" s="835" t="s">
        <v>4161</v>
      </c>
      <c r="I714" s="849">
        <v>4.619999885559082</v>
      </c>
      <c r="J714" s="849">
        <v>60</v>
      </c>
      <c r="K714" s="850">
        <v>277.20001220703125</v>
      </c>
    </row>
    <row r="715" spans="1:11" ht="14.4" customHeight="1" x14ac:dyDescent="0.3">
      <c r="A715" s="831" t="s">
        <v>576</v>
      </c>
      <c r="B715" s="832" t="s">
        <v>577</v>
      </c>
      <c r="C715" s="835" t="s">
        <v>600</v>
      </c>
      <c r="D715" s="863" t="s">
        <v>601</v>
      </c>
      <c r="E715" s="835" t="s">
        <v>4100</v>
      </c>
      <c r="F715" s="863" t="s">
        <v>4101</v>
      </c>
      <c r="G715" s="835" t="s">
        <v>5025</v>
      </c>
      <c r="H715" s="835" t="s">
        <v>5026</v>
      </c>
      <c r="I715" s="849">
        <v>162.67999267578125</v>
      </c>
      <c r="J715" s="849">
        <v>2160</v>
      </c>
      <c r="K715" s="850">
        <v>351384</v>
      </c>
    </row>
    <row r="716" spans="1:11" ht="14.4" customHeight="1" x14ac:dyDescent="0.3">
      <c r="A716" s="831" t="s">
        <v>576</v>
      </c>
      <c r="B716" s="832" t="s">
        <v>577</v>
      </c>
      <c r="C716" s="835" t="s">
        <v>600</v>
      </c>
      <c r="D716" s="863" t="s">
        <v>601</v>
      </c>
      <c r="E716" s="835" t="s">
        <v>4100</v>
      </c>
      <c r="F716" s="863" t="s">
        <v>4101</v>
      </c>
      <c r="G716" s="835" t="s">
        <v>5027</v>
      </c>
      <c r="H716" s="835" t="s">
        <v>5028</v>
      </c>
      <c r="I716" s="849">
        <v>80.570999908447263</v>
      </c>
      <c r="J716" s="849">
        <v>640</v>
      </c>
      <c r="K716" s="850">
        <v>51565.600448608398</v>
      </c>
    </row>
    <row r="717" spans="1:11" ht="14.4" customHeight="1" x14ac:dyDescent="0.3">
      <c r="A717" s="831" t="s">
        <v>576</v>
      </c>
      <c r="B717" s="832" t="s">
        <v>577</v>
      </c>
      <c r="C717" s="835" t="s">
        <v>600</v>
      </c>
      <c r="D717" s="863" t="s">
        <v>601</v>
      </c>
      <c r="E717" s="835" t="s">
        <v>4100</v>
      </c>
      <c r="F717" s="863" t="s">
        <v>4101</v>
      </c>
      <c r="G717" s="835" t="s">
        <v>5029</v>
      </c>
      <c r="H717" s="835" t="s">
        <v>5030</v>
      </c>
      <c r="I717" s="849">
        <v>34.001817876642399</v>
      </c>
      <c r="J717" s="849">
        <v>1100</v>
      </c>
      <c r="K717" s="850">
        <v>37400.550003051758</v>
      </c>
    </row>
    <row r="718" spans="1:11" ht="14.4" customHeight="1" x14ac:dyDescent="0.3">
      <c r="A718" s="831" t="s">
        <v>576</v>
      </c>
      <c r="B718" s="832" t="s">
        <v>577</v>
      </c>
      <c r="C718" s="835" t="s">
        <v>600</v>
      </c>
      <c r="D718" s="863" t="s">
        <v>601</v>
      </c>
      <c r="E718" s="835" t="s">
        <v>4100</v>
      </c>
      <c r="F718" s="863" t="s">
        <v>4101</v>
      </c>
      <c r="G718" s="835" t="s">
        <v>5031</v>
      </c>
      <c r="H718" s="835" t="s">
        <v>5032</v>
      </c>
      <c r="I718" s="849">
        <v>18950</v>
      </c>
      <c r="J718" s="849">
        <v>5</v>
      </c>
      <c r="K718" s="850">
        <v>94750</v>
      </c>
    </row>
    <row r="719" spans="1:11" ht="14.4" customHeight="1" x14ac:dyDescent="0.3">
      <c r="A719" s="831" t="s">
        <v>576</v>
      </c>
      <c r="B719" s="832" t="s">
        <v>577</v>
      </c>
      <c r="C719" s="835" t="s">
        <v>600</v>
      </c>
      <c r="D719" s="863" t="s">
        <v>601</v>
      </c>
      <c r="E719" s="835" t="s">
        <v>4100</v>
      </c>
      <c r="F719" s="863" t="s">
        <v>4101</v>
      </c>
      <c r="G719" s="835" t="s">
        <v>5033</v>
      </c>
      <c r="H719" s="835" t="s">
        <v>5034</v>
      </c>
      <c r="I719" s="849">
        <v>5166.72021484375</v>
      </c>
      <c r="J719" s="849">
        <v>27</v>
      </c>
      <c r="K719" s="850">
        <v>139501.4423828125</v>
      </c>
    </row>
    <row r="720" spans="1:11" ht="14.4" customHeight="1" x14ac:dyDescent="0.3">
      <c r="A720" s="831" t="s">
        <v>576</v>
      </c>
      <c r="B720" s="832" t="s">
        <v>577</v>
      </c>
      <c r="C720" s="835" t="s">
        <v>600</v>
      </c>
      <c r="D720" s="863" t="s">
        <v>601</v>
      </c>
      <c r="E720" s="835" t="s">
        <v>4100</v>
      </c>
      <c r="F720" s="863" t="s">
        <v>4101</v>
      </c>
      <c r="G720" s="835" t="s">
        <v>5035</v>
      </c>
      <c r="H720" s="835" t="s">
        <v>5036</v>
      </c>
      <c r="I720" s="849">
        <v>12270</v>
      </c>
      <c r="J720" s="849">
        <v>5</v>
      </c>
      <c r="K720" s="850">
        <v>61350</v>
      </c>
    </row>
    <row r="721" spans="1:11" ht="14.4" customHeight="1" x14ac:dyDescent="0.3">
      <c r="A721" s="831" t="s">
        <v>576</v>
      </c>
      <c r="B721" s="832" t="s">
        <v>577</v>
      </c>
      <c r="C721" s="835" t="s">
        <v>600</v>
      </c>
      <c r="D721" s="863" t="s">
        <v>601</v>
      </c>
      <c r="E721" s="835" t="s">
        <v>4100</v>
      </c>
      <c r="F721" s="863" t="s">
        <v>4101</v>
      </c>
      <c r="G721" s="835" t="s">
        <v>5037</v>
      </c>
      <c r="H721" s="835" t="s">
        <v>5038</v>
      </c>
      <c r="I721" s="849">
        <v>6343</v>
      </c>
      <c r="J721" s="849">
        <v>1</v>
      </c>
      <c r="K721" s="850">
        <v>6343</v>
      </c>
    </row>
    <row r="722" spans="1:11" ht="14.4" customHeight="1" x14ac:dyDescent="0.3">
      <c r="A722" s="831" t="s">
        <v>576</v>
      </c>
      <c r="B722" s="832" t="s">
        <v>577</v>
      </c>
      <c r="C722" s="835" t="s">
        <v>600</v>
      </c>
      <c r="D722" s="863" t="s">
        <v>601</v>
      </c>
      <c r="E722" s="835" t="s">
        <v>4100</v>
      </c>
      <c r="F722" s="863" t="s">
        <v>4101</v>
      </c>
      <c r="G722" s="835" t="s">
        <v>5039</v>
      </c>
      <c r="H722" s="835" t="s">
        <v>5040</v>
      </c>
      <c r="I722" s="849">
        <v>2516.800048828125</v>
      </c>
      <c r="J722" s="849">
        <v>4</v>
      </c>
      <c r="K722" s="850">
        <v>10067.2001953125</v>
      </c>
    </row>
    <row r="723" spans="1:11" ht="14.4" customHeight="1" x14ac:dyDescent="0.3">
      <c r="A723" s="831" t="s">
        <v>576</v>
      </c>
      <c r="B723" s="832" t="s">
        <v>577</v>
      </c>
      <c r="C723" s="835" t="s">
        <v>600</v>
      </c>
      <c r="D723" s="863" t="s">
        <v>601</v>
      </c>
      <c r="E723" s="835" t="s">
        <v>4100</v>
      </c>
      <c r="F723" s="863" t="s">
        <v>4101</v>
      </c>
      <c r="G723" s="835" t="s">
        <v>4557</v>
      </c>
      <c r="H723" s="835" t="s">
        <v>4558</v>
      </c>
      <c r="I723" s="849">
        <v>393.25</v>
      </c>
      <c r="J723" s="849">
        <v>2</v>
      </c>
      <c r="K723" s="850">
        <v>786.5</v>
      </c>
    </row>
    <row r="724" spans="1:11" ht="14.4" customHeight="1" x14ac:dyDescent="0.3">
      <c r="A724" s="831" t="s">
        <v>576</v>
      </c>
      <c r="B724" s="832" t="s">
        <v>577</v>
      </c>
      <c r="C724" s="835" t="s">
        <v>600</v>
      </c>
      <c r="D724" s="863" t="s">
        <v>601</v>
      </c>
      <c r="E724" s="835" t="s">
        <v>4100</v>
      </c>
      <c r="F724" s="863" t="s">
        <v>4101</v>
      </c>
      <c r="G724" s="835" t="s">
        <v>5041</v>
      </c>
      <c r="H724" s="835" t="s">
        <v>5042</v>
      </c>
      <c r="I724" s="849">
        <v>200.05000305175781</v>
      </c>
      <c r="J724" s="849">
        <v>426</v>
      </c>
      <c r="K724" s="850">
        <v>85222.72119140625</v>
      </c>
    </row>
    <row r="725" spans="1:11" ht="14.4" customHeight="1" x14ac:dyDescent="0.3">
      <c r="A725" s="831" t="s">
        <v>576</v>
      </c>
      <c r="B725" s="832" t="s">
        <v>577</v>
      </c>
      <c r="C725" s="835" t="s">
        <v>600</v>
      </c>
      <c r="D725" s="863" t="s">
        <v>601</v>
      </c>
      <c r="E725" s="835" t="s">
        <v>4100</v>
      </c>
      <c r="F725" s="863" t="s">
        <v>4101</v>
      </c>
      <c r="G725" s="835" t="s">
        <v>5043</v>
      </c>
      <c r="H725" s="835" t="s">
        <v>5044</v>
      </c>
      <c r="I725" s="849">
        <v>12.520000457763672</v>
      </c>
      <c r="J725" s="849">
        <v>35</v>
      </c>
      <c r="K725" s="850">
        <v>438.32000732421875</v>
      </c>
    </row>
    <row r="726" spans="1:11" ht="14.4" customHeight="1" x14ac:dyDescent="0.3">
      <c r="A726" s="831" t="s">
        <v>576</v>
      </c>
      <c r="B726" s="832" t="s">
        <v>577</v>
      </c>
      <c r="C726" s="835" t="s">
        <v>600</v>
      </c>
      <c r="D726" s="863" t="s">
        <v>601</v>
      </c>
      <c r="E726" s="835" t="s">
        <v>4100</v>
      </c>
      <c r="F726" s="863" t="s">
        <v>4101</v>
      </c>
      <c r="G726" s="835" t="s">
        <v>5045</v>
      </c>
      <c r="H726" s="835" t="s">
        <v>5046</v>
      </c>
      <c r="I726" s="849">
        <v>6.320000171661377</v>
      </c>
      <c r="J726" s="849">
        <v>100</v>
      </c>
      <c r="K726" s="850">
        <v>631.6199951171875</v>
      </c>
    </row>
    <row r="727" spans="1:11" ht="14.4" customHeight="1" x14ac:dyDescent="0.3">
      <c r="A727" s="831" t="s">
        <v>576</v>
      </c>
      <c r="B727" s="832" t="s">
        <v>577</v>
      </c>
      <c r="C727" s="835" t="s">
        <v>600</v>
      </c>
      <c r="D727" s="863" t="s">
        <v>601</v>
      </c>
      <c r="E727" s="835" t="s">
        <v>4100</v>
      </c>
      <c r="F727" s="863" t="s">
        <v>4101</v>
      </c>
      <c r="G727" s="835" t="s">
        <v>4166</v>
      </c>
      <c r="H727" s="835" t="s">
        <v>4167</v>
      </c>
      <c r="I727" s="849">
        <v>11.741999816894531</v>
      </c>
      <c r="J727" s="849">
        <v>350</v>
      </c>
      <c r="K727" s="850">
        <v>4109.27001953125</v>
      </c>
    </row>
    <row r="728" spans="1:11" ht="14.4" customHeight="1" x14ac:dyDescent="0.3">
      <c r="A728" s="831" t="s">
        <v>576</v>
      </c>
      <c r="B728" s="832" t="s">
        <v>577</v>
      </c>
      <c r="C728" s="835" t="s">
        <v>600</v>
      </c>
      <c r="D728" s="863" t="s">
        <v>601</v>
      </c>
      <c r="E728" s="835" t="s">
        <v>4100</v>
      </c>
      <c r="F728" s="863" t="s">
        <v>4101</v>
      </c>
      <c r="G728" s="835" t="s">
        <v>4168</v>
      </c>
      <c r="H728" s="835" t="s">
        <v>4169</v>
      </c>
      <c r="I728" s="849">
        <v>13.310000419616699</v>
      </c>
      <c r="J728" s="849">
        <v>220</v>
      </c>
      <c r="K728" s="850">
        <v>2928.2000427246094</v>
      </c>
    </row>
    <row r="729" spans="1:11" ht="14.4" customHeight="1" x14ac:dyDescent="0.3">
      <c r="A729" s="831" t="s">
        <v>576</v>
      </c>
      <c r="B729" s="832" t="s">
        <v>577</v>
      </c>
      <c r="C729" s="835" t="s">
        <v>600</v>
      </c>
      <c r="D729" s="863" t="s">
        <v>601</v>
      </c>
      <c r="E729" s="835" t="s">
        <v>4100</v>
      </c>
      <c r="F729" s="863" t="s">
        <v>4101</v>
      </c>
      <c r="G729" s="835" t="s">
        <v>5047</v>
      </c>
      <c r="H729" s="835" t="s">
        <v>5048</v>
      </c>
      <c r="I729" s="849">
        <v>1986.4000244140625</v>
      </c>
      <c r="J729" s="849">
        <v>5</v>
      </c>
      <c r="K729" s="850">
        <v>9932</v>
      </c>
    </row>
    <row r="730" spans="1:11" ht="14.4" customHeight="1" x14ac:dyDescent="0.3">
      <c r="A730" s="831" t="s">
        <v>576</v>
      </c>
      <c r="B730" s="832" t="s">
        <v>577</v>
      </c>
      <c r="C730" s="835" t="s">
        <v>600</v>
      </c>
      <c r="D730" s="863" t="s">
        <v>601</v>
      </c>
      <c r="E730" s="835" t="s">
        <v>4100</v>
      </c>
      <c r="F730" s="863" t="s">
        <v>4101</v>
      </c>
      <c r="G730" s="835" t="s">
        <v>5049</v>
      </c>
      <c r="H730" s="835" t="s">
        <v>5050</v>
      </c>
      <c r="I730" s="849">
        <v>1116.7670288085937</v>
      </c>
      <c r="J730" s="849">
        <v>90</v>
      </c>
      <c r="K730" s="850">
        <v>111670.90117168427</v>
      </c>
    </row>
    <row r="731" spans="1:11" ht="14.4" customHeight="1" x14ac:dyDescent="0.3">
      <c r="A731" s="831" t="s">
        <v>576</v>
      </c>
      <c r="B731" s="832" t="s">
        <v>577</v>
      </c>
      <c r="C731" s="835" t="s">
        <v>600</v>
      </c>
      <c r="D731" s="863" t="s">
        <v>601</v>
      </c>
      <c r="E731" s="835" t="s">
        <v>4100</v>
      </c>
      <c r="F731" s="863" t="s">
        <v>4101</v>
      </c>
      <c r="G731" s="835" t="s">
        <v>5051</v>
      </c>
      <c r="H731" s="835" t="s">
        <v>5052</v>
      </c>
      <c r="I731" s="849">
        <v>6945.611165364583</v>
      </c>
      <c r="J731" s="849">
        <v>156</v>
      </c>
      <c r="K731" s="850">
        <v>1083516.18359375</v>
      </c>
    </row>
    <row r="732" spans="1:11" ht="14.4" customHeight="1" x14ac:dyDescent="0.3">
      <c r="A732" s="831" t="s">
        <v>576</v>
      </c>
      <c r="B732" s="832" t="s">
        <v>577</v>
      </c>
      <c r="C732" s="835" t="s">
        <v>600</v>
      </c>
      <c r="D732" s="863" t="s">
        <v>601</v>
      </c>
      <c r="E732" s="835" t="s">
        <v>4100</v>
      </c>
      <c r="F732" s="863" t="s">
        <v>4101</v>
      </c>
      <c r="G732" s="835" t="s">
        <v>5053</v>
      </c>
      <c r="H732" s="835" t="s">
        <v>5054</v>
      </c>
      <c r="I732" s="849">
        <v>17480</v>
      </c>
      <c r="J732" s="849">
        <v>200</v>
      </c>
      <c r="K732" s="850">
        <v>3496000</v>
      </c>
    </row>
    <row r="733" spans="1:11" ht="14.4" customHeight="1" x14ac:dyDescent="0.3">
      <c r="A733" s="831" t="s">
        <v>576</v>
      </c>
      <c r="B733" s="832" t="s">
        <v>577</v>
      </c>
      <c r="C733" s="835" t="s">
        <v>600</v>
      </c>
      <c r="D733" s="863" t="s">
        <v>601</v>
      </c>
      <c r="E733" s="835" t="s">
        <v>4100</v>
      </c>
      <c r="F733" s="863" t="s">
        <v>4101</v>
      </c>
      <c r="G733" s="835" t="s">
        <v>5055</v>
      </c>
      <c r="H733" s="835" t="s">
        <v>5056</v>
      </c>
      <c r="I733" s="849">
        <v>1584</v>
      </c>
      <c r="J733" s="849">
        <v>10</v>
      </c>
      <c r="K733" s="850">
        <v>15840</v>
      </c>
    </row>
    <row r="734" spans="1:11" ht="14.4" customHeight="1" x14ac:dyDescent="0.3">
      <c r="A734" s="831" t="s">
        <v>576</v>
      </c>
      <c r="B734" s="832" t="s">
        <v>577</v>
      </c>
      <c r="C734" s="835" t="s">
        <v>600</v>
      </c>
      <c r="D734" s="863" t="s">
        <v>601</v>
      </c>
      <c r="E734" s="835" t="s">
        <v>4100</v>
      </c>
      <c r="F734" s="863" t="s">
        <v>4101</v>
      </c>
      <c r="G734" s="835" t="s">
        <v>5057</v>
      </c>
      <c r="H734" s="835" t="s">
        <v>5058</v>
      </c>
      <c r="I734" s="849">
        <v>264.989990234375</v>
      </c>
      <c r="J734" s="849">
        <v>160</v>
      </c>
      <c r="K734" s="850">
        <v>42398.3984375</v>
      </c>
    </row>
    <row r="735" spans="1:11" ht="14.4" customHeight="1" x14ac:dyDescent="0.3">
      <c r="A735" s="831" t="s">
        <v>576</v>
      </c>
      <c r="B735" s="832" t="s">
        <v>577</v>
      </c>
      <c r="C735" s="835" t="s">
        <v>600</v>
      </c>
      <c r="D735" s="863" t="s">
        <v>601</v>
      </c>
      <c r="E735" s="835" t="s">
        <v>4100</v>
      </c>
      <c r="F735" s="863" t="s">
        <v>4101</v>
      </c>
      <c r="G735" s="835" t="s">
        <v>5059</v>
      </c>
      <c r="H735" s="835" t="s">
        <v>5060</v>
      </c>
      <c r="I735" s="849">
        <v>284.16000366210937</v>
      </c>
      <c r="J735" s="849">
        <v>140</v>
      </c>
      <c r="K735" s="850">
        <v>39781.8603515625</v>
      </c>
    </row>
    <row r="736" spans="1:11" ht="14.4" customHeight="1" x14ac:dyDescent="0.3">
      <c r="A736" s="831" t="s">
        <v>576</v>
      </c>
      <c r="B736" s="832" t="s">
        <v>577</v>
      </c>
      <c r="C736" s="835" t="s">
        <v>600</v>
      </c>
      <c r="D736" s="863" t="s">
        <v>601</v>
      </c>
      <c r="E736" s="835" t="s">
        <v>4100</v>
      </c>
      <c r="F736" s="863" t="s">
        <v>4101</v>
      </c>
      <c r="G736" s="835" t="s">
        <v>5061</v>
      </c>
      <c r="H736" s="835" t="s">
        <v>5062</v>
      </c>
      <c r="I736" s="849">
        <v>251.42999267578125</v>
      </c>
      <c r="J736" s="849">
        <v>140</v>
      </c>
      <c r="K736" s="850">
        <v>35199.64013671875</v>
      </c>
    </row>
    <row r="737" spans="1:11" ht="14.4" customHeight="1" x14ac:dyDescent="0.3">
      <c r="A737" s="831" t="s">
        <v>576</v>
      </c>
      <c r="B737" s="832" t="s">
        <v>577</v>
      </c>
      <c r="C737" s="835" t="s">
        <v>600</v>
      </c>
      <c r="D737" s="863" t="s">
        <v>601</v>
      </c>
      <c r="E737" s="835" t="s">
        <v>4100</v>
      </c>
      <c r="F737" s="863" t="s">
        <v>4101</v>
      </c>
      <c r="G737" s="835" t="s">
        <v>5063</v>
      </c>
      <c r="H737" s="835" t="s">
        <v>5064</v>
      </c>
      <c r="I737" s="849">
        <v>80.05999755859375</v>
      </c>
      <c r="J737" s="849">
        <v>96</v>
      </c>
      <c r="K737" s="850">
        <v>7685.5</v>
      </c>
    </row>
    <row r="738" spans="1:11" ht="14.4" customHeight="1" x14ac:dyDescent="0.3">
      <c r="A738" s="831" t="s">
        <v>576</v>
      </c>
      <c r="B738" s="832" t="s">
        <v>577</v>
      </c>
      <c r="C738" s="835" t="s">
        <v>600</v>
      </c>
      <c r="D738" s="863" t="s">
        <v>601</v>
      </c>
      <c r="E738" s="835" t="s">
        <v>4100</v>
      </c>
      <c r="F738" s="863" t="s">
        <v>4101</v>
      </c>
      <c r="G738" s="835" t="s">
        <v>5065</v>
      </c>
      <c r="H738" s="835" t="s">
        <v>5066</v>
      </c>
      <c r="I738" s="849">
        <v>8000.5671735491069</v>
      </c>
      <c r="J738" s="849">
        <v>7</v>
      </c>
      <c r="K738" s="850">
        <v>56003.97021484375</v>
      </c>
    </row>
    <row r="739" spans="1:11" ht="14.4" customHeight="1" x14ac:dyDescent="0.3">
      <c r="A739" s="831" t="s">
        <v>576</v>
      </c>
      <c r="B739" s="832" t="s">
        <v>577</v>
      </c>
      <c r="C739" s="835" t="s">
        <v>600</v>
      </c>
      <c r="D739" s="863" t="s">
        <v>601</v>
      </c>
      <c r="E739" s="835" t="s">
        <v>4100</v>
      </c>
      <c r="F739" s="863" t="s">
        <v>4101</v>
      </c>
      <c r="G739" s="835" t="s">
        <v>5067</v>
      </c>
      <c r="H739" s="835" t="s">
        <v>5068</v>
      </c>
      <c r="I739" s="849">
        <v>5395.4977756076387</v>
      </c>
      <c r="J739" s="849">
        <v>38</v>
      </c>
      <c r="K739" s="850">
        <v>205028.900390625</v>
      </c>
    </row>
    <row r="740" spans="1:11" ht="14.4" customHeight="1" x14ac:dyDescent="0.3">
      <c r="A740" s="831" t="s">
        <v>576</v>
      </c>
      <c r="B740" s="832" t="s">
        <v>577</v>
      </c>
      <c r="C740" s="835" t="s">
        <v>600</v>
      </c>
      <c r="D740" s="863" t="s">
        <v>601</v>
      </c>
      <c r="E740" s="835" t="s">
        <v>4100</v>
      </c>
      <c r="F740" s="863" t="s">
        <v>4101</v>
      </c>
      <c r="G740" s="835" t="s">
        <v>5069</v>
      </c>
      <c r="H740" s="835" t="s">
        <v>5070</v>
      </c>
      <c r="I740" s="849">
        <v>562.6500244140625</v>
      </c>
      <c r="J740" s="849">
        <v>12</v>
      </c>
      <c r="K740" s="850">
        <v>6751.7998046875</v>
      </c>
    </row>
    <row r="741" spans="1:11" ht="14.4" customHeight="1" x14ac:dyDescent="0.3">
      <c r="A741" s="831" t="s">
        <v>576</v>
      </c>
      <c r="B741" s="832" t="s">
        <v>577</v>
      </c>
      <c r="C741" s="835" t="s">
        <v>600</v>
      </c>
      <c r="D741" s="863" t="s">
        <v>601</v>
      </c>
      <c r="E741" s="835" t="s">
        <v>4100</v>
      </c>
      <c r="F741" s="863" t="s">
        <v>4101</v>
      </c>
      <c r="G741" s="835" t="s">
        <v>5071</v>
      </c>
      <c r="H741" s="835" t="s">
        <v>5072</v>
      </c>
      <c r="I741" s="849">
        <v>564.66998291015625</v>
      </c>
      <c r="J741" s="849">
        <v>6</v>
      </c>
      <c r="K741" s="850">
        <v>3388.02001953125</v>
      </c>
    </row>
    <row r="742" spans="1:11" ht="14.4" customHeight="1" x14ac:dyDescent="0.3">
      <c r="A742" s="831" t="s">
        <v>576</v>
      </c>
      <c r="B742" s="832" t="s">
        <v>577</v>
      </c>
      <c r="C742" s="835" t="s">
        <v>600</v>
      </c>
      <c r="D742" s="863" t="s">
        <v>601</v>
      </c>
      <c r="E742" s="835" t="s">
        <v>4100</v>
      </c>
      <c r="F742" s="863" t="s">
        <v>4101</v>
      </c>
      <c r="G742" s="835" t="s">
        <v>5073</v>
      </c>
      <c r="H742" s="835" t="s">
        <v>5074</v>
      </c>
      <c r="I742" s="849">
        <v>564.66998291015625</v>
      </c>
      <c r="J742" s="849">
        <v>6</v>
      </c>
      <c r="K742" s="850">
        <v>3388.02001953125</v>
      </c>
    </row>
    <row r="743" spans="1:11" ht="14.4" customHeight="1" x14ac:dyDescent="0.3">
      <c r="A743" s="831" t="s">
        <v>576</v>
      </c>
      <c r="B743" s="832" t="s">
        <v>577</v>
      </c>
      <c r="C743" s="835" t="s">
        <v>600</v>
      </c>
      <c r="D743" s="863" t="s">
        <v>601</v>
      </c>
      <c r="E743" s="835" t="s">
        <v>4100</v>
      </c>
      <c r="F743" s="863" t="s">
        <v>4101</v>
      </c>
      <c r="G743" s="835" t="s">
        <v>4585</v>
      </c>
      <c r="H743" s="835" t="s">
        <v>4586</v>
      </c>
      <c r="I743" s="849">
        <v>61.110000610351563</v>
      </c>
      <c r="J743" s="849">
        <v>480</v>
      </c>
      <c r="K743" s="850">
        <v>29331.700439453125</v>
      </c>
    </row>
    <row r="744" spans="1:11" ht="14.4" customHeight="1" x14ac:dyDescent="0.3">
      <c r="A744" s="831" t="s">
        <v>576</v>
      </c>
      <c r="B744" s="832" t="s">
        <v>577</v>
      </c>
      <c r="C744" s="835" t="s">
        <v>600</v>
      </c>
      <c r="D744" s="863" t="s">
        <v>601</v>
      </c>
      <c r="E744" s="835" t="s">
        <v>4100</v>
      </c>
      <c r="F744" s="863" t="s">
        <v>4101</v>
      </c>
      <c r="G744" s="835" t="s">
        <v>4184</v>
      </c>
      <c r="H744" s="835" t="s">
        <v>4185</v>
      </c>
      <c r="I744" s="849">
        <v>108.30000305175781</v>
      </c>
      <c r="J744" s="849">
        <v>100</v>
      </c>
      <c r="K744" s="850">
        <v>10829.49951171875</v>
      </c>
    </row>
    <row r="745" spans="1:11" ht="14.4" customHeight="1" x14ac:dyDescent="0.3">
      <c r="A745" s="831" t="s">
        <v>576</v>
      </c>
      <c r="B745" s="832" t="s">
        <v>577</v>
      </c>
      <c r="C745" s="835" t="s">
        <v>600</v>
      </c>
      <c r="D745" s="863" t="s">
        <v>601</v>
      </c>
      <c r="E745" s="835" t="s">
        <v>4100</v>
      </c>
      <c r="F745" s="863" t="s">
        <v>4101</v>
      </c>
      <c r="G745" s="835" t="s">
        <v>5075</v>
      </c>
      <c r="H745" s="835" t="s">
        <v>5076</v>
      </c>
      <c r="I745" s="849">
        <v>53.54999954206869</v>
      </c>
      <c r="J745" s="849">
        <v>200</v>
      </c>
      <c r="K745" s="850">
        <v>10710.330000042915</v>
      </c>
    </row>
    <row r="746" spans="1:11" ht="14.4" customHeight="1" x14ac:dyDescent="0.3">
      <c r="A746" s="831" t="s">
        <v>576</v>
      </c>
      <c r="B746" s="832" t="s">
        <v>577</v>
      </c>
      <c r="C746" s="835" t="s">
        <v>600</v>
      </c>
      <c r="D746" s="863" t="s">
        <v>601</v>
      </c>
      <c r="E746" s="835" t="s">
        <v>4100</v>
      </c>
      <c r="F746" s="863" t="s">
        <v>4101</v>
      </c>
      <c r="G746" s="835" t="s">
        <v>5077</v>
      </c>
      <c r="H746" s="835" t="s">
        <v>5078</v>
      </c>
      <c r="I746" s="849">
        <v>2279.9955512152778</v>
      </c>
      <c r="J746" s="849">
        <v>156</v>
      </c>
      <c r="K746" s="850">
        <v>355679.671875</v>
      </c>
    </row>
    <row r="747" spans="1:11" ht="14.4" customHeight="1" x14ac:dyDescent="0.3">
      <c r="A747" s="831" t="s">
        <v>576</v>
      </c>
      <c r="B747" s="832" t="s">
        <v>577</v>
      </c>
      <c r="C747" s="835" t="s">
        <v>600</v>
      </c>
      <c r="D747" s="863" t="s">
        <v>601</v>
      </c>
      <c r="E747" s="835" t="s">
        <v>4100</v>
      </c>
      <c r="F747" s="863" t="s">
        <v>4101</v>
      </c>
      <c r="G747" s="835" t="s">
        <v>5079</v>
      </c>
      <c r="H747" s="835" t="s">
        <v>5080</v>
      </c>
      <c r="I747" s="849">
        <v>2309.8900146484375</v>
      </c>
      <c r="J747" s="849">
        <v>20</v>
      </c>
      <c r="K747" s="850">
        <v>46197.80078125</v>
      </c>
    </row>
    <row r="748" spans="1:11" ht="14.4" customHeight="1" x14ac:dyDescent="0.3">
      <c r="A748" s="831" t="s">
        <v>576</v>
      </c>
      <c r="B748" s="832" t="s">
        <v>577</v>
      </c>
      <c r="C748" s="835" t="s">
        <v>600</v>
      </c>
      <c r="D748" s="863" t="s">
        <v>601</v>
      </c>
      <c r="E748" s="835" t="s">
        <v>4100</v>
      </c>
      <c r="F748" s="863" t="s">
        <v>4101</v>
      </c>
      <c r="G748" s="835" t="s">
        <v>5081</v>
      </c>
      <c r="H748" s="835" t="s">
        <v>5082</v>
      </c>
      <c r="I748" s="849">
        <v>1539.1199951171875</v>
      </c>
      <c r="J748" s="849">
        <v>1</v>
      </c>
      <c r="K748" s="850">
        <v>1539.1199951171875</v>
      </c>
    </row>
    <row r="749" spans="1:11" ht="14.4" customHeight="1" x14ac:dyDescent="0.3">
      <c r="A749" s="831" t="s">
        <v>576</v>
      </c>
      <c r="B749" s="832" t="s">
        <v>577</v>
      </c>
      <c r="C749" s="835" t="s">
        <v>600</v>
      </c>
      <c r="D749" s="863" t="s">
        <v>601</v>
      </c>
      <c r="E749" s="835" t="s">
        <v>4100</v>
      </c>
      <c r="F749" s="863" t="s">
        <v>4101</v>
      </c>
      <c r="G749" s="835" t="s">
        <v>5083</v>
      </c>
      <c r="H749" s="835" t="s">
        <v>5084</v>
      </c>
      <c r="I749" s="849">
        <v>1649.9710828993057</v>
      </c>
      <c r="J749" s="849">
        <v>159</v>
      </c>
      <c r="K749" s="850">
        <v>262344.53125</v>
      </c>
    </row>
    <row r="750" spans="1:11" ht="14.4" customHeight="1" x14ac:dyDescent="0.3">
      <c r="A750" s="831" t="s">
        <v>576</v>
      </c>
      <c r="B750" s="832" t="s">
        <v>577</v>
      </c>
      <c r="C750" s="835" t="s">
        <v>600</v>
      </c>
      <c r="D750" s="863" t="s">
        <v>601</v>
      </c>
      <c r="E750" s="835" t="s">
        <v>4100</v>
      </c>
      <c r="F750" s="863" t="s">
        <v>4101</v>
      </c>
      <c r="G750" s="835" t="s">
        <v>5085</v>
      </c>
      <c r="H750" s="835" t="s">
        <v>5086</v>
      </c>
      <c r="I750" s="849">
        <v>520.29998779296875</v>
      </c>
      <c r="J750" s="849">
        <v>325</v>
      </c>
      <c r="K750" s="850">
        <v>169097.5</v>
      </c>
    </row>
    <row r="751" spans="1:11" ht="14.4" customHeight="1" x14ac:dyDescent="0.3">
      <c r="A751" s="831" t="s">
        <v>576</v>
      </c>
      <c r="B751" s="832" t="s">
        <v>577</v>
      </c>
      <c r="C751" s="835" t="s">
        <v>600</v>
      </c>
      <c r="D751" s="863" t="s">
        <v>601</v>
      </c>
      <c r="E751" s="835" t="s">
        <v>4100</v>
      </c>
      <c r="F751" s="863" t="s">
        <v>4101</v>
      </c>
      <c r="G751" s="835" t="s">
        <v>5087</v>
      </c>
      <c r="H751" s="835" t="s">
        <v>5088</v>
      </c>
      <c r="I751" s="849">
        <v>687.39750671386719</v>
      </c>
      <c r="J751" s="849">
        <v>60</v>
      </c>
      <c r="K751" s="850">
        <v>41243.849609375</v>
      </c>
    </row>
    <row r="752" spans="1:11" ht="14.4" customHeight="1" x14ac:dyDescent="0.3">
      <c r="A752" s="831" t="s">
        <v>576</v>
      </c>
      <c r="B752" s="832" t="s">
        <v>577</v>
      </c>
      <c r="C752" s="835" t="s">
        <v>600</v>
      </c>
      <c r="D752" s="863" t="s">
        <v>601</v>
      </c>
      <c r="E752" s="835" t="s">
        <v>4100</v>
      </c>
      <c r="F752" s="863" t="s">
        <v>4101</v>
      </c>
      <c r="G752" s="835" t="s">
        <v>5089</v>
      </c>
      <c r="H752" s="835" t="s">
        <v>5090</v>
      </c>
      <c r="I752" s="849">
        <v>292.82000732421875</v>
      </c>
      <c r="J752" s="849">
        <v>20</v>
      </c>
      <c r="K752" s="850">
        <v>5856.39990234375</v>
      </c>
    </row>
    <row r="753" spans="1:11" ht="14.4" customHeight="1" x14ac:dyDescent="0.3">
      <c r="A753" s="831" t="s">
        <v>576</v>
      </c>
      <c r="B753" s="832" t="s">
        <v>577</v>
      </c>
      <c r="C753" s="835" t="s">
        <v>600</v>
      </c>
      <c r="D753" s="863" t="s">
        <v>601</v>
      </c>
      <c r="E753" s="835" t="s">
        <v>4100</v>
      </c>
      <c r="F753" s="863" t="s">
        <v>4101</v>
      </c>
      <c r="G753" s="835" t="s">
        <v>5091</v>
      </c>
      <c r="H753" s="835" t="s">
        <v>5092</v>
      </c>
      <c r="I753" s="849">
        <v>156.19999694824219</v>
      </c>
      <c r="J753" s="849">
        <v>400</v>
      </c>
      <c r="K753" s="850">
        <v>62480.1904296875</v>
      </c>
    </row>
    <row r="754" spans="1:11" ht="14.4" customHeight="1" x14ac:dyDescent="0.3">
      <c r="A754" s="831" t="s">
        <v>576</v>
      </c>
      <c r="B754" s="832" t="s">
        <v>577</v>
      </c>
      <c r="C754" s="835" t="s">
        <v>600</v>
      </c>
      <c r="D754" s="863" t="s">
        <v>601</v>
      </c>
      <c r="E754" s="835" t="s">
        <v>4100</v>
      </c>
      <c r="F754" s="863" t="s">
        <v>4101</v>
      </c>
      <c r="G754" s="835" t="s">
        <v>5093</v>
      </c>
      <c r="H754" s="835" t="s">
        <v>5094</v>
      </c>
      <c r="I754" s="849">
        <v>3112.1810438368057</v>
      </c>
      <c r="J754" s="849">
        <v>159</v>
      </c>
      <c r="K754" s="850">
        <v>494836.6640625</v>
      </c>
    </row>
    <row r="755" spans="1:11" ht="14.4" customHeight="1" x14ac:dyDescent="0.3">
      <c r="A755" s="831" t="s">
        <v>576</v>
      </c>
      <c r="B755" s="832" t="s">
        <v>577</v>
      </c>
      <c r="C755" s="835" t="s">
        <v>600</v>
      </c>
      <c r="D755" s="863" t="s">
        <v>601</v>
      </c>
      <c r="E755" s="835" t="s">
        <v>4100</v>
      </c>
      <c r="F755" s="863" t="s">
        <v>4101</v>
      </c>
      <c r="G755" s="835" t="s">
        <v>5095</v>
      </c>
      <c r="H755" s="835" t="s">
        <v>5096</v>
      </c>
      <c r="I755" s="849">
        <v>3112.1810438368057</v>
      </c>
      <c r="J755" s="849">
        <v>156</v>
      </c>
      <c r="K755" s="850">
        <v>485500.13671875</v>
      </c>
    </row>
    <row r="756" spans="1:11" ht="14.4" customHeight="1" x14ac:dyDescent="0.3">
      <c r="A756" s="831" t="s">
        <v>576</v>
      </c>
      <c r="B756" s="832" t="s">
        <v>577</v>
      </c>
      <c r="C756" s="835" t="s">
        <v>600</v>
      </c>
      <c r="D756" s="863" t="s">
        <v>601</v>
      </c>
      <c r="E756" s="835" t="s">
        <v>4100</v>
      </c>
      <c r="F756" s="863" t="s">
        <v>4101</v>
      </c>
      <c r="G756" s="835" t="s">
        <v>5097</v>
      </c>
      <c r="H756" s="835" t="s">
        <v>5098</v>
      </c>
      <c r="I756" s="849">
        <v>1980.0367024739583</v>
      </c>
      <c r="J756" s="849">
        <v>210</v>
      </c>
      <c r="K756" s="850">
        <v>415808.3203125</v>
      </c>
    </row>
    <row r="757" spans="1:11" ht="14.4" customHeight="1" x14ac:dyDescent="0.3">
      <c r="A757" s="831" t="s">
        <v>576</v>
      </c>
      <c r="B757" s="832" t="s">
        <v>577</v>
      </c>
      <c r="C757" s="835" t="s">
        <v>600</v>
      </c>
      <c r="D757" s="863" t="s">
        <v>601</v>
      </c>
      <c r="E757" s="835" t="s">
        <v>4100</v>
      </c>
      <c r="F757" s="863" t="s">
        <v>4101</v>
      </c>
      <c r="G757" s="835" t="s">
        <v>5099</v>
      </c>
      <c r="H757" s="835" t="s">
        <v>5100</v>
      </c>
      <c r="I757" s="849">
        <v>16876.7783203125</v>
      </c>
      <c r="J757" s="849">
        <v>4</v>
      </c>
      <c r="K757" s="850">
        <v>67507.11328125</v>
      </c>
    </row>
    <row r="758" spans="1:11" ht="14.4" customHeight="1" x14ac:dyDescent="0.3">
      <c r="A758" s="831" t="s">
        <v>576</v>
      </c>
      <c r="B758" s="832" t="s">
        <v>577</v>
      </c>
      <c r="C758" s="835" t="s">
        <v>600</v>
      </c>
      <c r="D758" s="863" t="s">
        <v>601</v>
      </c>
      <c r="E758" s="835" t="s">
        <v>4100</v>
      </c>
      <c r="F758" s="863" t="s">
        <v>4101</v>
      </c>
      <c r="G758" s="835" t="s">
        <v>5101</v>
      </c>
      <c r="H758" s="835" t="s">
        <v>5102</v>
      </c>
      <c r="I758" s="849">
        <v>2079.9800781250001</v>
      </c>
      <c r="J758" s="849">
        <v>150</v>
      </c>
      <c r="K758" s="850">
        <v>346665</v>
      </c>
    </row>
    <row r="759" spans="1:11" ht="14.4" customHeight="1" x14ac:dyDescent="0.3">
      <c r="A759" s="831" t="s">
        <v>576</v>
      </c>
      <c r="B759" s="832" t="s">
        <v>577</v>
      </c>
      <c r="C759" s="835" t="s">
        <v>600</v>
      </c>
      <c r="D759" s="863" t="s">
        <v>601</v>
      </c>
      <c r="E759" s="835" t="s">
        <v>4100</v>
      </c>
      <c r="F759" s="863" t="s">
        <v>4101</v>
      </c>
      <c r="G759" s="835" t="s">
        <v>4328</v>
      </c>
      <c r="H759" s="835" t="s">
        <v>4329</v>
      </c>
      <c r="I759" s="849">
        <v>66799.8984375</v>
      </c>
      <c r="J759" s="849">
        <v>7</v>
      </c>
      <c r="K759" s="850">
        <v>467599.2890625</v>
      </c>
    </row>
    <row r="760" spans="1:11" ht="14.4" customHeight="1" x14ac:dyDescent="0.3">
      <c r="A760" s="831" t="s">
        <v>576</v>
      </c>
      <c r="B760" s="832" t="s">
        <v>577</v>
      </c>
      <c r="C760" s="835" t="s">
        <v>600</v>
      </c>
      <c r="D760" s="863" t="s">
        <v>601</v>
      </c>
      <c r="E760" s="835" t="s">
        <v>4100</v>
      </c>
      <c r="F760" s="863" t="s">
        <v>4101</v>
      </c>
      <c r="G760" s="835" t="s">
        <v>5103</v>
      </c>
      <c r="H760" s="835" t="s">
        <v>5104</v>
      </c>
      <c r="I760" s="849">
        <v>37490</v>
      </c>
      <c r="J760" s="849">
        <v>14</v>
      </c>
      <c r="K760" s="850">
        <v>524860</v>
      </c>
    </row>
    <row r="761" spans="1:11" ht="14.4" customHeight="1" x14ac:dyDescent="0.3">
      <c r="A761" s="831" t="s">
        <v>576</v>
      </c>
      <c r="B761" s="832" t="s">
        <v>577</v>
      </c>
      <c r="C761" s="835" t="s">
        <v>600</v>
      </c>
      <c r="D761" s="863" t="s">
        <v>601</v>
      </c>
      <c r="E761" s="835" t="s">
        <v>4100</v>
      </c>
      <c r="F761" s="863" t="s">
        <v>4101</v>
      </c>
      <c r="G761" s="835" t="s">
        <v>5105</v>
      </c>
      <c r="H761" s="835" t="s">
        <v>5106</v>
      </c>
      <c r="I761" s="849">
        <v>78.650001525878906</v>
      </c>
      <c r="J761" s="849">
        <v>50</v>
      </c>
      <c r="K761" s="850">
        <v>3932.5</v>
      </c>
    </row>
    <row r="762" spans="1:11" ht="14.4" customHeight="1" x14ac:dyDescent="0.3">
      <c r="A762" s="831" t="s">
        <v>576</v>
      </c>
      <c r="B762" s="832" t="s">
        <v>577</v>
      </c>
      <c r="C762" s="835" t="s">
        <v>600</v>
      </c>
      <c r="D762" s="863" t="s">
        <v>601</v>
      </c>
      <c r="E762" s="835" t="s">
        <v>4100</v>
      </c>
      <c r="F762" s="863" t="s">
        <v>4101</v>
      </c>
      <c r="G762" s="835" t="s">
        <v>5107</v>
      </c>
      <c r="H762" s="835" t="s">
        <v>5108</v>
      </c>
      <c r="I762" s="849">
        <v>54.450000762939453</v>
      </c>
      <c r="J762" s="849">
        <v>25</v>
      </c>
      <c r="K762" s="850">
        <v>1361.25</v>
      </c>
    </row>
    <row r="763" spans="1:11" ht="14.4" customHeight="1" x14ac:dyDescent="0.3">
      <c r="A763" s="831" t="s">
        <v>576</v>
      </c>
      <c r="B763" s="832" t="s">
        <v>577</v>
      </c>
      <c r="C763" s="835" t="s">
        <v>600</v>
      </c>
      <c r="D763" s="863" t="s">
        <v>601</v>
      </c>
      <c r="E763" s="835" t="s">
        <v>4100</v>
      </c>
      <c r="F763" s="863" t="s">
        <v>4101</v>
      </c>
      <c r="G763" s="835" t="s">
        <v>5109</v>
      </c>
      <c r="H763" s="835" t="s">
        <v>5110</v>
      </c>
      <c r="I763" s="849">
        <v>6.0500001907348633</v>
      </c>
      <c r="J763" s="849">
        <v>40</v>
      </c>
      <c r="K763" s="850">
        <v>242</v>
      </c>
    </row>
    <row r="764" spans="1:11" ht="14.4" customHeight="1" x14ac:dyDescent="0.3">
      <c r="A764" s="831" t="s">
        <v>576</v>
      </c>
      <c r="B764" s="832" t="s">
        <v>577</v>
      </c>
      <c r="C764" s="835" t="s">
        <v>600</v>
      </c>
      <c r="D764" s="863" t="s">
        <v>601</v>
      </c>
      <c r="E764" s="835" t="s">
        <v>4100</v>
      </c>
      <c r="F764" s="863" t="s">
        <v>4101</v>
      </c>
      <c r="G764" s="835" t="s">
        <v>5109</v>
      </c>
      <c r="H764" s="835" t="s">
        <v>5111</v>
      </c>
      <c r="I764" s="849">
        <v>5.8400001525878906</v>
      </c>
      <c r="J764" s="849">
        <v>20</v>
      </c>
      <c r="K764" s="850">
        <v>116.80000305175781</v>
      </c>
    </row>
    <row r="765" spans="1:11" ht="14.4" customHeight="1" x14ac:dyDescent="0.3">
      <c r="A765" s="831" t="s">
        <v>576</v>
      </c>
      <c r="B765" s="832" t="s">
        <v>577</v>
      </c>
      <c r="C765" s="835" t="s">
        <v>600</v>
      </c>
      <c r="D765" s="863" t="s">
        <v>601</v>
      </c>
      <c r="E765" s="835" t="s">
        <v>4100</v>
      </c>
      <c r="F765" s="863" t="s">
        <v>4101</v>
      </c>
      <c r="G765" s="835" t="s">
        <v>5112</v>
      </c>
      <c r="H765" s="835" t="s">
        <v>5113</v>
      </c>
      <c r="I765" s="849">
        <v>900.56375122070312</v>
      </c>
      <c r="J765" s="849">
        <v>37</v>
      </c>
      <c r="K765" s="850">
        <v>33320.279907226563</v>
      </c>
    </row>
    <row r="766" spans="1:11" ht="14.4" customHeight="1" x14ac:dyDescent="0.3">
      <c r="A766" s="831" t="s">
        <v>576</v>
      </c>
      <c r="B766" s="832" t="s">
        <v>577</v>
      </c>
      <c r="C766" s="835" t="s">
        <v>600</v>
      </c>
      <c r="D766" s="863" t="s">
        <v>601</v>
      </c>
      <c r="E766" s="835" t="s">
        <v>4100</v>
      </c>
      <c r="F766" s="863" t="s">
        <v>4101</v>
      </c>
      <c r="G766" s="835" t="s">
        <v>5114</v>
      </c>
      <c r="H766" s="835" t="s">
        <v>5115</v>
      </c>
      <c r="I766" s="849">
        <v>9.5</v>
      </c>
      <c r="J766" s="849">
        <v>560</v>
      </c>
      <c r="K766" s="850">
        <v>5320.010009765625</v>
      </c>
    </row>
    <row r="767" spans="1:11" ht="14.4" customHeight="1" x14ac:dyDescent="0.3">
      <c r="A767" s="831" t="s">
        <v>576</v>
      </c>
      <c r="B767" s="832" t="s">
        <v>577</v>
      </c>
      <c r="C767" s="835" t="s">
        <v>600</v>
      </c>
      <c r="D767" s="863" t="s">
        <v>601</v>
      </c>
      <c r="E767" s="835" t="s">
        <v>4100</v>
      </c>
      <c r="F767" s="863" t="s">
        <v>4101</v>
      </c>
      <c r="G767" s="835" t="s">
        <v>4630</v>
      </c>
      <c r="H767" s="835" t="s">
        <v>4631</v>
      </c>
      <c r="I767" s="849">
        <v>9.6800003051757812</v>
      </c>
      <c r="J767" s="849">
        <v>50</v>
      </c>
      <c r="K767" s="850">
        <v>484</v>
      </c>
    </row>
    <row r="768" spans="1:11" ht="14.4" customHeight="1" x14ac:dyDescent="0.3">
      <c r="A768" s="831" t="s">
        <v>576</v>
      </c>
      <c r="B768" s="832" t="s">
        <v>577</v>
      </c>
      <c r="C768" s="835" t="s">
        <v>600</v>
      </c>
      <c r="D768" s="863" t="s">
        <v>601</v>
      </c>
      <c r="E768" s="835" t="s">
        <v>4100</v>
      </c>
      <c r="F768" s="863" t="s">
        <v>4101</v>
      </c>
      <c r="G768" s="835" t="s">
        <v>5116</v>
      </c>
      <c r="H768" s="835" t="s">
        <v>5117</v>
      </c>
      <c r="I768" s="849">
        <v>78.650001525878906</v>
      </c>
      <c r="J768" s="849">
        <v>50</v>
      </c>
      <c r="K768" s="850">
        <v>3932.5</v>
      </c>
    </row>
    <row r="769" spans="1:11" ht="14.4" customHeight="1" x14ac:dyDescent="0.3">
      <c r="A769" s="831" t="s">
        <v>576</v>
      </c>
      <c r="B769" s="832" t="s">
        <v>577</v>
      </c>
      <c r="C769" s="835" t="s">
        <v>600</v>
      </c>
      <c r="D769" s="863" t="s">
        <v>601</v>
      </c>
      <c r="E769" s="835" t="s">
        <v>4100</v>
      </c>
      <c r="F769" s="863" t="s">
        <v>4101</v>
      </c>
      <c r="G769" s="835" t="s">
        <v>5118</v>
      </c>
      <c r="H769" s="835" t="s">
        <v>5119</v>
      </c>
      <c r="I769" s="849">
        <v>8507.0083759014415</v>
      </c>
      <c r="J769" s="849">
        <v>58</v>
      </c>
      <c r="K769" s="850">
        <v>515627.45906248689</v>
      </c>
    </row>
    <row r="770" spans="1:11" ht="14.4" customHeight="1" x14ac:dyDescent="0.3">
      <c r="A770" s="831" t="s">
        <v>576</v>
      </c>
      <c r="B770" s="832" t="s">
        <v>577</v>
      </c>
      <c r="C770" s="835" t="s">
        <v>600</v>
      </c>
      <c r="D770" s="863" t="s">
        <v>601</v>
      </c>
      <c r="E770" s="835" t="s">
        <v>4100</v>
      </c>
      <c r="F770" s="863" t="s">
        <v>4101</v>
      </c>
      <c r="G770" s="835" t="s">
        <v>5120</v>
      </c>
      <c r="H770" s="835" t="s">
        <v>5121</v>
      </c>
      <c r="I770" s="849">
        <v>128.31399993896486</v>
      </c>
      <c r="J770" s="849">
        <v>162</v>
      </c>
      <c r="K770" s="850">
        <v>20836.559814453125</v>
      </c>
    </row>
    <row r="771" spans="1:11" ht="14.4" customHeight="1" x14ac:dyDescent="0.3">
      <c r="A771" s="831" t="s">
        <v>576</v>
      </c>
      <c r="B771" s="832" t="s">
        <v>577</v>
      </c>
      <c r="C771" s="835" t="s">
        <v>600</v>
      </c>
      <c r="D771" s="863" t="s">
        <v>601</v>
      </c>
      <c r="E771" s="835" t="s">
        <v>4100</v>
      </c>
      <c r="F771" s="863" t="s">
        <v>4101</v>
      </c>
      <c r="G771" s="835" t="s">
        <v>5120</v>
      </c>
      <c r="H771" s="835" t="s">
        <v>5122</v>
      </c>
      <c r="I771" s="849">
        <v>132.49750137329102</v>
      </c>
      <c r="J771" s="849">
        <v>144</v>
      </c>
      <c r="K771" s="850">
        <v>19079.22021484375</v>
      </c>
    </row>
    <row r="772" spans="1:11" ht="14.4" customHeight="1" x14ac:dyDescent="0.3">
      <c r="A772" s="831" t="s">
        <v>576</v>
      </c>
      <c r="B772" s="832" t="s">
        <v>577</v>
      </c>
      <c r="C772" s="835" t="s">
        <v>600</v>
      </c>
      <c r="D772" s="863" t="s">
        <v>601</v>
      </c>
      <c r="E772" s="835" t="s">
        <v>4100</v>
      </c>
      <c r="F772" s="863" t="s">
        <v>4101</v>
      </c>
      <c r="G772" s="835" t="s">
        <v>4200</v>
      </c>
      <c r="H772" s="835" t="s">
        <v>4201</v>
      </c>
      <c r="I772" s="849">
        <v>1.091111143430074</v>
      </c>
      <c r="J772" s="849">
        <v>4400</v>
      </c>
      <c r="K772" s="850">
        <v>4802</v>
      </c>
    </row>
    <row r="773" spans="1:11" ht="14.4" customHeight="1" x14ac:dyDescent="0.3">
      <c r="A773" s="831" t="s">
        <v>576</v>
      </c>
      <c r="B773" s="832" t="s">
        <v>577</v>
      </c>
      <c r="C773" s="835" t="s">
        <v>600</v>
      </c>
      <c r="D773" s="863" t="s">
        <v>601</v>
      </c>
      <c r="E773" s="835" t="s">
        <v>4100</v>
      </c>
      <c r="F773" s="863" t="s">
        <v>4101</v>
      </c>
      <c r="G773" s="835" t="s">
        <v>4202</v>
      </c>
      <c r="H773" s="835" t="s">
        <v>4203</v>
      </c>
      <c r="I773" s="849">
        <v>0.47874999046325684</v>
      </c>
      <c r="J773" s="849">
        <v>4200</v>
      </c>
      <c r="K773" s="850">
        <v>2010</v>
      </c>
    </row>
    <row r="774" spans="1:11" ht="14.4" customHeight="1" x14ac:dyDescent="0.3">
      <c r="A774" s="831" t="s">
        <v>576</v>
      </c>
      <c r="B774" s="832" t="s">
        <v>577</v>
      </c>
      <c r="C774" s="835" t="s">
        <v>600</v>
      </c>
      <c r="D774" s="863" t="s">
        <v>601</v>
      </c>
      <c r="E774" s="835" t="s">
        <v>4100</v>
      </c>
      <c r="F774" s="863" t="s">
        <v>4101</v>
      </c>
      <c r="G774" s="835" t="s">
        <v>4204</v>
      </c>
      <c r="H774" s="835" t="s">
        <v>4205</v>
      </c>
      <c r="I774" s="849">
        <v>1.6699999570846558</v>
      </c>
      <c r="J774" s="849">
        <v>2000</v>
      </c>
      <c r="K774" s="850">
        <v>3340</v>
      </c>
    </row>
    <row r="775" spans="1:11" ht="14.4" customHeight="1" x14ac:dyDescent="0.3">
      <c r="A775" s="831" t="s">
        <v>576</v>
      </c>
      <c r="B775" s="832" t="s">
        <v>577</v>
      </c>
      <c r="C775" s="835" t="s">
        <v>600</v>
      </c>
      <c r="D775" s="863" t="s">
        <v>601</v>
      </c>
      <c r="E775" s="835" t="s">
        <v>4100</v>
      </c>
      <c r="F775" s="863" t="s">
        <v>4101</v>
      </c>
      <c r="G775" s="835" t="s">
        <v>4206</v>
      </c>
      <c r="H775" s="835" t="s">
        <v>4207</v>
      </c>
      <c r="I775" s="849">
        <v>7.1571427753993442</v>
      </c>
      <c r="J775" s="849">
        <v>800</v>
      </c>
      <c r="K775" s="850">
        <v>5724.2100219726562</v>
      </c>
    </row>
    <row r="776" spans="1:11" ht="14.4" customHeight="1" x14ac:dyDescent="0.3">
      <c r="A776" s="831" t="s">
        <v>576</v>
      </c>
      <c r="B776" s="832" t="s">
        <v>577</v>
      </c>
      <c r="C776" s="835" t="s">
        <v>600</v>
      </c>
      <c r="D776" s="863" t="s">
        <v>601</v>
      </c>
      <c r="E776" s="835" t="s">
        <v>4100</v>
      </c>
      <c r="F776" s="863" t="s">
        <v>4101</v>
      </c>
      <c r="G776" s="835" t="s">
        <v>4208</v>
      </c>
      <c r="H776" s="835" t="s">
        <v>4209</v>
      </c>
      <c r="I776" s="849">
        <v>0.67000001668930054</v>
      </c>
      <c r="J776" s="849">
        <v>2000</v>
      </c>
      <c r="K776" s="850">
        <v>1340</v>
      </c>
    </row>
    <row r="777" spans="1:11" ht="14.4" customHeight="1" x14ac:dyDescent="0.3">
      <c r="A777" s="831" t="s">
        <v>576</v>
      </c>
      <c r="B777" s="832" t="s">
        <v>577</v>
      </c>
      <c r="C777" s="835" t="s">
        <v>600</v>
      </c>
      <c r="D777" s="863" t="s">
        <v>601</v>
      </c>
      <c r="E777" s="835" t="s">
        <v>4100</v>
      </c>
      <c r="F777" s="863" t="s">
        <v>4101</v>
      </c>
      <c r="G777" s="835" t="s">
        <v>4212</v>
      </c>
      <c r="H777" s="835" t="s">
        <v>4213</v>
      </c>
      <c r="I777" s="849">
        <v>5.2028569493974954</v>
      </c>
      <c r="J777" s="849">
        <v>700</v>
      </c>
      <c r="K777" s="850">
        <v>3640.8500061035156</v>
      </c>
    </row>
    <row r="778" spans="1:11" ht="14.4" customHeight="1" x14ac:dyDescent="0.3">
      <c r="A778" s="831" t="s">
        <v>576</v>
      </c>
      <c r="B778" s="832" t="s">
        <v>577</v>
      </c>
      <c r="C778" s="835" t="s">
        <v>600</v>
      </c>
      <c r="D778" s="863" t="s">
        <v>601</v>
      </c>
      <c r="E778" s="835" t="s">
        <v>4100</v>
      </c>
      <c r="F778" s="863" t="s">
        <v>4101</v>
      </c>
      <c r="G778" s="835" t="s">
        <v>5123</v>
      </c>
      <c r="H778" s="835" t="s">
        <v>5124</v>
      </c>
      <c r="I778" s="849">
        <v>75.019996643066406</v>
      </c>
      <c r="J778" s="849">
        <v>13</v>
      </c>
      <c r="K778" s="850">
        <v>975.25996398925781</v>
      </c>
    </row>
    <row r="779" spans="1:11" ht="14.4" customHeight="1" x14ac:dyDescent="0.3">
      <c r="A779" s="831" t="s">
        <v>576</v>
      </c>
      <c r="B779" s="832" t="s">
        <v>577</v>
      </c>
      <c r="C779" s="835" t="s">
        <v>600</v>
      </c>
      <c r="D779" s="863" t="s">
        <v>601</v>
      </c>
      <c r="E779" s="835" t="s">
        <v>4100</v>
      </c>
      <c r="F779" s="863" t="s">
        <v>4101</v>
      </c>
      <c r="G779" s="835" t="s">
        <v>5125</v>
      </c>
      <c r="H779" s="835" t="s">
        <v>5126</v>
      </c>
      <c r="I779" s="849">
        <v>774.4000244140625</v>
      </c>
      <c r="J779" s="849">
        <v>4</v>
      </c>
      <c r="K779" s="850">
        <v>3097.60009765625</v>
      </c>
    </row>
    <row r="780" spans="1:11" ht="14.4" customHeight="1" x14ac:dyDescent="0.3">
      <c r="A780" s="831" t="s">
        <v>576</v>
      </c>
      <c r="B780" s="832" t="s">
        <v>577</v>
      </c>
      <c r="C780" s="835" t="s">
        <v>600</v>
      </c>
      <c r="D780" s="863" t="s">
        <v>601</v>
      </c>
      <c r="E780" s="835" t="s">
        <v>4100</v>
      </c>
      <c r="F780" s="863" t="s">
        <v>4101</v>
      </c>
      <c r="G780" s="835" t="s">
        <v>5127</v>
      </c>
      <c r="H780" s="835" t="s">
        <v>5128</v>
      </c>
      <c r="I780" s="849">
        <v>943.79998779296875</v>
      </c>
      <c r="J780" s="849">
        <v>2</v>
      </c>
      <c r="K780" s="850">
        <v>1887.5999755859375</v>
      </c>
    </row>
    <row r="781" spans="1:11" ht="14.4" customHeight="1" x14ac:dyDescent="0.3">
      <c r="A781" s="831" t="s">
        <v>576</v>
      </c>
      <c r="B781" s="832" t="s">
        <v>577</v>
      </c>
      <c r="C781" s="835" t="s">
        <v>600</v>
      </c>
      <c r="D781" s="863" t="s">
        <v>601</v>
      </c>
      <c r="E781" s="835" t="s">
        <v>4100</v>
      </c>
      <c r="F781" s="863" t="s">
        <v>4101</v>
      </c>
      <c r="G781" s="835" t="s">
        <v>5129</v>
      </c>
      <c r="H781" s="835" t="s">
        <v>5130</v>
      </c>
      <c r="I781" s="849">
        <v>943.79998779296875</v>
      </c>
      <c r="J781" s="849">
        <v>2</v>
      </c>
      <c r="K781" s="850">
        <v>1887.5999755859375</v>
      </c>
    </row>
    <row r="782" spans="1:11" ht="14.4" customHeight="1" x14ac:dyDescent="0.3">
      <c r="A782" s="831" t="s">
        <v>576</v>
      </c>
      <c r="B782" s="832" t="s">
        <v>577</v>
      </c>
      <c r="C782" s="835" t="s">
        <v>600</v>
      </c>
      <c r="D782" s="863" t="s">
        <v>601</v>
      </c>
      <c r="E782" s="835" t="s">
        <v>4100</v>
      </c>
      <c r="F782" s="863" t="s">
        <v>4101</v>
      </c>
      <c r="G782" s="835" t="s">
        <v>5131</v>
      </c>
      <c r="H782" s="835" t="s">
        <v>5132</v>
      </c>
      <c r="I782" s="849">
        <v>1875.5</v>
      </c>
      <c r="J782" s="849">
        <v>5</v>
      </c>
      <c r="K782" s="850">
        <v>9377.5</v>
      </c>
    </row>
    <row r="783" spans="1:11" ht="14.4" customHeight="1" x14ac:dyDescent="0.3">
      <c r="A783" s="831" t="s">
        <v>576</v>
      </c>
      <c r="B783" s="832" t="s">
        <v>577</v>
      </c>
      <c r="C783" s="835" t="s">
        <v>600</v>
      </c>
      <c r="D783" s="863" t="s">
        <v>601</v>
      </c>
      <c r="E783" s="835" t="s">
        <v>4100</v>
      </c>
      <c r="F783" s="863" t="s">
        <v>4101</v>
      </c>
      <c r="G783" s="835" t="s">
        <v>4644</v>
      </c>
      <c r="H783" s="835" t="s">
        <v>4645</v>
      </c>
      <c r="I783" s="849">
        <v>769.55999755859375</v>
      </c>
      <c r="J783" s="849">
        <v>87</v>
      </c>
      <c r="K783" s="850">
        <v>66951.718994140625</v>
      </c>
    </row>
    <row r="784" spans="1:11" ht="14.4" customHeight="1" x14ac:dyDescent="0.3">
      <c r="A784" s="831" t="s">
        <v>576</v>
      </c>
      <c r="B784" s="832" t="s">
        <v>577</v>
      </c>
      <c r="C784" s="835" t="s">
        <v>600</v>
      </c>
      <c r="D784" s="863" t="s">
        <v>601</v>
      </c>
      <c r="E784" s="835" t="s">
        <v>4100</v>
      </c>
      <c r="F784" s="863" t="s">
        <v>4101</v>
      </c>
      <c r="G784" s="835" t="s">
        <v>5133</v>
      </c>
      <c r="H784" s="835" t="s">
        <v>5134</v>
      </c>
      <c r="I784" s="849">
        <v>3.6700000762939453</v>
      </c>
      <c r="J784" s="849">
        <v>2000</v>
      </c>
      <c r="K784" s="850">
        <v>7340</v>
      </c>
    </row>
    <row r="785" spans="1:11" ht="14.4" customHeight="1" x14ac:dyDescent="0.3">
      <c r="A785" s="831" t="s">
        <v>576</v>
      </c>
      <c r="B785" s="832" t="s">
        <v>577</v>
      </c>
      <c r="C785" s="835" t="s">
        <v>600</v>
      </c>
      <c r="D785" s="863" t="s">
        <v>601</v>
      </c>
      <c r="E785" s="835" t="s">
        <v>4100</v>
      </c>
      <c r="F785" s="863" t="s">
        <v>4101</v>
      </c>
      <c r="G785" s="835" t="s">
        <v>5135</v>
      </c>
      <c r="H785" s="835" t="s">
        <v>5136</v>
      </c>
      <c r="I785" s="849">
        <v>140.1199951171875</v>
      </c>
      <c r="J785" s="849">
        <v>80</v>
      </c>
      <c r="K785" s="850">
        <v>11209.4404296875</v>
      </c>
    </row>
    <row r="786" spans="1:11" ht="14.4" customHeight="1" x14ac:dyDescent="0.3">
      <c r="A786" s="831" t="s">
        <v>576</v>
      </c>
      <c r="B786" s="832" t="s">
        <v>577</v>
      </c>
      <c r="C786" s="835" t="s">
        <v>600</v>
      </c>
      <c r="D786" s="863" t="s">
        <v>601</v>
      </c>
      <c r="E786" s="835" t="s">
        <v>4100</v>
      </c>
      <c r="F786" s="863" t="s">
        <v>4101</v>
      </c>
      <c r="G786" s="835" t="s">
        <v>5137</v>
      </c>
      <c r="H786" s="835" t="s">
        <v>5138</v>
      </c>
      <c r="I786" s="849">
        <v>1899.699951171875</v>
      </c>
      <c r="J786" s="849">
        <v>1</v>
      </c>
      <c r="K786" s="850">
        <v>1899.699951171875</v>
      </c>
    </row>
    <row r="787" spans="1:11" ht="14.4" customHeight="1" x14ac:dyDescent="0.3">
      <c r="A787" s="831" t="s">
        <v>576</v>
      </c>
      <c r="B787" s="832" t="s">
        <v>577</v>
      </c>
      <c r="C787" s="835" t="s">
        <v>600</v>
      </c>
      <c r="D787" s="863" t="s">
        <v>601</v>
      </c>
      <c r="E787" s="835" t="s">
        <v>4100</v>
      </c>
      <c r="F787" s="863" t="s">
        <v>4101</v>
      </c>
      <c r="G787" s="835" t="s">
        <v>5139</v>
      </c>
      <c r="H787" s="835" t="s">
        <v>5140</v>
      </c>
      <c r="I787" s="849">
        <v>1899.699951171875</v>
      </c>
      <c r="J787" s="849">
        <v>2</v>
      </c>
      <c r="K787" s="850">
        <v>3799.39990234375</v>
      </c>
    </row>
    <row r="788" spans="1:11" ht="14.4" customHeight="1" x14ac:dyDescent="0.3">
      <c r="A788" s="831" t="s">
        <v>576</v>
      </c>
      <c r="B788" s="832" t="s">
        <v>577</v>
      </c>
      <c r="C788" s="835" t="s">
        <v>600</v>
      </c>
      <c r="D788" s="863" t="s">
        <v>601</v>
      </c>
      <c r="E788" s="835" t="s">
        <v>4100</v>
      </c>
      <c r="F788" s="863" t="s">
        <v>4101</v>
      </c>
      <c r="G788" s="835" t="s">
        <v>5141</v>
      </c>
      <c r="H788" s="835" t="s">
        <v>5142</v>
      </c>
      <c r="I788" s="849">
        <v>744.5533447265625</v>
      </c>
      <c r="J788" s="849">
        <v>30</v>
      </c>
      <c r="K788" s="850">
        <v>22336.599609375</v>
      </c>
    </row>
    <row r="789" spans="1:11" ht="14.4" customHeight="1" x14ac:dyDescent="0.3">
      <c r="A789" s="831" t="s">
        <v>576</v>
      </c>
      <c r="B789" s="832" t="s">
        <v>577</v>
      </c>
      <c r="C789" s="835" t="s">
        <v>600</v>
      </c>
      <c r="D789" s="863" t="s">
        <v>601</v>
      </c>
      <c r="E789" s="835" t="s">
        <v>4100</v>
      </c>
      <c r="F789" s="863" t="s">
        <v>4101</v>
      </c>
      <c r="G789" s="835" t="s">
        <v>5143</v>
      </c>
      <c r="H789" s="835" t="s">
        <v>5144</v>
      </c>
      <c r="I789" s="849">
        <v>721.7650146484375</v>
      </c>
      <c r="J789" s="849">
        <v>40</v>
      </c>
      <c r="K789" s="850">
        <v>28870.599609375</v>
      </c>
    </row>
    <row r="790" spans="1:11" ht="14.4" customHeight="1" x14ac:dyDescent="0.3">
      <c r="A790" s="831" t="s">
        <v>576</v>
      </c>
      <c r="B790" s="832" t="s">
        <v>577</v>
      </c>
      <c r="C790" s="835" t="s">
        <v>600</v>
      </c>
      <c r="D790" s="863" t="s">
        <v>601</v>
      </c>
      <c r="E790" s="835" t="s">
        <v>4100</v>
      </c>
      <c r="F790" s="863" t="s">
        <v>4101</v>
      </c>
      <c r="G790" s="835" t="s">
        <v>4240</v>
      </c>
      <c r="H790" s="835" t="s">
        <v>4241</v>
      </c>
      <c r="I790" s="849">
        <v>0.47111110885938007</v>
      </c>
      <c r="J790" s="849">
        <v>3100</v>
      </c>
      <c r="K790" s="850">
        <v>1463</v>
      </c>
    </row>
    <row r="791" spans="1:11" ht="14.4" customHeight="1" x14ac:dyDescent="0.3">
      <c r="A791" s="831" t="s">
        <v>576</v>
      </c>
      <c r="B791" s="832" t="s">
        <v>577</v>
      </c>
      <c r="C791" s="835" t="s">
        <v>600</v>
      </c>
      <c r="D791" s="863" t="s">
        <v>601</v>
      </c>
      <c r="E791" s="835" t="s">
        <v>4100</v>
      </c>
      <c r="F791" s="863" t="s">
        <v>4101</v>
      </c>
      <c r="G791" s="835" t="s">
        <v>5145</v>
      </c>
      <c r="H791" s="835" t="s">
        <v>5146</v>
      </c>
      <c r="I791" s="849">
        <v>652.91998291015625</v>
      </c>
      <c r="J791" s="849">
        <v>150</v>
      </c>
      <c r="K791" s="850">
        <v>97937.40234375</v>
      </c>
    </row>
    <row r="792" spans="1:11" ht="14.4" customHeight="1" x14ac:dyDescent="0.3">
      <c r="A792" s="831" t="s">
        <v>576</v>
      </c>
      <c r="B792" s="832" t="s">
        <v>577</v>
      </c>
      <c r="C792" s="835" t="s">
        <v>600</v>
      </c>
      <c r="D792" s="863" t="s">
        <v>601</v>
      </c>
      <c r="E792" s="835" t="s">
        <v>4100</v>
      </c>
      <c r="F792" s="863" t="s">
        <v>4101</v>
      </c>
      <c r="G792" s="835" t="s">
        <v>5147</v>
      </c>
      <c r="H792" s="835" t="s">
        <v>5148</v>
      </c>
      <c r="I792" s="849">
        <v>832.20001220703125</v>
      </c>
      <c r="J792" s="849">
        <v>10</v>
      </c>
      <c r="K792" s="850">
        <v>8322.01953125</v>
      </c>
    </row>
    <row r="793" spans="1:11" ht="14.4" customHeight="1" x14ac:dyDescent="0.3">
      <c r="A793" s="831" t="s">
        <v>576</v>
      </c>
      <c r="B793" s="832" t="s">
        <v>577</v>
      </c>
      <c r="C793" s="835" t="s">
        <v>600</v>
      </c>
      <c r="D793" s="863" t="s">
        <v>601</v>
      </c>
      <c r="E793" s="835" t="s">
        <v>4100</v>
      </c>
      <c r="F793" s="863" t="s">
        <v>4101</v>
      </c>
      <c r="G793" s="835" t="s">
        <v>5149</v>
      </c>
      <c r="H793" s="835" t="s">
        <v>5150</v>
      </c>
      <c r="I793" s="849">
        <v>99.220001220703125</v>
      </c>
      <c r="J793" s="849">
        <v>90</v>
      </c>
      <c r="K793" s="850">
        <v>8929.8001098632812</v>
      </c>
    </row>
    <row r="794" spans="1:11" ht="14.4" customHeight="1" x14ac:dyDescent="0.3">
      <c r="A794" s="831" t="s">
        <v>576</v>
      </c>
      <c r="B794" s="832" t="s">
        <v>577</v>
      </c>
      <c r="C794" s="835" t="s">
        <v>600</v>
      </c>
      <c r="D794" s="863" t="s">
        <v>601</v>
      </c>
      <c r="E794" s="835" t="s">
        <v>4100</v>
      </c>
      <c r="F794" s="863" t="s">
        <v>4101</v>
      </c>
      <c r="G794" s="835" t="s">
        <v>4263</v>
      </c>
      <c r="H794" s="835" t="s">
        <v>4264</v>
      </c>
      <c r="I794" s="849">
        <v>21.234999656677246</v>
      </c>
      <c r="J794" s="849">
        <v>40</v>
      </c>
      <c r="K794" s="850">
        <v>849.39999389648437</v>
      </c>
    </row>
    <row r="795" spans="1:11" ht="14.4" customHeight="1" x14ac:dyDescent="0.3">
      <c r="A795" s="831" t="s">
        <v>576</v>
      </c>
      <c r="B795" s="832" t="s">
        <v>577</v>
      </c>
      <c r="C795" s="835" t="s">
        <v>600</v>
      </c>
      <c r="D795" s="863" t="s">
        <v>601</v>
      </c>
      <c r="E795" s="835" t="s">
        <v>4100</v>
      </c>
      <c r="F795" s="863" t="s">
        <v>4101</v>
      </c>
      <c r="G795" s="835" t="s">
        <v>4263</v>
      </c>
      <c r="H795" s="835" t="s">
        <v>4265</v>
      </c>
      <c r="I795" s="849">
        <v>21.229999542236328</v>
      </c>
      <c r="J795" s="849">
        <v>40</v>
      </c>
      <c r="K795" s="850">
        <v>849.20001220703125</v>
      </c>
    </row>
    <row r="796" spans="1:11" ht="14.4" customHeight="1" x14ac:dyDescent="0.3">
      <c r="A796" s="831" t="s">
        <v>576</v>
      </c>
      <c r="B796" s="832" t="s">
        <v>577</v>
      </c>
      <c r="C796" s="835" t="s">
        <v>600</v>
      </c>
      <c r="D796" s="863" t="s">
        <v>601</v>
      </c>
      <c r="E796" s="835" t="s">
        <v>4266</v>
      </c>
      <c r="F796" s="863" t="s">
        <v>4267</v>
      </c>
      <c r="G796" s="835" t="s">
        <v>4268</v>
      </c>
      <c r="H796" s="835" t="s">
        <v>4269</v>
      </c>
      <c r="I796" s="849">
        <v>150</v>
      </c>
      <c r="J796" s="849">
        <v>450</v>
      </c>
      <c r="K796" s="850">
        <v>67501.07958984375</v>
      </c>
    </row>
    <row r="797" spans="1:11" ht="14.4" customHeight="1" x14ac:dyDescent="0.3">
      <c r="A797" s="831" t="s">
        <v>576</v>
      </c>
      <c r="B797" s="832" t="s">
        <v>577</v>
      </c>
      <c r="C797" s="835" t="s">
        <v>600</v>
      </c>
      <c r="D797" s="863" t="s">
        <v>601</v>
      </c>
      <c r="E797" s="835" t="s">
        <v>4266</v>
      </c>
      <c r="F797" s="863" t="s">
        <v>4267</v>
      </c>
      <c r="G797" s="835" t="s">
        <v>5151</v>
      </c>
      <c r="H797" s="835" t="s">
        <v>5152</v>
      </c>
      <c r="I797" s="849">
        <v>60.5</v>
      </c>
      <c r="J797" s="849">
        <v>300</v>
      </c>
      <c r="K797" s="850">
        <v>18150</v>
      </c>
    </row>
    <row r="798" spans="1:11" ht="14.4" customHeight="1" x14ac:dyDescent="0.3">
      <c r="A798" s="831" t="s">
        <v>576</v>
      </c>
      <c r="B798" s="832" t="s">
        <v>577</v>
      </c>
      <c r="C798" s="835" t="s">
        <v>600</v>
      </c>
      <c r="D798" s="863" t="s">
        <v>601</v>
      </c>
      <c r="E798" s="835" t="s">
        <v>4266</v>
      </c>
      <c r="F798" s="863" t="s">
        <v>4267</v>
      </c>
      <c r="G798" s="835" t="s">
        <v>5153</v>
      </c>
      <c r="H798" s="835" t="s">
        <v>5154</v>
      </c>
      <c r="I798" s="849">
        <v>2407.949951171875</v>
      </c>
      <c r="J798" s="849">
        <v>8</v>
      </c>
      <c r="K798" s="850">
        <v>19263.69970703125</v>
      </c>
    </row>
    <row r="799" spans="1:11" ht="14.4" customHeight="1" x14ac:dyDescent="0.3">
      <c r="A799" s="831" t="s">
        <v>576</v>
      </c>
      <c r="B799" s="832" t="s">
        <v>577</v>
      </c>
      <c r="C799" s="835" t="s">
        <v>600</v>
      </c>
      <c r="D799" s="863" t="s">
        <v>601</v>
      </c>
      <c r="E799" s="835" t="s">
        <v>4266</v>
      </c>
      <c r="F799" s="863" t="s">
        <v>4267</v>
      </c>
      <c r="G799" s="835" t="s">
        <v>5155</v>
      </c>
      <c r="H799" s="835" t="s">
        <v>5156</v>
      </c>
      <c r="I799" s="849">
        <v>4800.68017578125</v>
      </c>
      <c r="J799" s="849">
        <v>20</v>
      </c>
      <c r="K799" s="850">
        <v>96013.5</v>
      </c>
    </row>
    <row r="800" spans="1:11" ht="14.4" customHeight="1" x14ac:dyDescent="0.3">
      <c r="A800" s="831" t="s">
        <v>576</v>
      </c>
      <c r="B800" s="832" t="s">
        <v>577</v>
      </c>
      <c r="C800" s="835" t="s">
        <v>600</v>
      </c>
      <c r="D800" s="863" t="s">
        <v>601</v>
      </c>
      <c r="E800" s="835" t="s">
        <v>4266</v>
      </c>
      <c r="F800" s="863" t="s">
        <v>4267</v>
      </c>
      <c r="G800" s="835" t="s">
        <v>4270</v>
      </c>
      <c r="H800" s="835" t="s">
        <v>4271</v>
      </c>
      <c r="I800" s="849">
        <v>10.285555839538574</v>
      </c>
      <c r="J800" s="849">
        <v>1200</v>
      </c>
      <c r="K800" s="850">
        <v>12252</v>
      </c>
    </row>
    <row r="801" spans="1:11" ht="14.4" customHeight="1" x14ac:dyDescent="0.3">
      <c r="A801" s="831" t="s">
        <v>576</v>
      </c>
      <c r="B801" s="832" t="s">
        <v>577</v>
      </c>
      <c r="C801" s="835" t="s">
        <v>600</v>
      </c>
      <c r="D801" s="863" t="s">
        <v>601</v>
      </c>
      <c r="E801" s="835" t="s">
        <v>4266</v>
      </c>
      <c r="F801" s="863" t="s">
        <v>4267</v>
      </c>
      <c r="G801" s="835" t="s">
        <v>5157</v>
      </c>
      <c r="H801" s="835" t="s">
        <v>5158</v>
      </c>
      <c r="I801" s="849">
        <v>5770.4525756835937</v>
      </c>
      <c r="J801" s="849">
        <v>36</v>
      </c>
      <c r="K801" s="850">
        <v>207736.861328125</v>
      </c>
    </row>
    <row r="802" spans="1:11" ht="14.4" customHeight="1" x14ac:dyDescent="0.3">
      <c r="A802" s="831" t="s">
        <v>576</v>
      </c>
      <c r="B802" s="832" t="s">
        <v>577</v>
      </c>
      <c r="C802" s="835" t="s">
        <v>600</v>
      </c>
      <c r="D802" s="863" t="s">
        <v>601</v>
      </c>
      <c r="E802" s="835" t="s">
        <v>4266</v>
      </c>
      <c r="F802" s="863" t="s">
        <v>4267</v>
      </c>
      <c r="G802" s="835" t="s">
        <v>5159</v>
      </c>
      <c r="H802" s="835" t="s">
        <v>5160</v>
      </c>
      <c r="I802" s="849">
        <v>1884.8499755859375</v>
      </c>
      <c r="J802" s="849">
        <v>321</v>
      </c>
      <c r="K802" s="850">
        <v>605036.8505859375</v>
      </c>
    </row>
    <row r="803" spans="1:11" ht="14.4" customHeight="1" x14ac:dyDescent="0.3">
      <c r="A803" s="831" t="s">
        <v>576</v>
      </c>
      <c r="B803" s="832" t="s">
        <v>577</v>
      </c>
      <c r="C803" s="835" t="s">
        <v>600</v>
      </c>
      <c r="D803" s="863" t="s">
        <v>601</v>
      </c>
      <c r="E803" s="835" t="s">
        <v>4266</v>
      </c>
      <c r="F803" s="863" t="s">
        <v>4267</v>
      </c>
      <c r="G803" s="835" t="s">
        <v>5161</v>
      </c>
      <c r="H803" s="835" t="s">
        <v>5162</v>
      </c>
      <c r="I803" s="849">
        <v>1403</v>
      </c>
      <c r="J803" s="849">
        <v>142</v>
      </c>
      <c r="K803" s="850">
        <v>199226</v>
      </c>
    </row>
    <row r="804" spans="1:11" ht="14.4" customHeight="1" x14ac:dyDescent="0.3">
      <c r="A804" s="831" t="s">
        <v>576</v>
      </c>
      <c r="B804" s="832" t="s">
        <v>577</v>
      </c>
      <c r="C804" s="835" t="s">
        <v>600</v>
      </c>
      <c r="D804" s="863" t="s">
        <v>601</v>
      </c>
      <c r="E804" s="835" t="s">
        <v>4266</v>
      </c>
      <c r="F804" s="863" t="s">
        <v>4267</v>
      </c>
      <c r="G804" s="835" t="s">
        <v>5163</v>
      </c>
      <c r="H804" s="835" t="s">
        <v>5164</v>
      </c>
      <c r="I804" s="849">
        <v>1896.0899658203125</v>
      </c>
      <c r="J804" s="849">
        <v>10</v>
      </c>
      <c r="K804" s="850">
        <v>18960.900390625</v>
      </c>
    </row>
    <row r="805" spans="1:11" ht="14.4" customHeight="1" x14ac:dyDescent="0.3">
      <c r="A805" s="831" t="s">
        <v>576</v>
      </c>
      <c r="B805" s="832" t="s">
        <v>577</v>
      </c>
      <c r="C805" s="835" t="s">
        <v>600</v>
      </c>
      <c r="D805" s="863" t="s">
        <v>601</v>
      </c>
      <c r="E805" s="835" t="s">
        <v>4266</v>
      </c>
      <c r="F805" s="863" t="s">
        <v>4267</v>
      </c>
      <c r="G805" s="835" t="s">
        <v>5165</v>
      </c>
      <c r="H805" s="835" t="s">
        <v>5166</v>
      </c>
      <c r="I805" s="849">
        <v>16.457499504089355</v>
      </c>
      <c r="J805" s="849">
        <v>400</v>
      </c>
      <c r="K805" s="850">
        <v>6583</v>
      </c>
    </row>
    <row r="806" spans="1:11" ht="14.4" customHeight="1" x14ac:dyDescent="0.3">
      <c r="A806" s="831" t="s">
        <v>576</v>
      </c>
      <c r="B806" s="832" t="s">
        <v>577</v>
      </c>
      <c r="C806" s="835" t="s">
        <v>600</v>
      </c>
      <c r="D806" s="863" t="s">
        <v>601</v>
      </c>
      <c r="E806" s="835" t="s">
        <v>4266</v>
      </c>
      <c r="F806" s="863" t="s">
        <v>4267</v>
      </c>
      <c r="G806" s="835" t="s">
        <v>5167</v>
      </c>
      <c r="H806" s="835" t="s">
        <v>5168</v>
      </c>
      <c r="I806" s="849">
        <v>1306.800048828125</v>
      </c>
      <c r="J806" s="849">
        <v>15</v>
      </c>
      <c r="K806" s="850">
        <v>19602</v>
      </c>
    </row>
    <row r="807" spans="1:11" ht="14.4" customHeight="1" x14ac:dyDescent="0.3">
      <c r="A807" s="831" t="s">
        <v>576</v>
      </c>
      <c r="B807" s="832" t="s">
        <v>577</v>
      </c>
      <c r="C807" s="835" t="s">
        <v>600</v>
      </c>
      <c r="D807" s="863" t="s">
        <v>601</v>
      </c>
      <c r="E807" s="835" t="s">
        <v>4266</v>
      </c>
      <c r="F807" s="863" t="s">
        <v>4267</v>
      </c>
      <c r="G807" s="835" t="s">
        <v>5169</v>
      </c>
      <c r="H807" s="835" t="s">
        <v>5170</v>
      </c>
      <c r="I807" s="849">
        <v>1652.8599853515625</v>
      </c>
      <c r="J807" s="849">
        <v>19</v>
      </c>
      <c r="K807" s="850">
        <v>31404.339965820313</v>
      </c>
    </row>
    <row r="808" spans="1:11" ht="14.4" customHeight="1" x14ac:dyDescent="0.3">
      <c r="A808" s="831" t="s">
        <v>576</v>
      </c>
      <c r="B808" s="832" t="s">
        <v>577</v>
      </c>
      <c r="C808" s="835" t="s">
        <v>600</v>
      </c>
      <c r="D808" s="863" t="s">
        <v>601</v>
      </c>
      <c r="E808" s="835" t="s">
        <v>4266</v>
      </c>
      <c r="F808" s="863" t="s">
        <v>4267</v>
      </c>
      <c r="G808" s="835" t="s">
        <v>5171</v>
      </c>
      <c r="H808" s="835" t="s">
        <v>5172</v>
      </c>
      <c r="I808" s="849">
        <v>1158.5750122070312</v>
      </c>
      <c r="J808" s="849">
        <v>10</v>
      </c>
      <c r="K808" s="850">
        <v>11585.75</v>
      </c>
    </row>
    <row r="809" spans="1:11" ht="14.4" customHeight="1" x14ac:dyDescent="0.3">
      <c r="A809" s="831" t="s">
        <v>576</v>
      </c>
      <c r="B809" s="832" t="s">
        <v>577</v>
      </c>
      <c r="C809" s="835" t="s">
        <v>600</v>
      </c>
      <c r="D809" s="863" t="s">
        <v>601</v>
      </c>
      <c r="E809" s="835" t="s">
        <v>5173</v>
      </c>
      <c r="F809" s="863" t="s">
        <v>5174</v>
      </c>
      <c r="G809" s="835" t="s">
        <v>5175</v>
      </c>
      <c r="H809" s="835" t="s">
        <v>5176</v>
      </c>
      <c r="I809" s="849">
        <v>50.511539459228516</v>
      </c>
      <c r="J809" s="849">
        <v>1080</v>
      </c>
      <c r="K809" s="850">
        <v>54896.400146484375</v>
      </c>
    </row>
    <row r="810" spans="1:11" ht="14.4" customHeight="1" x14ac:dyDescent="0.3">
      <c r="A810" s="831" t="s">
        <v>576</v>
      </c>
      <c r="B810" s="832" t="s">
        <v>577</v>
      </c>
      <c r="C810" s="835" t="s">
        <v>600</v>
      </c>
      <c r="D810" s="863" t="s">
        <v>601</v>
      </c>
      <c r="E810" s="835" t="s">
        <v>5173</v>
      </c>
      <c r="F810" s="863" t="s">
        <v>5174</v>
      </c>
      <c r="G810" s="835" t="s">
        <v>5177</v>
      </c>
      <c r="H810" s="835" t="s">
        <v>5178</v>
      </c>
      <c r="I810" s="849">
        <v>52.900001525878906</v>
      </c>
      <c r="J810" s="849">
        <v>1272</v>
      </c>
      <c r="K810" s="850">
        <v>67288.7998046875</v>
      </c>
    </row>
    <row r="811" spans="1:11" ht="14.4" customHeight="1" x14ac:dyDescent="0.3">
      <c r="A811" s="831" t="s">
        <v>576</v>
      </c>
      <c r="B811" s="832" t="s">
        <v>577</v>
      </c>
      <c r="C811" s="835" t="s">
        <v>600</v>
      </c>
      <c r="D811" s="863" t="s">
        <v>601</v>
      </c>
      <c r="E811" s="835" t="s">
        <v>5173</v>
      </c>
      <c r="F811" s="863" t="s">
        <v>5174</v>
      </c>
      <c r="G811" s="835" t="s">
        <v>5179</v>
      </c>
      <c r="H811" s="835" t="s">
        <v>5180</v>
      </c>
      <c r="I811" s="849">
        <v>52.900001525878906</v>
      </c>
      <c r="J811" s="849">
        <v>216</v>
      </c>
      <c r="K811" s="850">
        <v>11426.39990234375</v>
      </c>
    </row>
    <row r="812" spans="1:11" ht="14.4" customHeight="1" x14ac:dyDescent="0.3">
      <c r="A812" s="831" t="s">
        <v>576</v>
      </c>
      <c r="B812" s="832" t="s">
        <v>577</v>
      </c>
      <c r="C812" s="835" t="s">
        <v>600</v>
      </c>
      <c r="D812" s="863" t="s">
        <v>601</v>
      </c>
      <c r="E812" s="835" t="s">
        <v>5173</v>
      </c>
      <c r="F812" s="863" t="s">
        <v>5174</v>
      </c>
      <c r="G812" s="835" t="s">
        <v>5181</v>
      </c>
      <c r="H812" s="835" t="s">
        <v>5182</v>
      </c>
      <c r="I812" s="849">
        <v>35.310001373291016</v>
      </c>
      <c r="J812" s="849">
        <v>72</v>
      </c>
      <c r="K812" s="850">
        <v>2541.9599609375</v>
      </c>
    </row>
    <row r="813" spans="1:11" ht="14.4" customHeight="1" x14ac:dyDescent="0.3">
      <c r="A813" s="831" t="s">
        <v>576</v>
      </c>
      <c r="B813" s="832" t="s">
        <v>577</v>
      </c>
      <c r="C813" s="835" t="s">
        <v>600</v>
      </c>
      <c r="D813" s="863" t="s">
        <v>601</v>
      </c>
      <c r="E813" s="835" t="s">
        <v>5173</v>
      </c>
      <c r="F813" s="863" t="s">
        <v>5174</v>
      </c>
      <c r="G813" s="835" t="s">
        <v>5183</v>
      </c>
      <c r="H813" s="835" t="s">
        <v>5184</v>
      </c>
      <c r="I813" s="849">
        <v>27.25</v>
      </c>
      <c r="J813" s="849">
        <v>36</v>
      </c>
      <c r="K813" s="850">
        <v>981</v>
      </c>
    </row>
    <row r="814" spans="1:11" ht="14.4" customHeight="1" x14ac:dyDescent="0.3">
      <c r="A814" s="831" t="s">
        <v>576</v>
      </c>
      <c r="B814" s="832" t="s">
        <v>577</v>
      </c>
      <c r="C814" s="835" t="s">
        <v>600</v>
      </c>
      <c r="D814" s="863" t="s">
        <v>601</v>
      </c>
      <c r="E814" s="835" t="s">
        <v>5173</v>
      </c>
      <c r="F814" s="863" t="s">
        <v>5174</v>
      </c>
      <c r="G814" s="835" t="s">
        <v>5185</v>
      </c>
      <c r="H814" s="835" t="s">
        <v>5186</v>
      </c>
      <c r="I814" s="849">
        <v>35.080001831054688</v>
      </c>
      <c r="J814" s="849">
        <v>36</v>
      </c>
      <c r="K814" s="850">
        <v>1262.699951171875</v>
      </c>
    </row>
    <row r="815" spans="1:11" ht="14.4" customHeight="1" x14ac:dyDescent="0.3">
      <c r="A815" s="831" t="s">
        <v>576</v>
      </c>
      <c r="B815" s="832" t="s">
        <v>577</v>
      </c>
      <c r="C815" s="835" t="s">
        <v>600</v>
      </c>
      <c r="D815" s="863" t="s">
        <v>601</v>
      </c>
      <c r="E815" s="835" t="s">
        <v>5173</v>
      </c>
      <c r="F815" s="863" t="s">
        <v>5174</v>
      </c>
      <c r="G815" s="835" t="s">
        <v>5187</v>
      </c>
      <c r="H815" s="835" t="s">
        <v>5188</v>
      </c>
      <c r="I815" s="849">
        <v>28.059999465942383</v>
      </c>
      <c r="J815" s="849">
        <v>36</v>
      </c>
      <c r="K815" s="850">
        <v>1010.1599731445312</v>
      </c>
    </row>
    <row r="816" spans="1:11" ht="14.4" customHeight="1" x14ac:dyDescent="0.3">
      <c r="A816" s="831" t="s">
        <v>576</v>
      </c>
      <c r="B816" s="832" t="s">
        <v>577</v>
      </c>
      <c r="C816" s="835" t="s">
        <v>600</v>
      </c>
      <c r="D816" s="863" t="s">
        <v>601</v>
      </c>
      <c r="E816" s="835" t="s">
        <v>5173</v>
      </c>
      <c r="F816" s="863" t="s">
        <v>5174</v>
      </c>
      <c r="G816" s="835" t="s">
        <v>5189</v>
      </c>
      <c r="H816" s="835" t="s">
        <v>5190</v>
      </c>
      <c r="I816" s="849">
        <v>108.22000122070312</v>
      </c>
      <c r="J816" s="849">
        <v>24</v>
      </c>
      <c r="K816" s="850">
        <v>2597.159912109375</v>
      </c>
    </row>
    <row r="817" spans="1:11" ht="14.4" customHeight="1" x14ac:dyDescent="0.3">
      <c r="A817" s="831" t="s">
        <v>576</v>
      </c>
      <c r="B817" s="832" t="s">
        <v>577</v>
      </c>
      <c r="C817" s="835" t="s">
        <v>600</v>
      </c>
      <c r="D817" s="863" t="s">
        <v>601</v>
      </c>
      <c r="E817" s="835" t="s">
        <v>5173</v>
      </c>
      <c r="F817" s="863" t="s">
        <v>5174</v>
      </c>
      <c r="G817" s="835" t="s">
        <v>5191</v>
      </c>
      <c r="H817" s="835" t="s">
        <v>5192</v>
      </c>
      <c r="I817" s="849">
        <v>67.849998474121094</v>
      </c>
      <c r="J817" s="849">
        <v>864</v>
      </c>
      <c r="K817" s="850">
        <v>58622.3994140625</v>
      </c>
    </row>
    <row r="818" spans="1:11" ht="14.4" customHeight="1" x14ac:dyDescent="0.3">
      <c r="A818" s="831" t="s">
        <v>576</v>
      </c>
      <c r="B818" s="832" t="s">
        <v>577</v>
      </c>
      <c r="C818" s="835" t="s">
        <v>600</v>
      </c>
      <c r="D818" s="863" t="s">
        <v>601</v>
      </c>
      <c r="E818" s="835" t="s">
        <v>5173</v>
      </c>
      <c r="F818" s="863" t="s">
        <v>5174</v>
      </c>
      <c r="G818" s="835" t="s">
        <v>5193</v>
      </c>
      <c r="H818" s="835" t="s">
        <v>5194</v>
      </c>
      <c r="I818" s="849">
        <v>67.849998474121094</v>
      </c>
      <c r="J818" s="849">
        <v>72</v>
      </c>
      <c r="K818" s="850">
        <v>4885.2001953125</v>
      </c>
    </row>
    <row r="819" spans="1:11" ht="14.4" customHeight="1" x14ac:dyDescent="0.3">
      <c r="A819" s="831" t="s">
        <v>576</v>
      </c>
      <c r="B819" s="832" t="s">
        <v>577</v>
      </c>
      <c r="C819" s="835" t="s">
        <v>600</v>
      </c>
      <c r="D819" s="863" t="s">
        <v>601</v>
      </c>
      <c r="E819" s="835" t="s">
        <v>5173</v>
      </c>
      <c r="F819" s="863" t="s">
        <v>5174</v>
      </c>
      <c r="G819" s="835" t="s">
        <v>5195</v>
      </c>
      <c r="H819" s="835" t="s">
        <v>5196</v>
      </c>
      <c r="I819" s="849">
        <v>69</v>
      </c>
      <c r="J819" s="849">
        <v>36</v>
      </c>
      <c r="K819" s="850">
        <v>2484</v>
      </c>
    </row>
    <row r="820" spans="1:11" ht="14.4" customHeight="1" x14ac:dyDescent="0.3">
      <c r="A820" s="831" t="s">
        <v>576</v>
      </c>
      <c r="B820" s="832" t="s">
        <v>577</v>
      </c>
      <c r="C820" s="835" t="s">
        <v>600</v>
      </c>
      <c r="D820" s="863" t="s">
        <v>601</v>
      </c>
      <c r="E820" s="835" t="s">
        <v>5173</v>
      </c>
      <c r="F820" s="863" t="s">
        <v>5174</v>
      </c>
      <c r="G820" s="835" t="s">
        <v>5197</v>
      </c>
      <c r="H820" s="835" t="s">
        <v>5198</v>
      </c>
      <c r="I820" s="849">
        <v>65.550003051757813</v>
      </c>
      <c r="J820" s="849">
        <v>180</v>
      </c>
      <c r="K820" s="850">
        <v>11799.000244140625</v>
      </c>
    </row>
    <row r="821" spans="1:11" ht="14.4" customHeight="1" x14ac:dyDescent="0.3">
      <c r="A821" s="831" t="s">
        <v>576</v>
      </c>
      <c r="B821" s="832" t="s">
        <v>577</v>
      </c>
      <c r="C821" s="835" t="s">
        <v>600</v>
      </c>
      <c r="D821" s="863" t="s">
        <v>601</v>
      </c>
      <c r="E821" s="835" t="s">
        <v>5173</v>
      </c>
      <c r="F821" s="863" t="s">
        <v>5174</v>
      </c>
      <c r="G821" s="835" t="s">
        <v>5199</v>
      </c>
      <c r="H821" s="835" t="s">
        <v>5200</v>
      </c>
      <c r="I821" s="849">
        <v>65.550003051757813</v>
      </c>
      <c r="J821" s="849">
        <v>72</v>
      </c>
      <c r="K821" s="850">
        <v>4719.60009765625</v>
      </c>
    </row>
    <row r="822" spans="1:11" ht="14.4" customHeight="1" x14ac:dyDescent="0.3">
      <c r="A822" s="831" t="s">
        <v>576</v>
      </c>
      <c r="B822" s="832" t="s">
        <v>577</v>
      </c>
      <c r="C822" s="835" t="s">
        <v>600</v>
      </c>
      <c r="D822" s="863" t="s">
        <v>601</v>
      </c>
      <c r="E822" s="835" t="s">
        <v>5173</v>
      </c>
      <c r="F822" s="863" t="s">
        <v>5174</v>
      </c>
      <c r="G822" s="835" t="s">
        <v>5201</v>
      </c>
      <c r="H822" s="835" t="s">
        <v>5202</v>
      </c>
      <c r="I822" s="849">
        <v>69</v>
      </c>
      <c r="J822" s="849">
        <v>432</v>
      </c>
      <c r="K822" s="850">
        <v>29808</v>
      </c>
    </row>
    <row r="823" spans="1:11" ht="14.4" customHeight="1" x14ac:dyDescent="0.3">
      <c r="A823" s="831" t="s">
        <v>576</v>
      </c>
      <c r="B823" s="832" t="s">
        <v>577</v>
      </c>
      <c r="C823" s="835" t="s">
        <v>600</v>
      </c>
      <c r="D823" s="863" t="s">
        <v>601</v>
      </c>
      <c r="E823" s="835" t="s">
        <v>5173</v>
      </c>
      <c r="F823" s="863" t="s">
        <v>5174</v>
      </c>
      <c r="G823" s="835" t="s">
        <v>5203</v>
      </c>
      <c r="H823" s="835" t="s">
        <v>5204</v>
      </c>
      <c r="I823" s="849">
        <v>513.91998291015625</v>
      </c>
      <c r="J823" s="849">
        <v>6</v>
      </c>
      <c r="K823" s="850">
        <v>3083.5</v>
      </c>
    </row>
    <row r="824" spans="1:11" ht="14.4" customHeight="1" x14ac:dyDescent="0.3">
      <c r="A824" s="831" t="s">
        <v>576</v>
      </c>
      <c r="B824" s="832" t="s">
        <v>577</v>
      </c>
      <c r="C824" s="835" t="s">
        <v>600</v>
      </c>
      <c r="D824" s="863" t="s">
        <v>601</v>
      </c>
      <c r="E824" s="835" t="s">
        <v>5173</v>
      </c>
      <c r="F824" s="863" t="s">
        <v>5174</v>
      </c>
      <c r="G824" s="835" t="s">
        <v>5203</v>
      </c>
      <c r="H824" s="835" t="s">
        <v>5205</v>
      </c>
      <c r="I824" s="849">
        <v>513.91998291015625</v>
      </c>
      <c r="J824" s="849">
        <v>12</v>
      </c>
      <c r="K824" s="850">
        <v>6167</v>
      </c>
    </row>
    <row r="825" spans="1:11" ht="14.4" customHeight="1" x14ac:dyDescent="0.3">
      <c r="A825" s="831" t="s">
        <v>576</v>
      </c>
      <c r="B825" s="832" t="s">
        <v>577</v>
      </c>
      <c r="C825" s="835" t="s">
        <v>600</v>
      </c>
      <c r="D825" s="863" t="s">
        <v>601</v>
      </c>
      <c r="E825" s="835" t="s">
        <v>5173</v>
      </c>
      <c r="F825" s="863" t="s">
        <v>5174</v>
      </c>
      <c r="G825" s="835" t="s">
        <v>5206</v>
      </c>
      <c r="H825" s="835" t="s">
        <v>5207</v>
      </c>
      <c r="I825" s="849">
        <v>376.48001098632812</v>
      </c>
      <c r="J825" s="849">
        <v>336</v>
      </c>
      <c r="K825" s="850">
        <v>126497.677734375</v>
      </c>
    </row>
    <row r="826" spans="1:11" ht="14.4" customHeight="1" x14ac:dyDescent="0.3">
      <c r="A826" s="831" t="s">
        <v>576</v>
      </c>
      <c r="B826" s="832" t="s">
        <v>577</v>
      </c>
      <c r="C826" s="835" t="s">
        <v>600</v>
      </c>
      <c r="D826" s="863" t="s">
        <v>601</v>
      </c>
      <c r="E826" s="835" t="s">
        <v>5173</v>
      </c>
      <c r="F826" s="863" t="s">
        <v>5174</v>
      </c>
      <c r="G826" s="835" t="s">
        <v>5208</v>
      </c>
      <c r="H826" s="835" t="s">
        <v>5209</v>
      </c>
      <c r="I826" s="849">
        <v>330.47000122070312</v>
      </c>
      <c r="J826" s="849">
        <v>192</v>
      </c>
      <c r="K826" s="850">
        <v>63449.64990234375</v>
      </c>
    </row>
    <row r="827" spans="1:11" ht="14.4" customHeight="1" x14ac:dyDescent="0.3">
      <c r="A827" s="831" t="s">
        <v>576</v>
      </c>
      <c r="B827" s="832" t="s">
        <v>577</v>
      </c>
      <c r="C827" s="835" t="s">
        <v>600</v>
      </c>
      <c r="D827" s="863" t="s">
        <v>601</v>
      </c>
      <c r="E827" s="835" t="s">
        <v>5173</v>
      </c>
      <c r="F827" s="863" t="s">
        <v>5174</v>
      </c>
      <c r="G827" s="835" t="s">
        <v>5210</v>
      </c>
      <c r="H827" s="835" t="s">
        <v>5211</v>
      </c>
      <c r="I827" s="849">
        <v>39.740001678466797</v>
      </c>
      <c r="J827" s="849">
        <v>468</v>
      </c>
      <c r="K827" s="850">
        <v>18597.799560546875</v>
      </c>
    </row>
    <row r="828" spans="1:11" ht="14.4" customHeight="1" x14ac:dyDescent="0.3">
      <c r="A828" s="831" t="s">
        <v>576</v>
      </c>
      <c r="B828" s="832" t="s">
        <v>577</v>
      </c>
      <c r="C828" s="835" t="s">
        <v>600</v>
      </c>
      <c r="D828" s="863" t="s">
        <v>601</v>
      </c>
      <c r="E828" s="835" t="s">
        <v>5173</v>
      </c>
      <c r="F828" s="863" t="s">
        <v>5174</v>
      </c>
      <c r="G828" s="835" t="s">
        <v>5212</v>
      </c>
      <c r="H828" s="835" t="s">
        <v>5213</v>
      </c>
      <c r="I828" s="849">
        <v>28.860000610351562</v>
      </c>
      <c r="J828" s="849">
        <v>252</v>
      </c>
      <c r="K828" s="850">
        <v>7273.18017578125</v>
      </c>
    </row>
    <row r="829" spans="1:11" ht="14.4" customHeight="1" x14ac:dyDescent="0.3">
      <c r="A829" s="831" t="s">
        <v>576</v>
      </c>
      <c r="B829" s="832" t="s">
        <v>577</v>
      </c>
      <c r="C829" s="835" t="s">
        <v>600</v>
      </c>
      <c r="D829" s="863" t="s">
        <v>601</v>
      </c>
      <c r="E829" s="835" t="s">
        <v>5173</v>
      </c>
      <c r="F829" s="863" t="s">
        <v>5174</v>
      </c>
      <c r="G829" s="835" t="s">
        <v>5214</v>
      </c>
      <c r="H829" s="835" t="s">
        <v>5215</v>
      </c>
      <c r="I829" s="849">
        <v>57.049999237060547</v>
      </c>
      <c r="J829" s="849">
        <v>72</v>
      </c>
      <c r="K829" s="850">
        <v>4107.33984375</v>
      </c>
    </row>
    <row r="830" spans="1:11" ht="14.4" customHeight="1" x14ac:dyDescent="0.3">
      <c r="A830" s="831" t="s">
        <v>576</v>
      </c>
      <c r="B830" s="832" t="s">
        <v>577</v>
      </c>
      <c r="C830" s="835" t="s">
        <v>600</v>
      </c>
      <c r="D830" s="863" t="s">
        <v>601</v>
      </c>
      <c r="E830" s="835" t="s">
        <v>5173</v>
      </c>
      <c r="F830" s="863" t="s">
        <v>5174</v>
      </c>
      <c r="G830" s="835" t="s">
        <v>5216</v>
      </c>
      <c r="H830" s="835" t="s">
        <v>5217</v>
      </c>
      <c r="I830" s="849">
        <v>78.680000305175781</v>
      </c>
      <c r="J830" s="849">
        <v>108</v>
      </c>
      <c r="K830" s="850">
        <v>8497.010009765625</v>
      </c>
    </row>
    <row r="831" spans="1:11" ht="14.4" customHeight="1" x14ac:dyDescent="0.3">
      <c r="A831" s="831" t="s">
        <v>576</v>
      </c>
      <c r="B831" s="832" t="s">
        <v>577</v>
      </c>
      <c r="C831" s="835" t="s">
        <v>600</v>
      </c>
      <c r="D831" s="863" t="s">
        <v>601</v>
      </c>
      <c r="E831" s="835" t="s">
        <v>5173</v>
      </c>
      <c r="F831" s="863" t="s">
        <v>5174</v>
      </c>
      <c r="G831" s="835" t="s">
        <v>5218</v>
      </c>
      <c r="H831" s="835" t="s">
        <v>5219</v>
      </c>
      <c r="I831" s="849">
        <v>42.509998321533203</v>
      </c>
      <c r="J831" s="849">
        <v>108</v>
      </c>
      <c r="K831" s="850">
        <v>4590.93017578125</v>
      </c>
    </row>
    <row r="832" spans="1:11" ht="14.4" customHeight="1" x14ac:dyDescent="0.3">
      <c r="A832" s="831" t="s">
        <v>576</v>
      </c>
      <c r="B832" s="832" t="s">
        <v>577</v>
      </c>
      <c r="C832" s="835" t="s">
        <v>600</v>
      </c>
      <c r="D832" s="863" t="s">
        <v>601</v>
      </c>
      <c r="E832" s="835" t="s">
        <v>5173</v>
      </c>
      <c r="F832" s="863" t="s">
        <v>5174</v>
      </c>
      <c r="G832" s="835" t="s">
        <v>5220</v>
      </c>
      <c r="H832" s="835" t="s">
        <v>5221</v>
      </c>
      <c r="I832" s="849">
        <v>56.029998779296875</v>
      </c>
      <c r="J832" s="849">
        <v>864</v>
      </c>
      <c r="K832" s="850">
        <v>48413.189208984375</v>
      </c>
    </row>
    <row r="833" spans="1:11" ht="14.4" customHeight="1" x14ac:dyDescent="0.3">
      <c r="A833" s="831" t="s">
        <v>576</v>
      </c>
      <c r="B833" s="832" t="s">
        <v>577</v>
      </c>
      <c r="C833" s="835" t="s">
        <v>600</v>
      </c>
      <c r="D833" s="863" t="s">
        <v>601</v>
      </c>
      <c r="E833" s="835" t="s">
        <v>5173</v>
      </c>
      <c r="F833" s="863" t="s">
        <v>5174</v>
      </c>
      <c r="G833" s="835" t="s">
        <v>5222</v>
      </c>
      <c r="H833" s="835" t="s">
        <v>5223</v>
      </c>
      <c r="I833" s="849">
        <v>78.480003356933594</v>
      </c>
      <c r="J833" s="849">
        <v>108</v>
      </c>
      <c r="K833" s="850">
        <v>8475.960205078125</v>
      </c>
    </row>
    <row r="834" spans="1:11" ht="14.4" customHeight="1" x14ac:dyDescent="0.3">
      <c r="A834" s="831" t="s">
        <v>576</v>
      </c>
      <c r="B834" s="832" t="s">
        <v>577</v>
      </c>
      <c r="C834" s="835" t="s">
        <v>600</v>
      </c>
      <c r="D834" s="863" t="s">
        <v>601</v>
      </c>
      <c r="E834" s="835" t="s">
        <v>5173</v>
      </c>
      <c r="F834" s="863" t="s">
        <v>5174</v>
      </c>
      <c r="G834" s="835" t="s">
        <v>5224</v>
      </c>
      <c r="H834" s="835" t="s">
        <v>5225</v>
      </c>
      <c r="I834" s="849">
        <v>90.639999389648437</v>
      </c>
      <c r="J834" s="849">
        <v>36</v>
      </c>
      <c r="K834" s="850">
        <v>3262.89990234375</v>
      </c>
    </row>
    <row r="835" spans="1:11" ht="14.4" customHeight="1" x14ac:dyDescent="0.3">
      <c r="A835" s="831" t="s">
        <v>576</v>
      </c>
      <c r="B835" s="832" t="s">
        <v>577</v>
      </c>
      <c r="C835" s="835" t="s">
        <v>600</v>
      </c>
      <c r="D835" s="863" t="s">
        <v>601</v>
      </c>
      <c r="E835" s="835" t="s">
        <v>5173</v>
      </c>
      <c r="F835" s="863" t="s">
        <v>5174</v>
      </c>
      <c r="G835" s="835" t="s">
        <v>5226</v>
      </c>
      <c r="H835" s="835" t="s">
        <v>5227</v>
      </c>
      <c r="I835" s="849">
        <v>76.44000244140625</v>
      </c>
      <c r="J835" s="849">
        <v>36</v>
      </c>
      <c r="K835" s="850">
        <v>2751.719970703125</v>
      </c>
    </row>
    <row r="836" spans="1:11" ht="14.4" customHeight="1" x14ac:dyDescent="0.3">
      <c r="A836" s="831" t="s">
        <v>576</v>
      </c>
      <c r="B836" s="832" t="s">
        <v>577</v>
      </c>
      <c r="C836" s="835" t="s">
        <v>600</v>
      </c>
      <c r="D836" s="863" t="s">
        <v>601</v>
      </c>
      <c r="E836" s="835" t="s">
        <v>5173</v>
      </c>
      <c r="F836" s="863" t="s">
        <v>5174</v>
      </c>
      <c r="G836" s="835" t="s">
        <v>5228</v>
      </c>
      <c r="H836" s="835" t="s">
        <v>5229</v>
      </c>
      <c r="I836" s="849">
        <v>153.47000122070312</v>
      </c>
      <c r="J836" s="849">
        <v>588</v>
      </c>
      <c r="K836" s="850">
        <v>90238.88916015625</v>
      </c>
    </row>
    <row r="837" spans="1:11" ht="14.4" customHeight="1" x14ac:dyDescent="0.3">
      <c r="A837" s="831" t="s">
        <v>576</v>
      </c>
      <c r="B837" s="832" t="s">
        <v>577</v>
      </c>
      <c r="C837" s="835" t="s">
        <v>600</v>
      </c>
      <c r="D837" s="863" t="s">
        <v>601</v>
      </c>
      <c r="E837" s="835" t="s">
        <v>5173</v>
      </c>
      <c r="F837" s="863" t="s">
        <v>5174</v>
      </c>
      <c r="G837" s="835" t="s">
        <v>5230</v>
      </c>
      <c r="H837" s="835" t="s">
        <v>5231</v>
      </c>
      <c r="I837" s="849">
        <v>125.12000274658203</v>
      </c>
      <c r="J837" s="849">
        <v>24</v>
      </c>
      <c r="K837" s="850">
        <v>3002.8798828125</v>
      </c>
    </row>
    <row r="838" spans="1:11" ht="14.4" customHeight="1" x14ac:dyDescent="0.3">
      <c r="A838" s="831" t="s">
        <v>576</v>
      </c>
      <c r="B838" s="832" t="s">
        <v>577</v>
      </c>
      <c r="C838" s="835" t="s">
        <v>600</v>
      </c>
      <c r="D838" s="863" t="s">
        <v>601</v>
      </c>
      <c r="E838" s="835" t="s">
        <v>5173</v>
      </c>
      <c r="F838" s="863" t="s">
        <v>5174</v>
      </c>
      <c r="G838" s="835" t="s">
        <v>5232</v>
      </c>
      <c r="H838" s="835" t="s">
        <v>5233</v>
      </c>
      <c r="I838" s="849">
        <v>206.25</v>
      </c>
      <c r="J838" s="849">
        <v>12</v>
      </c>
      <c r="K838" s="850">
        <v>2475.030029296875</v>
      </c>
    </row>
    <row r="839" spans="1:11" ht="14.4" customHeight="1" x14ac:dyDescent="0.3">
      <c r="A839" s="831" t="s">
        <v>576</v>
      </c>
      <c r="B839" s="832" t="s">
        <v>577</v>
      </c>
      <c r="C839" s="835" t="s">
        <v>600</v>
      </c>
      <c r="D839" s="863" t="s">
        <v>601</v>
      </c>
      <c r="E839" s="835" t="s">
        <v>5173</v>
      </c>
      <c r="F839" s="863" t="s">
        <v>5174</v>
      </c>
      <c r="G839" s="835" t="s">
        <v>5234</v>
      </c>
      <c r="H839" s="835" t="s">
        <v>5235</v>
      </c>
      <c r="I839" s="849">
        <v>131.96000671386719</v>
      </c>
      <c r="J839" s="849">
        <v>408</v>
      </c>
      <c r="K839" s="850">
        <v>53840.7001953125</v>
      </c>
    </row>
    <row r="840" spans="1:11" ht="14.4" customHeight="1" x14ac:dyDescent="0.3">
      <c r="A840" s="831" t="s">
        <v>576</v>
      </c>
      <c r="B840" s="832" t="s">
        <v>577</v>
      </c>
      <c r="C840" s="835" t="s">
        <v>600</v>
      </c>
      <c r="D840" s="863" t="s">
        <v>601</v>
      </c>
      <c r="E840" s="835" t="s">
        <v>5173</v>
      </c>
      <c r="F840" s="863" t="s">
        <v>5174</v>
      </c>
      <c r="G840" s="835" t="s">
        <v>5236</v>
      </c>
      <c r="H840" s="835" t="s">
        <v>5237</v>
      </c>
      <c r="I840" s="849">
        <v>208.21000671386719</v>
      </c>
      <c r="J840" s="849">
        <v>24</v>
      </c>
      <c r="K840" s="850">
        <v>4996.97998046875</v>
      </c>
    </row>
    <row r="841" spans="1:11" ht="14.4" customHeight="1" x14ac:dyDescent="0.3">
      <c r="A841" s="831" t="s">
        <v>576</v>
      </c>
      <c r="B841" s="832" t="s">
        <v>577</v>
      </c>
      <c r="C841" s="835" t="s">
        <v>600</v>
      </c>
      <c r="D841" s="863" t="s">
        <v>601</v>
      </c>
      <c r="E841" s="835" t="s">
        <v>5173</v>
      </c>
      <c r="F841" s="863" t="s">
        <v>5174</v>
      </c>
      <c r="G841" s="835" t="s">
        <v>5238</v>
      </c>
      <c r="H841" s="835" t="s">
        <v>5239</v>
      </c>
      <c r="I841" s="849">
        <v>167.14999389648437</v>
      </c>
      <c r="J841" s="849">
        <v>48</v>
      </c>
      <c r="K841" s="850">
        <v>8023.2601928710937</v>
      </c>
    </row>
    <row r="842" spans="1:11" ht="14.4" customHeight="1" x14ac:dyDescent="0.3">
      <c r="A842" s="831" t="s">
        <v>576</v>
      </c>
      <c r="B842" s="832" t="s">
        <v>577</v>
      </c>
      <c r="C842" s="835" t="s">
        <v>600</v>
      </c>
      <c r="D842" s="863" t="s">
        <v>601</v>
      </c>
      <c r="E842" s="835" t="s">
        <v>5173</v>
      </c>
      <c r="F842" s="863" t="s">
        <v>5174</v>
      </c>
      <c r="G842" s="835" t="s">
        <v>5240</v>
      </c>
      <c r="H842" s="835" t="s">
        <v>5241</v>
      </c>
      <c r="I842" s="849">
        <v>167.14999389648437</v>
      </c>
      <c r="J842" s="849">
        <v>24</v>
      </c>
      <c r="K842" s="850">
        <v>4011.659912109375</v>
      </c>
    </row>
    <row r="843" spans="1:11" ht="14.4" customHeight="1" x14ac:dyDescent="0.3">
      <c r="A843" s="831" t="s">
        <v>576</v>
      </c>
      <c r="B843" s="832" t="s">
        <v>577</v>
      </c>
      <c r="C843" s="835" t="s">
        <v>600</v>
      </c>
      <c r="D843" s="863" t="s">
        <v>601</v>
      </c>
      <c r="E843" s="835" t="s">
        <v>5173</v>
      </c>
      <c r="F843" s="863" t="s">
        <v>5174</v>
      </c>
      <c r="G843" s="835" t="s">
        <v>5242</v>
      </c>
      <c r="H843" s="835" t="s">
        <v>5243</v>
      </c>
      <c r="I843" s="849">
        <v>157.3800048828125</v>
      </c>
      <c r="J843" s="849">
        <v>60</v>
      </c>
      <c r="K843" s="850">
        <v>9442.650146484375</v>
      </c>
    </row>
    <row r="844" spans="1:11" ht="14.4" customHeight="1" x14ac:dyDescent="0.3">
      <c r="A844" s="831" t="s">
        <v>576</v>
      </c>
      <c r="B844" s="832" t="s">
        <v>577</v>
      </c>
      <c r="C844" s="835" t="s">
        <v>600</v>
      </c>
      <c r="D844" s="863" t="s">
        <v>601</v>
      </c>
      <c r="E844" s="835" t="s">
        <v>5173</v>
      </c>
      <c r="F844" s="863" t="s">
        <v>5174</v>
      </c>
      <c r="G844" s="835" t="s">
        <v>5244</v>
      </c>
      <c r="H844" s="835" t="s">
        <v>5245</v>
      </c>
      <c r="I844" s="849">
        <v>164.22000122070312</v>
      </c>
      <c r="J844" s="849">
        <v>312</v>
      </c>
      <c r="K844" s="850">
        <v>51236.6396484375</v>
      </c>
    </row>
    <row r="845" spans="1:11" ht="14.4" customHeight="1" x14ac:dyDescent="0.3">
      <c r="A845" s="831" t="s">
        <v>576</v>
      </c>
      <c r="B845" s="832" t="s">
        <v>577</v>
      </c>
      <c r="C845" s="835" t="s">
        <v>600</v>
      </c>
      <c r="D845" s="863" t="s">
        <v>601</v>
      </c>
      <c r="E845" s="835" t="s">
        <v>5173</v>
      </c>
      <c r="F845" s="863" t="s">
        <v>5174</v>
      </c>
      <c r="G845" s="835" t="s">
        <v>5246</v>
      </c>
      <c r="H845" s="835" t="s">
        <v>5247</v>
      </c>
      <c r="I845" s="849">
        <v>157.3800048828125</v>
      </c>
      <c r="J845" s="849">
        <v>108</v>
      </c>
      <c r="K845" s="850">
        <v>16996.77001953125</v>
      </c>
    </row>
    <row r="846" spans="1:11" ht="14.4" customHeight="1" x14ac:dyDescent="0.3">
      <c r="A846" s="831" t="s">
        <v>576</v>
      </c>
      <c r="B846" s="832" t="s">
        <v>577</v>
      </c>
      <c r="C846" s="835" t="s">
        <v>600</v>
      </c>
      <c r="D846" s="863" t="s">
        <v>601</v>
      </c>
      <c r="E846" s="835" t="s">
        <v>5173</v>
      </c>
      <c r="F846" s="863" t="s">
        <v>5174</v>
      </c>
      <c r="G846" s="835" t="s">
        <v>5248</v>
      </c>
      <c r="H846" s="835" t="s">
        <v>5249</v>
      </c>
      <c r="I846" s="849">
        <v>134.89999389648438</v>
      </c>
      <c r="J846" s="849">
        <v>360</v>
      </c>
      <c r="K846" s="850">
        <v>48562.20068359375</v>
      </c>
    </row>
    <row r="847" spans="1:11" ht="14.4" customHeight="1" x14ac:dyDescent="0.3">
      <c r="A847" s="831" t="s">
        <v>576</v>
      </c>
      <c r="B847" s="832" t="s">
        <v>577</v>
      </c>
      <c r="C847" s="835" t="s">
        <v>600</v>
      </c>
      <c r="D847" s="863" t="s">
        <v>601</v>
      </c>
      <c r="E847" s="835" t="s">
        <v>5173</v>
      </c>
      <c r="F847" s="863" t="s">
        <v>5174</v>
      </c>
      <c r="G847" s="835" t="s">
        <v>5250</v>
      </c>
      <c r="H847" s="835" t="s">
        <v>5251</v>
      </c>
      <c r="I847" s="849">
        <v>130.99000549316406</v>
      </c>
      <c r="J847" s="849">
        <v>24</v>
      </c>
      <c r="K847" s="850">
        <v>3143.760009765625</v>
      </c>
    </row>
    <row r="848" spans="1:11" ht="14.4" customHeight="1" x14ac:dyDescent="0.3">
      <c r="A848" s="831" t="s">
        <v>576</v>
      </c>
      <c r="B848" s="832" t="s">
        <v>577</v>
      </c>
      <c r="C848" s="835" t="s">
        <v>600</v>
      </c>
      <c r="D848" s="863" t="s">
        <v>601</v>
      </c>
      <c r="E848" s="835" t="s">
        <v>5173</v>
      </c>
      <c r="F848" s="863" t="s">
        <v>5174</v>
      </c>
      <c r="G848" s="835" t="s">
        <v>5252</v>
      </c>
      <c r="H848" s="835" t="s">
        <v>5253</v>
      </c>
      <c r="I848" s="849">
        <v>210.16000366210937</v>
      </c>
      <c r="J848" s="849">
        <v>24</v>
      </c>
      <c r="K848" s="850">
        <v>5043.89990234375</v>
      </c>
    </row>
    <row r="849" spans="1:11" ht="14.4" customHeight="1" x14ac:dyDescent="0.3">
      <c r="A849" s="831" t="s">
        <v>576</v>
      </c>
      <c r="B849" s="832" t="s">
        <v>577</v>
      </c>
      <c r="C849" s="835" t="s">
        <v>600</v>
      </c>
      <c r="D849" s="863" t="s">
        <v>601</v>
      </c>
      <c r="E849" s="835" t="s">
        <v>5173</v>
      </c>
      <c r="F849" s="863" t="s">
        <v>5174</v>
      </c>
      <c r="G849" s="835" t="s">
        <v>5254</v>
      </c>
      <c r="H849" s="835" t="s">
        <v>5255</v>
      </c>
      <c r="I849" s="849">
        <v>139.77999877929687</v>
      </c>
      <c r="J849" s="849">
        <v>36</v>
      </c>
      <c r="K849" s="850">
        <v>5032.169921875</v>
      </c>
    </row>
    <row r="850" spans="1:11" ht="14.4" customHeight="1" x14ac:dyDescent="0.3">
      <c r="A850" s="831" t="s">
        <v>576</v>
      </c>
      <c r="B850" s="832" t="s">
        <v>577</v>
      </c>
      <c r="C850" s="835" t="s">
        <v>600</v>
      </c>
      <c r="D850" s="863" t="s">
        <v>601</v>
      </c>
      <c r="E850" s="835" t="s">
        <v>5173</v>
      </c>
      <c r="F850" s="863" t="s">
        <v>5174</v>
      </c>
      <c r="G850" s="835" t="s">
        <v>5256</v>
      </c>
      <c r="H850" s="835" t="s">
        <v>5257</v>
      </c>
      <c r="I850" s="849">
        <v>210.16000366210937</v>
      </c>
      <c r="J850" s="849">
        <v>84</v>
      </c>
      <c r="K850" s="850">
        <v>17653.649658203125</v>
      </c>
    </row>
    <row r="851" spans="1:11" ht="14.4" customHeight="1" x14ac:dyDescent="0.3">
      <c r="A851" s="831" t="s">
        <v>576</v>
      </c>
      <c r="B851" s="832" t="s">
        <v>577</v>
      </c>
      <c r="C851" s="835" t="s">
        <v>600</v>
      </c>
      <c r="D851" s="863" t="s">
        <v>601</v>
      </c>
      <c r="E851" s="835" t="s">
        <v>5173</v>
      </c>
      <c r="F851" s="863" t="s">
        <v>5174</v>
      </c>
      <c r="G851" s="835" t="s">
        <v>5258</v>
      </c>
      <c r="H851" s="835" t="s">
        <v>5259</v>
      </c>
      <c r="I851" s="849">
        <v>258.05999755859375</v>
      </c>
      <c r="J851" s="849">
        <v>48</v>
      </c>
      <c r="K851" s="850">
        <v>12386.8798828125</v>
      </c>
    </row>
    <row r="852" spans="1:11" ht="14.4" customHeight="1" x14ac:dyDescent="0.3">
      <c r="A852" s="831" t="s">
        <v>576</v>
      </c>
      <c r="B852" s="832" t="s">
        <v>577</v>
      </c>
      <c r="C852" s="835" t="s">
        <v>600</v>
      </c>
      <c r="D852" s="863" t="s">
        <v>601</v>
      </c>
      <c r="E852" s="835" t="s">
        <v>5173</v>
      </c>
      <c r="F852" s="863" t="s">
        <v>5174</v>
      </c>
      <c r="G852" s="835" t="s">
        <v>5260</v>
      </c>
      <c r="H852" s="835" t="s">
        <v>5261</v>
      </c>
      <c r="I852" s="849">
        <v>133.91999816894531</v>
      </c>
      <c r="J852" s="849">
        <v>252</v>
      </c>
      <c r="K852" s="850">
        <v>33747.29931640625</v>
      </c>
    </row>
    <row r="853" spans="1:11" ht="14.4" customHeight="1" x14ac:dyDescent="0.3">
      <c r="A853" s="831" t="s">
        <v>576</v>
      </c>
      <c r="B853" s="832" t="s">
        <v>577</v>
      </c>
      <c r="C853" s="835" t="s">
        <v>600</v>
      </c>
      <c r="D853" s="863" t="s">
        <v>601</v>
      </c>
      <c r="E853" s="835" t="s">
        <v>5173</v>
      </c>
      <c r="F853" s="863" t="s">
        <v>5174</v>
      </c>
      <c r="G853" s="835" t="s">
        <v>5262</v>
      </c>
      <c r="H853" s="835" t="s">
        <v>5263</v>
      </c>
      <c r="I853" s="849">
        <v>297.16000366210937</v>
      </c>
      <c r="J853" s="849">
        <v>900</v>
      </c>
      <c r="K853" s="850">
        <v>267443.994140625</v>
      </c>
    </row>
    <row r="854" spans="1:11" ht="14.4" customHeight="1" x14ac:dyDescent="0.3">
      <c r="A854" s="831" t="s">
        <v>576</v>
      </c>
      <c r="B854" s="832" t="s">
        <v>577</v>
      </c>
      <c r="C854" s="835" t="s">
        <v>600</v>
      </c>
      <c r="D854" s="863" t="s">
        <v>601</v>
      </c>
      <c r="E854" s="835" t="s">
        <v>5173</v>
      </c>
      <c r="F854" s="863" t="s">
        <v>5174</v>
      </c>
      <c r="G854" s="835" t="s">
        <v>5264</v>
      </c>
      <c r="H854" s="835" t="s">
        <v>5265</v>
      </c>
      <c r="I854" s="849">
        <v>639.28997802734375</v>
      </c>
      <c r="J854" s="849">
        <v>24</v>
      </c>
      <c r="K854" s="850">
        <v>15342.83984375</v>
      </c>
    </row>
    <row r="855" spans="1:11" ht="14.4" customHeight="1" x14ac:dyDescent="0.3">
      <c r="A855" s="831" t="s">
        <v>576</v>
      </c>
      <c r="B855" s="832" t="s">
        <v>577</v>
      </c>
      <c r="C855" s="835" t="s">
        <v>600</v>
      </c>
      <c r="D855" s="863" t="s">
        <v>601</v>
      </c>
      <c r="E855" s="835" t="s">
        <v>5173</v>
      </c>
      <c r="F855" s="863" t="s">
        <v>5174</v>
      </c>
      <c r="G855" s="835" t="s">
        <v>5266</v>
      </c>
      <c r="H855" s="835" t="s">
        <v>5267</v>
      </c>
      <c r="I855" s="849">
        <v>47.740001678466797</v>
      </c>
      <c r="J855" s="849">
        <v>36</v>
      </c>
      <c r="K855" s="850">
        <v>1718.7900390625</v>
      </c>
    </row>
    <row r="856" spans="1:11" ht="14.4" customHeight="1" x14ac:dyDescent="0.3">
      <c r="A856" s="831" t="s">
        <v>576</v>
      </c>
      <c r="B856" s="832" t="s">
        <v>577</v>
      </c>
      <c r="C856" s="835" t="s">
        <v>600</v>
      </c>
      <c r="D856" s="863" t="s">
        <v>601</v>
      </c>
      <c r="E856" s="835" t="s">
        <v>5173</v>
      </c>
      <c r="F856" s="863" t="s">
        <v>5174</v>
      </c>
      <c r="G856" s="835" t="s">
        <v>5268</v>
      </c>
      <c r="H856" s="835" t="s">
        <v>5269</v>
      </c>
      <c r="I856" s="849">
        <v>454.25</v>
      </c>
      <c r="J856" s="849">
        <v>36</v>
      </c>
      <c r="K856" s="850">
        <v>16353</v>
      </c>
    </row>
    <row r="857" spans="1:11" ht="14.4" customHeight="1" x14ac:dyDescent="0.3">
      <c r="A857" s="831" t="s">
        <v>576</v>
      </c>
      <c r="B857" s="832" t="s">
        <v>577</v>
      </c>
      <c r="C857" s="835" t="s">
        <v>600</v>
      </c>
      <c r="D857" s="863" t="s">
        <v>601</v>
      </c>
      <c r="E857" s="835" t="s">
        <v>5173</v>
      </c>
      <c r="F857" s="863" t="s">
        <v>5174</v>
      </c>
      <c r="G857" s="835" t="s">
        <v>5270</v>
      </c>
      <c r="H857" s="835" t="s">
        <v>5271</v>
      </c>
      <c r="I857" s="849">
        <v>171.22999572753906</v>
      </c>
      <c r="J857" s="849">
        <v>36</v>
      </c>
      <c r="K857" s="850">
        <v>6164.1298828125</v>
      </c>
    </row>
    <row r="858" spans="1:11" ht="14.4" customHeight="1" x14ac:dyDescent="0.3">
      <c r="A858" s="831" t="s">
        <v>576</v>
      </c>
      <c r="B858" s="832" t="s">
        <v>577</v>
      </c>
      <c r="C858" s="835" t="s">
        <v>600</v>
      </c>
      <c r="D858" s="863" t="s">
        <v>601</v>
      </c>
      <c r="E858" s="835" t="s">
        <v>5173</v>
      </c>
      <c r="F858" s="863" t="s">
        <v>5174</v>
      </c>
      <c r="G858" s="835" t="s">
        <v>5272</v>
      </c>
      <c r="H858" s="835" t="s">
        <v>5273</v>
      </c>
      <c r="I858" s="849">
        <v>191.50999450683594</v>
      </c>
      <c r="J858" s="849">
        <v>648</v>
      </c>
      <c r="K858" s="850">
        <v>124096.4609375</v>
      </c>
    </row>
    <row r="859" spans="1:11" ht="14.4" customHeight="1" x14ac:dyDescent="0.3">
      <c r="A859" s="831" t="s">
        <v>576</v>
      </c>
      <c r="B859" s="832" t="s">
        <v>577</v>
      </c>
      <c r="C859" s="835" t="s">
        <v>600</v>
      </c>
      <c r="D859" s="863" t="s">
        <v>601</v>
      </c>
      <c r="E859" s="835" t="s">
        <v>5173</v>
      </c>
      <c r="F859" s="863" t="s">
        <v>5174</v>
      </c>
      <c r="G859" s="835" t="s">
        <v>5274</v>
      </c>
      <c r="H859" s="835" t="s">
        <v>5275</v>
      </c>
      <c r="I859" s="849">
        <v>33.349998474121094</v>
      </c>
      <c r="J859" s="849">
        <v>1368</v>
      </c>
      <c r="K859" s="850">
        <v>45622.800537109375</v>
      </c>
    </row>
    <row r="860" spans="1:11" ht="14.4" customHeight="1" x14ac:dyDescent="0.3">
      <c r="A860" s="831" t="s">
        <v>576</v>
      </c>
      <c r="B860" s="832" t="s">
        <v>577</v>
      </c>
      <c r="C860" s="835" t="s">
        <v>600</v>
      </c>
      <c r="D860" s="863" t="s">
        <v>601</v>
      </c>
      <c r="E860" s="835" t="s">
        <v>4272</v>
      </c>
      <c r="F860" s="863" t="s">
        <v>4273</v>
      </c>
      <c r="G860" s="835" t="s">
        <v>5276</v>
      </c>
      <c r="H860" s="835" t="s">
        <v>5277</v>
      </c>
      <c r="I860" s="849">
        <v>11.543333371480307</v>
      </c>
      <c r="J860" s="849">
        <v>150</v>
      </c>
      <c r="K860" s="850">
        <v>1731.510009765625</v>
      </c>
    </row>
    <row r="861" spans="1:11" ht="14.4" customHeight="1" x14ac:dyDescent="0.3">
      <c r="A861" s="831" t="s">
        <v>576</v>
      </c>
      <c r="B861" s="832" t="s">
        <v>577</v>
      </c>
      <c r="C861" s="835" t="s">
        <v>600</v>
      </c>
      <c r="D861" s="863" t="s">
        <v>601</v>
      </c>
      <c r="E861" s="835" t="s">
        <v>4272</v>
      </c>
      <c r="F861" s="863" t="s">
        <v>4273</v>
      </c>
      <c r="G861" s="835" t="s">
        <v>5278</v>
      </c>
      <c r="H861" s="835" t="s">
        <v>5279</v>
      </c>
      <c r="I861" s="849">
        <v>10.989999771118164</v>
      </c>
      <c r="J861" s="849">
        <v>130</v>
      </c>
      <c r="K861" s="850">
        <v>1428.3800659179687</v>
      </c>
    </row>
    <row r="862" spans="1:11" ht="14.4" customHeight="1" x14ac:dyDescent="0.3">
      <c r="A862" s="831" t="s">
        <v>576</v>
      </c>
      <c r="B862" s="832" t="s">
        <v>577</v>
      </c>
      <c r="C862" s="835" t="s">
        <v>600</v>
      </c>
      <c r="D862" s="863" t="s">
        <v>601</v>
      </c>
      <c r="E862" s="835" t="s">
        <v>4272</v>
      </c>
      <c r="F862" s="863" t="s">
        <v>4273</v>
      </c>
      <c r="G862" s="835" t="s">
        <v>5280</v>
      </c>
      <c r="H862" s="835" t="s">
        <v>5281</v>
      </c>
      <c r="I862" s="849">
        <v>11.539999961853027</v>
      </c>
      <c r="J862" s="849">
        <v>80</v>
      </c>
      <c r="K862" s="850">
        <v>923.3699951171875</v>
      </c>
    </row>
    <row r="863" spans="1:11" ht="14.4" customHeight="1" x14ac:dyDescent="0.3">
      <c r="A863" s="831" t="s">
        <v>576</v>
      </c>
      <c r="B863" s="832" t="s">
        <v>577</v>
      </c>
      <c r="C863" s="835" t="s">
        <v>600</v>
      </c>
      <c r="D863" s="863" t="s">
        <v>601</v>
      </c>
      <c r="E863" s="835" t="s">
        <v>4272</v>
      </c>
      <c r="F863" s="863" t="s">
        <v>4273</v>
      </c>
      <c r="G863" s="835" t="s">
        <v>5282</v>
      </c>
      <c r="H863" s="835" t="s">
        <v>5283</v>
      </c>
      <c r="I863" s="849">
        <v>11.539999961853027</v>
      </c>
      <c r="J863" s="849">
        <v>100</v>
      </c>
      <c r="K863" s="850">
        <v>1154.1699829101562</v>
      </c>
    </row>
    <row r="864" spans="1:11" ht="14.4" customHeight="1" x14ac:dyDescent="0.3">
      <c r="A864" s="831" t="s">
        <v>576</v>
      </c>
      <c r="B864" s="832" t="s">
        <v>577</v>
      </c>
      <c r="C864" s="835" t="s">
        <v>600</v>
      </c>
      <c r="D864" s="863" t="s">
        <v>601</v>
      </c>
      <c r="E864" s="835" t="s">
        <v>4272</v>
      </c>
      <c r="F864" s="863" t="s">
        <v>4273</v>
      </c>
      <c r="G864" s="835" t="s">
        <v>5284</v>
      </c>
      <c r="H864" s="835" t="s">
        <v>5285</v>
      </c>
      <c r="I864" s="849">
        <v>11.539999961853027</v>
      </c>
      <c r="J864" s="849">
        <v>50</v>
      </c>
      <c r="K864" s="850">
        <v>577</v>
      </c>
    </row>
    <row r="865" spans="1:11" ht="14.4" customHeight="1" x14ac:dyDescent="0.3">
      <c r="A865" s="831" t="s">
        <v>576</v>
      </c>
      <c r="B865" s="832" t="s">
        <v>577</v>
      </c>
      <c r="C865" s="835" t="s">
        <v>600</v>
      </c>
      <c r="D865" s="863" t="s">
        <v>601</v>
      </c>
      <c r="E865" s="835" t="s">
        <v>4272</v>
      </c>
      <c r="F865" s="863" t="s">
        <v>4273</v>
      </c>
      <c r="G865" s="835" t="s">
        <v>5286</v>
      </c>
      <c r="H865" s="835" t="s">
        <v>5287</v>
      </c>
      <c r="I865" s="849">
        <v>10.989999771118164</v>
      </c>
      <c r="J865" s="849">
        <v>50</v>
      </c>
      <c r="K865" s="850">
        <v>549.34002685546875</v>
      </c>
    </row>
    <row r="866" spans="1:11" ht="14.4" customHeight="1" x14ac:dyDescent="0.3">
      <c r="A866" s="831" t="s">
        <v>576</v>
      </c>
      <c r="B866" s="832" t="s">
        <v>577</v>
      </c>
      <c r="C866" s="835" t="s">
        <v>600</v>
      </c>
      <c r="D866" s="863" t="s">
        <v>601</v>
      </c>
      <c r="E866" s="835" t="s">
        <v>4272</v>
      </c>
      <c r="F866" s="863" t="s">
        <v>4273</v>
      </c>
      <c r="G866" s="835" t="s">
        <v>5288</v>
      </c>
      <c r="H866" s="835" t="s">
        <v>5289</v>
      </c>
      <c r="I866" s="849">
        <v>11.539999961853027</v>
      </c>
      <c r="J866" s="849">
        <v>50</v>
      </c>
      <c r="K866" s="850">
        <v>577.16998291015625</v>
      </c>
    </row>
    <row r="867" spans="1:11" ht="14.4" customHeight="1" x14ac:dyDescent="0.3">
      <c r="A867" s="831" t="s">
        <v>576</v>
      </c>
      <c r="B867" s="832" t="s">
        <v>577</v>
      </c>
      <c r="C867" s="835" t="s">
        <v>600</v>
      </c>
      <c r="D867" s="863" t="s">
        <v>601</v>
      </c>
      <c r="E867" s="835" t="s">
        <v>4272</v>
      </c>
      <c r="F867" s="863" t="s">
        <v>4273</v>
      </c>
      <c r="G867" s="835" t="s">
        <v>5290</v>
      </c>
      <c r="H867" s="835" t="s">
        <v>5291</v>
      </c>
      <c r="I867" s="849">
        <v>11.539999961853027</v>
      </c>
      <c r="J867" s="849">
        <v>50</v>
      </c>
      <c r="K867" s="850">
        <v>577.16998291015625</v>
      </c>
    </row>
    <row r="868" spans="1:11" ht="14.4" customHeight="1" x14ac:dyDescent="0.3">
      <c r="A868" s="831" t="s">
        <v>576</v>
      </c>
      <c r="B868" s="832" t="s">
        <v>577</v>
      </c>
      <c r="C868" s="835" t="s">
        <v>600</v>
      </c>
      <c r="D868" s="863" t="s">
        <v>601</v>
      </c>
      <c r="E868" s="835" t="s">
        <v>4272</v>
      </c>
      <c r="F868" s="863" t="s">
        <v>4273</v>
      </c>
      <c r="G868" s="835" t="s">
        <v>5292</v>
      </c>
      <c r="H868" s="835" t="s">
        <v>5293</v>
      </c>
      <c r="I868" s="849">
        <v>11.539999961853027</v>
      </c>
      <c r="J868" s="849">
        <v>50</v>
      </c>
      <c r="K868" s="850">
        <v>577.16998291015625</v>
      </c>
    </row>
    <row r="869" spans="1:11" ht="14.4" customHeight="1" x14ac:dyDescent="0.3">
      <c r="A869" s="831" t="s">
        <v>576</v>
      </c>
      <c r="B869" s="832" t="s">
        <v>577</v>
      </c>
      <c r="C869" s="835" t="s">
        <v>600</v>
      </c>
      <c r="D869" s="863" t="s">
        <v>601</v>
      </c>
      <c r="E869" s="835" t="s">
        <v>4272</v>
      </c>
      <c r="F869" s="863" t="s">
        <v>4273</v>
      </c>
      <c r="G869" s="835" t="s">
        <v>5294</v>
      </c>
      <c r="H869" s="835" t="s">
        <v>5295</v>
      </c>
      <c r="I869" s="849">
        <v>13.880000114440918</v>
      </c>
      <c r="J869" s="849">
        <v>50</v>
      </c>
      <c r="K869" s="850">
        <v>693.94000244140625</v>
      </c>
    </row>
    <row r="870" spans="1:11" ht="14.4" customHeight="1" x14ac:dyDescent="0.3">
      <c r="A870" s="831" t="s">
        <v>576</v>
      </c>
      <c r="B870" s="832" t="s">
        <v>577</v>
      </c>
      <c r="C870" s="835" t="s">
        <v>600</v>
      </c>
      <c r="D870" s="863" t="s">
        <v>601</v>
      </c>
      <c r="E870" s="835" t="s">
        <v>4272</v>
      </c>
      <c r="F870" s="863" t="s">
        <v>4273</v>
      </c>
      <c r="G870" s="835" t="s">
        <v>5296</v>
      </c>
      <c r="H870" s="835" t="s">
        <v>5297</v>
      </c>
      <c r="I870" s="849">
        <v>13.880000114440918</v>
      </c>
      <c r="J870" s="849">
        <v>30</v>
      </c>
      <c r="K870" s="850">
        <v>416.3599853515625</v>
      </c>
    </row>
    <row r="871" spans="1:11" ht="14.4" customHeight="1" x14ac:dyDescent="0.3">
      <c r="A871" s="831" t="s">
        <v>576</v>
      </c>
      <c r="B871" s="832" t="s">
        <v>577</v>
      </c>
      <c r="C871" s="835" t="s">
        <v>600</v>
      </c>
      <c r="D871" s="863" t="s">
        <v>601</v>
      </c>
      <c r="E871" s="835" t="s">
        <v>4272</v>
      </c>
      <c r="F871" s="863" t="s">
        <v>4273</v>
      </c>
      <c r="G871" s="835" t="s">
        <v>5298</v>
      </c>
      <c r="H871" s="835" t="s">
        <v>5299</v>
      </c>
      <c r="I871" s="849">
        <v>11.539999961853027</v>
      </c>
      <c r="J871" s="849">
        <v>50</v>
      </c>
      <c r="K871" s="850">
        <v>577.16998291015625</v>
      </c>
    </row>
    <row r="872" spans="1:11" ht="14.4" customHeight="1" x14ac:dyDescent="0.3">
      <c r="A872" s="831" t="s">
        <v>576</v>
      </c>
      <c r="B872" s="832" t="s">
        <v>577</v>
      </c>
      <c r="C872" s="835" t="s">
        <v>600</v>
      </c>
      <c r="D872" s="863" t="s">
        <v>601</v>
      </c>
      <c r="E872" s="835" t="s">
        <v>4272</v>
      </c>
      <c r="F872" s="863" t="s">
        <v>4273</v>
      </c>
      <c r="G872" s="835" t="s">
        <v>5300</v>
      </c>
      <c r="H872" s="835" t="s">
        <v>5301</v>
      </c>
      <c r="I872" s="849">
        <v>11.539999961853027</v>
      </c>
      <c r="J872" s="849">
        <v>100</v>
      </c>
      <c r="K872" s="850">
        <v>1154.1699829101562</v>
      </c>
    </row>
    <row r="873" spans="1:11" ht="14.4" customHeight="1" x14ac:dyDescent="0.3">
      <c r="A873" s="831" t="s">
        <v>576</v>
      </c>
      <c r="B873" s="832" t="s">
        <v>577</v>
      </c>
      <c r="C873" s="835" t="s">
        <v>600</v>
      </c>
      <c r="D873" s="863" t="s">
        <v>601</v>
      </c>
      <c r="E873" s="835" t="s">
        <v>4272</v>
      </c>
      <c r="F873" s="863" t="s">
        <v>4273</v>
      </c>
      <c r="G873" s="835" t="s">
        <v>5302</v>
      </c>
      <c r="H873" s="835" t="s">
        <v>5303</v>
      </c>
      <c r="I873" s="849">
        <v>6.8899998664855957</v>
      </c>
      <c r="J873" s="849">
        <v>50</v>
      </c>
      <c r="K873" s="850">
        <v>344.25</v>
      </c>
    </row>
    <row r="874" spans="1:11" ht="14.4" customHeight="1" x14ac:dyDescent="0.3">
      <c r="A874" s="831" t="s">
        <v>576</v>
      </c>
      <c r="B874" s="832" t="s">
        <v>577</v>
      </c>
      <c r="C874" s="835" t="s">
        <v>600</v>
      </c>
      <c r="D874" s="863" t="s">
        <v>601</v>
      </c>
      <c r="E874" s="835" t="s">
        <v>4272</v>
      </c>
      <c r="F874" s="863" t="s">
        <v>4273</v>
      </c>
      <c r="G874" s="835" t="s">
        <v>4284</v>
      </c>
      <c r="H874" s="835" t="s">
        <v>4285</v>
      </c>
      <c r="I874" s="849">
        <v>0.52437501028180122</v>
      </c>
      <c r="J874" s="849">
        <v>13300</v>
      </c>
      <c r="K874" s="850">
        <v>6975</v>
      </c>
    </row>
    <row r="875" spans="1:11" ht="14.4" customHeight="1" x14ac:dyDescent="0.3">
      <c r="A875" s="831" t="s">
        <v>576</v>
      </c>
      <c r="B875" s="832" t="s">
        <v>577</v>
      </c>
      <c r="C875" s="835" t="s">
        <v>600</v>
      </c>
      <c r="D875" s="863" t="s">
        <v>601</v>
      </c>
      <c r="E875" s="835" t="s">
        <v>4272</v>
      </c>
      <c r="F875" s="863" t="s">
        <v>4273</v>
      </c>
      <c r="G875" s="835" t="s">
        <v>5304</v>
      </c>
      <c r="H875" s="835" t="s">
        <v>5305</v>
      </c>
      <c r="I875" s="849">
        <v>0.78500001132488251</v>
      </c>
      <c r="J875" s="849">
        <v>400</v>
      </c>
      <c r="K875" s="850">
        <v>314</v>
      </c>
    </row>
    <row r="876" spans="1:11" ht="14.4" customHeight="1" x14ac:dyDescent="0.3">
      <c r="A876" s="831" t="s">
        <v>576</v>
      </c>
      <c r="B876" s="832" t="s">
        <v>577</v>
      </c>
      <c r="C876" s="835" t="s">
        <v>600</v>
      </c>
      <c r="D876" s="863" t="s">
        <v>601</v>
      </c>
      <c r="E876" s="835" t="s">
        <v>4290</v>
      </c>
      <c r="F876" s="863" t="s">
        <v>4291</v>
      </c>
      <c r="G876" s="835" t="s">
        <v>4292</v>
      </c>
      <c r="H876" s="835" t="s">
        <v>4293</v>
      </c>
      <c r="I876" s="849">
        <v>0.68999999761581421</v>
      </c>
      <c r="J876" s="849">
        <v>3400</v>
      </c>
      <c r="K876" s="850">
        <v>2346</v>
      </c>
    </row>
    <row r="877" spans="1:11" ht="14.4" customHeight="1" x14ac:dyDescent="0.3">
      <c r="A877" s="831" t="s">
        <v>576</v>
      </c>
      <c r="B877" s="832" t="s">
        <v>577</v>
      </c>
      <c r="C877" s="835" t="s">
        <v>600</v>
      </c>
      <c r="D877" s="863" t="s">
        <v>601</v>
      </c>
      <c r="E877" s="835" t="s">
        <v>4290</v>
      </c>
      <c r="F877" s="863" t="s">
        <v>4291</v>
      </c>
      <c r="G877" s="835" t="s">
        <v>4294</v>
      </c>
      <c r="H877" s="835" t="s">
        <v>4295</v>
      </c>
      <c r="I877" s="849">
        <v>0.68999999761581421</v>
      </c>
      <c r="J877" s="849">
        <v>12000</v>
      </c>
      <c r="K877" s="850">
        <v>8280</v>
      </c>
    </row>
    <row r="878" spans="1:11" ht="14.4" customHeight="1" x14ac:dyDescent="0.3">
      <c r="A878" s="831" t="s">
        <v>576</v>
      </c>
      <c r="B878" s="832" t="s">
        <v>577</v>
      </c>
      <c r="C878" s="835" t="s">
        <v>600</v>
      </c>
      <c r="D878" s="863" t="s">
        <v>601</v>
      </c>
      <c r="E878" s="835" t="s">
        <v>4290</v>
      </c>
      <c r="F878" s="863" t="s">
        <v>4291</v>
      </c>
      <c r="G878" s="835" t="s">
        <v>4296</v>
      </c>
      <c r="H878" s="835" t="s">
        <v>4297</v>
      </c>
      <c r="I878" s="849">
        <v>0.68999999761581421</v>
      </c>
      <c r="J878" s="849">
        <v>3600</v>
      </c>
      <c r="K878" s="850">
        <v>2484</v>
      </c>
    </row>
    <row r="879" spans="1:11" ht="14.4" customHeight="1" x14ac:dyDescent="0.3">
      <c r="A879" s="831" t="s">
        <v>576</v>
      </c>
      <c r="B879" s="832" t="s">
        <v>577</v>
      </c>
      <c r="C879" s="835" t="s">
        <v>600</v>
      </c>
      <c r="D879" s="863" t="s">
        <v>601</v>
      </c>
      <c r="E879" s="835" t="s">
        <v>4290</v>
      </c>
      <c r="F879" s="863" t="s">
        <v>4291</v>
      </c>
      <c r="G879" s="835" t="s">
        <v>5306</v>
      </c>
      <c r="H879" s="835" t="s">
        <v>5307</v>
      </c>
      <c r="I879" s="849">
        <v>0.68899999856948857</v>
      </c>
      <c r="J879" s="849">
        <v>2160</v>
      </c>
      <c r="K879" s="850">
        <v>1489.3199768066406</v>
      </c>
    </row>
    <row r="880" spans="1:11" ht="14.4" customHeight="1" x14ac:dyDescent="0.3">
      <c r="A880" s="831" t="s">
        <v>576</v>
      </c>
      <c r="B880" s="832" t="s">
        <v>577</v>
      </c>
      <c r="C880" s="835" t="s">
        <v>600</v>
      </c>
      <c r="D880" s="863" t="s">
        <v>601</v>
      </c>
      <c r="E880" s="835" t="s">
        <v>4290</v>
      </c>
      <c r="F880" s="863" t="s">
        <v>4291</v>
      </c>
      <c r="G880" s="835" t="s">
        <v>5308</v>
      </c>
      <c r="H880" s="835" t="s">
        <v>5309</v>
      </c>
      <c r="I880" s="849">
        <v>12.581999969482421</v>
      </c>
      <c r="J880" s="849">
        <v>250</v>
      </c>
      <c r="K880" s="850">
        <v>3145.5</v>
      </c>
    </row>
    <row r="881" spans="1:11" ht="14.4" customHeight="1" x14ac:dyDescent="0.3">
      <c r="A881" s="831" t="s">
        <v>576</v>
      </c>
      <c r="B881" s="832" t="s">
        <v>577</v>
      </c>
      <c r="C881" s="835" t="s">
        <v>600</v>
      </c>
      <c r="D881" s="863" t="s">
        <v>601</v>
      </c>
      <c r="E881" s="835" t="s">
        <v>4290</v>
      </c>
      <c r="F881" s="863" t="s">
        <v>4291</v>
      </c>
      <c r="G881" s="835" t="s">
        <v>5310</v>
      </c>
      <c r="H881" s="835" t="s">
        <v>5311</v>
      </c>
      <c r="I881" s="849">
        <v>12.368571417672294</v>
      </c>
      <c r="J881" s="849">
        <v>400</v>
      </c>
      <c r="K881" s="850">
        <v>4886</v>
      </c>
    </row>
    <row r="882" spans="1:11" ht="14.4" customHeight="1" x14ac:dyDescent="0.3">
      <c r="A882" s="831" t="s">
        <v>576</v>
      </c>
      <c r="B882" s="832" t="s">
        <v>577</v>
      </c>
      <c r="C882" s="835" t="s">
        <v>600</v>
      </c>
      <c r="D882" s="863" t="s">
        <v>601</v>
      </c>
      <c r="E882" s="835" t="s">
        <v>4290</v>
      </c>
      <c r="F882" s="863" t="s">
        <v>4291</v>
      </c>
      <c r="G882" s="835" t="s">
        <v>4685</v>
      </c>
      <c r="H882" s="835" t="s">
        <v>4686</v>
      </c>
      <c r="I882" s="849">
        <v>12.581249952316284</v>
      </c>
      <c r="J882" s="849">
        <v>450</v>
      </c>
      <c r="K882" s="850">
        <v>5661.5</v>
      </c>
    </row>
    <row r="883" spans="1:11" ht="14.4" customHeight="1" x14ac:dyDescent="0.3">
      <c r="A883" s="831" t="s">
        <v>576</v>
      </c>
      <c r="B883" s="832" t="s">
        <v>577</v>
      </c>
      <c r="C883" s="835" t="s">
        <v>600</v>
      </c>
      <c r="D883" s="863" t="s">
        <v>601</v>
      </c>
      <c r="E883" s="835" t="s">
        <v>4290</v>
      </c>
      <c r="F883" s="863" t="s">
        <v>4291</v>
      </c>
      <c r="G883" s="835" t="s">
        <v>4687</v>
      </c>
      <c r="H883" s="835" t="s">
        <v>4688</v>
      </c>
      <c r="I883" s="849">
        <v>12.138749957084656</v>
      </c>
      <c r="J883" s="849">
        <v>550</v>
      </c>
      <c r="K883" s="850">
        <v>6742.5</v>
      </c>
    </row>
    <row r="884" spans="1:11" ht="14.4" customHeight="1" x14ac:dyDescent="0.3">
      <c r="A884" s="831" t="s">
        <v>576</v>
      </c>
      <c r="B884" s="832" t="s">
        <v>577</v>
      </c>
      <c r="C884" s="835" t="s">
        <v>600</v>
      </c>
      <c r="D884" s="863" t="s">
        <v>601</v>
      </c>
      <c r="E884" s="835" t="s">
        <v>4290</v>
      </c>
      <c r="F884" s="863" t="s">
        <v>4291</v>
      </c>
      <c r="G884" s="835" t="s">
        <v>4689</v>
      </c>
      <c r="H884" s="835" t="s">
        <v>4690</v>
      </c>
      <c r="I884" s="849">
        <v>12.478749990463257</v>
      </c>
      <c r="J884" s="849">
        <v>400</v>
      </c>
      <c r="K884" s="850">
        <v>4991.5</v>
      </c>
    </row>
    <row r="885" spans="1:11" ht="14.4" customHeight="1" x14ac:dyDescent="0.3">
      <c r="A885" s="831" t="s">
        <v>576</v>
      </c>
      <c r="B885" s="832" t="s">
        <v>577</v>
      </c>
      <c r="C885" s="835" t="s">
        <v>600</v>
      </c>
      <c r="D885" s="863" t="s">
        <v>601</v>
      </c>
      <c r="E885" s="835" t="s">
        <v>4290</v>
      </c>
      <c r="F885" s="863" t="s">
        <v>4291</v>
      </c>
      <c r="G885" s="835" t="s">
        <v>5312</v>
      </c>
      <c r="H885" s="835" t="s">
        <v>5313</v>
      </c>
      <c r="I885" s="849">
        <v>16.209999084472656</v>
      </c>
      <c r="J885" s="849">
        <v>50</v>
      </c>
      <c r="K885" s="850">
        <v>810.70001220703125</v>
      </c>
    </row>
    <row r="886" spans="1:11" ht="14.4" customHeight="1" x14ac:dyDescent="0.3">
      <c r="A886" s="831" t="s">
        <v>576</v>
      </c>
      <c r="B886" s="832" t="s">
        <v>577</v>
      </c>
      <c r="C886" s="835" t="s">
        <v>600</v>
      </c>
      <c r="D886" s="863" t="s">
        <v>601</v>
      </c>
      <c r="E886" s="835" t="s">
        <v>4290</v>
      </c>
      <c r="F886" s="863" t="s">
        <v>4291</v>
      </c>
      <c r="G886" s="835" t="s">
        <v>5314</v>
      </c>
      <c r="H886" s="835" t="s">
        <v>5315</v>
      </c>
      <c r="I886" s="849">
        <v>15.534999211629232</v>
      </c>
      <c r="J886" s="849">
        <v>300</v>
      </c>
      <c r="K886" s="850">
        <v>4661.4000244140625</v>
      </c>
    </row>
    <row r="887" spans="1:11" ht="14.4" customHeight="1" x14ac:dyDescent="0.3">
      <c r="A887" s="831" t="s">
        <v>576</v>
      </c>
      <c r="B887" s="832" t="s">
        <v>577</v>
      </c>
      <c r="C887" s="835" t="s">
        <v>600</v>
      </c>
      <c r="D887" s="863" t="s">
        <v>601</v>
      </c>
      <c r="E887" s="835" t="s">
        <v>4290</v>
      </c>
      <c r="F887" s="863" t="s">
        <v>4291</v>
      </c>
      <c r="G887" s="835" t="s">
        <v>5316</v>
      </c>
      <c r="H887" s="835" t="s">
        <v>5317</v>
      </c>
      <c r="I887" s="849">
        <v>15.631427764892578</v>
      </c>
      <c r="J887" s="849">
        <v>400</v>
      </c>
      <c r="K887" s="850">
        <v>6281.9000244140625</v>
      </c>
    </row>
    <row r="888" spans="1:11" ht="14.4" customHeight="1" x14ac:dyDescent="0.3">
      <c r="A888" s="831" t="s">
        <v>576</v>
      </c>
      <c r="B888" s="832" t="s">
        <v>577</v>
      </c>
      <c r="C888" s="835" t="s">
        <v>600</v>
      </c>
      <c r="D888" s="863" t="s">
        <v>601</v>
      </c>
      <c r="E888" s="835" t="s">
        <v>4290</v>
      </c>
      <c r="F888" s="863" t="s">
        <v>4291</v>
      </c>
      <c r="G888" s="835" t="s">
        <v>5318</v>
      </c>
      <c r="H888" s="835" t="s">
        <v>5319</v>
      </c>
      <c r="I888" s="849">
        <v>15.804999160766602</v>
      </c>
      <c r="J888" s="849">
        <v>1150</v>
      </c>
      <c r="K888" s="850">
        <v>18241.050537109375</v>
      </c>
    </row>
    <row r="889" spans="1:11" ht="14.4" customHeight="1" x14ac:dyDescent="0.3">
      <c r="A889" s="831" t="s">
        <v>576</v>
      </c>
      <c r="B889" s="832" t="s">
        <v>577</v>
      </c>
      <c r="C889" s="835" t="s">
        <v>600</v>
      </c>
      <c r="D889" s="863" t="s">
        <v>601</v>
      </c>
      <c r="E889" s="835" t="s">
        <v>4290</v>
      </c>
      <c r="F889" s="863" t="s">
        <v>4291</v>
      </c>
      <c r="G889" s="835" t="s">
        <v>5320</v>
      </c>
      <c r="H889" s="835" t="s">
        <v>5321</v>
      </c>
      <c r="I889" s="849">
        <v>16.209999084472656</v>
      </c>
      <c r="J889" s="849">
        <v>250</v>
      </c>
      <c r="K889" s="850">
        <v>4053.5000610351562</v>
      </c>
    </row>
    <row r="890" spans="1:11" ht="14.4" customHeight="1" x14ac:dyDescent="0.3">
      <c r="A890" s="831" t="s">
        <v>576</v>
      </c>
      <c r="B890" s="832" t="s">
        <v>577</v>
      </c>
      <c r="C890" s="835" t="s">
        <v>600</v>
      </c>
      <c r="D890" s="863" t="s">
        <v>601</v>
      </c>
      <c r="E890" s="835" t="s">
        <v>4290</v>
      </c>
      <c r="F890" s="863" t="s">
        <v>4291</v>
      </c>
      <c r="G890" s="835" t="s">
        <v>5322</v>
      </c>
      <c r="H890" s="835" t="s">
        <v>5323</v>
      </c>
      <c r="I890" s="849">
        <v>6.2300000190734863</v>
      </c>
      <c r="J890" s="849">
        <v>70</v>
      </c>
      <c r="K890" s="850">
        <v>436.10000610351562</v>
      </c>
    </row>
    <row r="891" spans="1:11" ht="14.4" customHeight="1" x14ac:dyDescent="0.3">
      <c r="A891" s="831" t="s">
        <v>576</v>
      </c>
      <c r="B891" s="832" t="s">
        <v>577</v>
      </c>
      <c r="C891" s="835" t="s">
        <v>600</v>
      </c>
      <c r="D891" s="863" t="s">
        <v>601</v>
      </c>
      <c r="E891" s="835" t="s">
        <v>4290</v>
      </c>
      <c r="F891" s="863" t="s">
        <v>4291</v>
      </c>
      <c r="G891" s="835" t="s">
        <v>5324</v>
      </c>
      <c r="H891" s="835" t="s">
        <v>5325</v>
      </c>
      <c r="I891" s="849">
        <v>6.2399997711181641</v>
      </c>
      <c r="J891" s="849">
        <v>70</v>
      </c>
      <c r="K891" s="850">
        <v>436.79998779296875</v>
      </c>
    </row>
    <row r="892" spans="1:11" ht="14.4" customHeight="1" x14ac:dyDescent="0.3">
      <c r="A892" s="831" t="s">
        <v>576</v>
      </c>
      <c r="B892" s="832" t="s">
        <v>577</v>
      </c>
      <c r="C892" s="835" t="s">
        <v>600</v>
      </c>
      <c r="D892" s="863" t="s">
        <v>601</v>
      </c>
      <c r="E892" s="835" t="s">
        <v>4290</v>
      </c>
      <c r="F892" s="863" t="s">
        <v>4291</v>
      </c>
      <c r="G892" s="835" t="s">
        <v>5326</v>
      </c>
      <c r="H892" s="835" t="s">
        <v>5327</v>
      </c>
      <c r="I892" s="849">
        <v>6.2399997711181641</v>
      </c>
      <c r="J892" s="849">
        <v>70</v>
      </c>
      <c r="K892" s="850">
        <v>436.79998779296875</v>
      </c>
    </row>
    <row r="893" spans="1:11" ht="14.4" customHeight="1" x14ac:dyDescent="0.3">
      <c r="A893" s="831" t="s">
        <v>576</v>
      </c>
      <c r="B893" s="832" t="s">
        <v>577</v>
      </c>
      <c r="C893" s="835" t="s">
        <v>600</v>
      </c>
      <c r="D893" s="863" t="s">
        <v>601</v>
      </c>
      <c r="E893" s="835" t="s">
        <v>4290</v>
      </c>
      <c r="F893" s="863" t="s">
        <v>4291</v>
      </c>
      <c r="G893" s="835" t="s">
        <v>4695</v>
      </c>
      <c r="H893" s="835" t="s">
        <v>4696</v>
      </c>
      <c r="I893" s="849">
        <v>6.2399997711181641</v>
      </c>
      <c r="J893" s="849">
        <v>70</v>
      </c>
      <c r="K893" s="850">
        <v>436.79998779296875</v>
      </c>
    </row>
    <row r="894" spans="1:11" ht="14.4" customHeight="1" x14ac:dyDescent="0.3">
      <c r="A894" s="831" t="s">
        <v>576</v>
      </c>
      <c r="B894" s="832" t="s">
        <v>577</v>
      </c>
      <c r="C894" s="835" t="s">
        <v>600</v>
      </c>
      <c r="D894" s="863" t="s">
        <v>601</v>
      </c>
      <c r="E894" s="835" t="s">
        <v>4308</v>
      </c>
      <c r="F894" s="863" t="s">
        <v>4309</v>
      </c>
      <c r="G894" s="835" t="s">
        <v>4697</v>
      </c>
      <c r="H894" s="835" t="s">
        <v>4698</v>
      </c>
      <c r="I894" s="849">
        <v>319.91000366210937</v>
      </c>
      <c r="J894" s="849">
        <v>60</v>
      </c>
      <c r="K894" s="850">
        <v>19194.720703125</v>
      </c>
    </row>
    <row r="895" spans="1:11" ht="14.4" customHeight="1" x14ac:dyDescent="0.3">
      <c r="A895" s="831" t="s">
        <v>576</v>
      </c>
      <c r="B895" s="832" t="s">
        <v>577</v>
      </c>
      <c r="C895" s="835" t="s">
        <v>600</v>
      </c>
      <c r="D895" s="863" t="s">
        <v>601</v>
      </c>
      <c r="E895" s="835" t="s">
        <v>4308</v>
      </c>
      <c r="F895" s="863" t="s">
        <v>4309</v>
      </c>
      <c r="G895" s="835" t="s">
        <v>5328</v>
      </c>
      <c r="H895" s="835" t="s">
        <v>5329</v>
      </c>
      <c r="I895" s="849">
        <v>25300</v>
      </c>
      <c r="J895" s="849">
        <v>1</v>
      </c>
      <c r="K895" s="850">
        <v>25300</v>
      </c>
    </row>
    <row r="896" spans="1:11" ht="14.4" customHeight="1" x14ac:dyDescent="0.3">
      <c r="A896" s="831" t="s">
        <v>576</v>
      </c>
      <c r="B896" s="832" t="s">
        <v>577</v>
      </c>
      <c r="C896" s="835" t="s">
        <v>600</v>
      </c>
      <c r="D896" s="863" t="s">
        <v>601</v>
      </c>
      <c r="E896" s="835" t="s">
        <v>4308</v>
      </c>
      <c r="F896" s="863" t="s">
        <v>4309</v>
      </c>
      <c r="G896" s="835" t="s">
        <v>5330</v>
      </c>
      <c r="H896" s="835" t="s">
        <v>5331</v>
      </c>
      <c r="I896" s="849">
        <v>25300</v>
      </c>
      <c r="J896" s="849">
        <v>3</v>
      </c>
      <c r="K896" s="850">
        <v>75900</v>
      </c>
    </row>
    <row r="897" spans="1:11" ht="14.4" customHeight="1" x14ac:dyDescent="0.3">
      <c r="A897" s="831" t="s">
        <v>576</v>
      </c>
      <c r="B897" s="832" t="s">
        <v>577</v>
      </c>
      <c r="C897" s="835" t="s">
        <v>600</v>
      </c>
      <c r="D897" s="863" t="s">
        <v>601</v>
      </c>
      <c r="E897" s="835" t="s">
        <v>4308</v>
      </c>
      <c r="F897" s="863" t="s">
        <v>4309</v>
      </c>
      <c r="G897" s="835" t="s">
        <v>5332</v>
      </c>
      <c r="H897" s="835" t="s">
        <v>5333</v>
      </c>
      <c r="I897" s="849">
        <v>1550</v>
      </c>
      <c r="J897" s="849">
        <v>10</v>
      </c>
      <c r="K897" s="850">
        <v>15499.98046875</v>
      </c>
    </row>
    <row r="898" spans="1:11" ht="14.4" customHeight="1" x14ac:dyDescent="0.3">
      <c r="A898" s="831" t="s">
        <v>576</v>
      </c>
      <c r="B898" s="832" t="s">
        <v>577</v>
      </c>
      <c r="C898" s="835" t="s">
        <v>600</v>
      </c>
      <c r="D898" s="863" t="s">
        <v>601</v>
      </c>
      <c r="E898" s="835" t="s">
        <v>4308</v>
      </c>
      <c r="F898" s="863" t="s">
        <v>4309</v>
      </c>
      <c r="G898" s="835" t="s">
        <v>5332</v>
      </c>
      <c r="H898" s="835" t="s">
        <v>5334</v>
      </c>
      <c r="I898" s="849">
        <v>1550</v>
      </c>
      <c r="J898" s="849">
        <v>10</v>
      </c>
      <c r="K898" s="850">
        <v>15499.98046875</v>
      </c>
    </row>
    <row r="899" spans="1:11" ht="14.4" customHeight="1" x14ac:dyDescent="0.3">
      <c r="A899" s="831" t="s">
        <v>576</v>
      </c>
      <c r="B899" s="832" t="s">
        <v>577</v>
      </c>
      <c r="C899" s="835" t="s">
        <v>600</v>
      </c>
      <c r="D899" s="863" t="s">
        <v>601</v>
      </c>
      <c r="E899" s="835" t="s">
        <v>4308</v>
      </c>
      <c r="F899" s="863" t="s">
        <v>4309</v>
      </c>
      <c r="G899" s="835" t="s">
        <v>5335</v>
      </c>
      <c r="H899" s="835" t="s">
        <v>5336</v>
      </c>
      <c r="I899" s="849">
        <v>5433.240234375</v>
      </c>
      <c r="J899" s="849">
        <v>3</v>
      </c>
      <c r="K899" s="850">
        <v>16299.73046875</v>
      </c>
    </row>
    <row r="900" spans="1:11" ht="14.4" customHeight="1" x14ac:dyDescent="0.3">
      <c r="A900" s="831" t="s">
        <v>576</v>
      </c>
      <c r="B900" s="832" t="s">
        <v>577</v>
      </c>
      <c r="C900" s="835" t="s">
        <v>600</v>
      </c>
      <c r="D900" s="863" t="s">
        <v>601</v>
      </c>
      <c r="E900" s="835" t="s">
        <v>4308</v>
      </c>
      <c r="F900" s="863" t="s">
        <v>4309</v>
      </c>
      <c r="G900" s="835" t="s">
        <v>5337</v>
      </c>
      <c r="H900" s="835" t="s">
        <v>5338</v>
      </c>
      <c r="I900" s="849">
        <v>5526.05322265625</v>
      </c>
      <c r="J900" s="849">
        <v>12</v>
      </c>
      <c r="K900" s="850">
        <v>66312.6494140625</v>
      </c>
    </row>
    <row r="901" spans="1:11" ht="14.4" customHeight="1" x14ac:dyDescent="0.3">
      <c r="A901" s="831" t="s">
        <v>576</v>
      </c>
      <c r="B901" s="832" t="s">
        <v>577</v>
      </c>
      <c r="C901" s="835" t="s">
        <v>600</v>
      </c>
      <c r="D901" s="863" t="s">
        <v>601</v>
      </c>
      <c r="E901" s="835" t="s">
        <v>4308</v>
      </c>
      <c r="F901" s="863" t="s">
        <v>4309</v>
      </c>
      <c r="G901" s="835" t="s">
        <v>4314</v>
      </c>
      <c r="H901" s="835" t="s">
        <v>4315</v>
      </c>
      <c r="I901" s="849">
        <v>4368.43017578125</v>
      </c>
      <c r="J901" s="849">
        <v>10</v>
      </c>
      <c r="K901" s="850">
        <v>43684.26171875</v>
      </c>
    </row>
    <row r="902" spans="1:11" ht="14.4" customHeight="1" x14ac:dyDescent="0.3">
      <c r="A902" s="831" t="s">
        <v>576</v>
      </c>
      <c r="B902" s="832" t="s">
        <v>577</v>
      </c>
      <c r="C902" s="835" t="s">
        <v>600</v>
      </c>
      <c r="D902" s="863" t="s">
        <v>601</v>
      </c>
      <c r="E902" s="835" t="s">
        <v>4308</v>
      </c>
      <c r="F902" s="863" t="s">
        <v>4309</v>
      </c>
      <c r="G902" s="835" t="s">
        <v>5339</v>
      </c>
      <c r="H902" s="835" t="s">
        <v>5340</v>
      </c>
      <c r="I902" s="849">
        <v>4784.89990234375</v>
      </c>
      <c r="J902" s="849">
        <v>5</v>
      </c>
      <c r="K902" s="850">
        <v>23924.48046875</v>
      </c>
    </row>
    <row r="903" spans="1:11" ht="14.4" customHeight="1" x14ac:dyDescent="0.3">
      <c r="A903" s="831" t="s">
        <v>576</v>
      </c>
      <c r="B903" s="832" t="s">
        <v>577</v>
      </c>
      <c r="C903" s="835" t="s">
        <v>600</v>
      </c>
      <c r="D903" s="863" t="s">
        <v>601</v>
      </c>
      <c r="E903" s="835" t="s">
        <v>4308</v>
      </c>
      <c r="F903" s="863" t="s">
        <v>4309</v>
      </c>
      <c r="G903" s="835" t="s">
        <v>5341</v>
      </c>
      <c r="H903" s="835" t="s">
        <v>5342</v>
      </c>
      <c r="I903" s="849">
        <v>6071</v>
      </c>
      <c r="J903" s="849">
        <v>5</v>
      </c>
      <c r="K903" s="850">
        <v>30355</v>
      </c>
    </row>
    <row r="904" spans="1:11" ht="14.4" customHeight="1" x14ac:dyDescent="0.3">
      <c r="A904" s="831" t="s">
        <v>576</v>
      </c>
      <c r="B904" s="832" t="s">
        <v>577</v>
      </c>
      <c r="C904" s="835" t="s">
        <v>600</v>
      </c>
      <c r="D904" s="863" t="s">
        <v>601</v>
      </c>
      <c r="E904" s="835" t="s">
        <v>4308</v>
      </c>
      <c r="F904" s="863" t="s">
        <v>4309</v>
      </c>
      <c r="G904" s="835" t="s">
        <v>4703</v>
      </c>
      <c r="H904" s="835" t="s">
        <v>4704</v>
      </c>
      <c r="I904" s="849">
        <v>1285.02001953125</v>
      </c>
      <c r="J904" s="849">
        <v>145</v>
      </c>
      <c r="K904" s="850">
        <v>186327.90283203125</v>
      </c>
    </row>
    <row r="905" spans="1:11" ht="14.4" customHeight="1" x14ac:dyDescent="0.3">
      <c r="A905" s="831" t="s">
        <v>576</v>
      </c>
      <c r="B905" s="832" t="s">
        <v>577</v>
      </c>
      <c r="C905" s="835" t="s">
        <v>600</v>
      </c>
      <c r="D905" s="863" t="s">
        <v>601</v>
      </c>
      <c r="E905" s="835" t="s">
        <v>4308</v>
      </c>
      <c r="F905" s="863" t="s">
        <v>4309</v>
      </c>
      <c r="G905" s="835" t="s">
        <v>5343</v>
      </c>
      <c r="H905" s="835" t="s">
        <v>5344</v>
      </c>
      <c r="I905" s="849">
        <v>1126.1483561197917</v>
      </c>
      <c r="J905" s="849">
        <v>70</v>
      </c>
      <c r="K905" s="850">
        <v>79435.2587890625</v>
      </c>
    </row>
    <row r="906" spans="1:11" ht="14.4" customHeight="1" x14ac:dyDescent="0.3">
      <c r="A906" s="831" t="s">
        <v>576</v>
      </c>
      <c r="B906" s="832" t="s">
        <v>577</v>
      </c>
      <c r="C906" s="835" t="s">
        <v>600</v>
      </c>
      <c r="D906" s="863" t="s">
        <v>601</v>
      </c>
      <c r="E906" s="835" t="s">
        <v>4308</v>
      </c>
      <c r="F906" s="863" t="s">
        <v>4309</v>
      </c>
      <c r="G906" s="835" t="s">
        <v>4705</v>
      </c>
      <c r="H906" s="835" t="s">
        <v>4706</v>
      </c>
      <c r="I906" s="849">
        <v>414.54998779296875</v>
      </c>
      <c r="J906" s="849">
        <v>35</v>
      </c>
      <c r="K906" s="850">
        <v>14509.10986328125</v>
      </c>
    </row>
    <row r="907" spans="1:11" ht="14.4" customHeight="1" x14ac:dyDescent="0.3">
      <c r="A907" s="831" t="s">
        <v>576</v>
      </c>
      <c r="B907" s="832" t="s">
        <v>577</v>
      </c>
      <c r="C907" s="835" t="s">
        <v>600</v>
      </c>
      <c r="D907" s="863" t="s">
        <v>601</v>
      </c>
      <c r="E907" s="835" t="s">
        <v>4308</v>
      </c>
      <c r="F907" s="863" t="s">
        <v>4309</v>
      </c>
      <c r="G907" s="835" t="s">
        <v>5345</v>
      </c>
      <c r="H907" s="835" t="s">
        <v>5346</v>
      </c>
      <c r="I907" s="849">
        <v>1188</v>
      </c>
      <c r="J907" s="849">
        <v>315</v>
      </c>
      <c r="K907" s="850">
        <v>374220.701171875</v>
      </c>
    </row>
    <row r="908" spans="1:11" ht="14.4" customHeight="1" x14ac:dyDescent="0.3">
      <c r="A908" s="831" t="s">
        <v>576</v>
      </c>
      <c r="B908" s="832" t="s">
        <v>577</v>
      </c>
      <c r="C908" s="835" t="s">
        <v>600</v>
      </c>
      <c r="D908" s="863" t="s">
        <v>601</v>
      </c>
      <c r="E908" s="835" t="s">
        <v>4308</v>
      </c>
      <c r="F908" s="863" t="s">
        <v>4309</v>
      </c>
      <c r="G908" s="835" t="s">
        <v>5347</v>
      </c>
      <c r="H908" s="835" t="s">
        <v>5348</v>
      </c>
      <c r="I908" s="849">
        <v>1962.6199951171875</v>
      </c>
      <c r="J908" s="849">
        <v>1</v>
      </c>
      <c r="K908" s="850">
        <v>1962.6199951171875</v>
      </c>
    </row>
    <row r="909" spans="1:11" ht="14.4" customHeight="1" x14ac:dyDescent="0.3">
      <c r="A909" s="831" t="s">
        <v>576</v>
      </c>
      <c r="B909" s="832" t="s">
        <v>577</v>
      </c>
      <c r="C909" s="835" t="s">
        <v>600</v>
      </c>
      <c r="D909" s="863" t="s">
        <v>601</v>
      </c>
      <c r="E909" s="835" t="s">
        <v>4308</v>
      </c>
      <c r="F909" s="863" t="s">
        <v>4309</v>
      </c>
      <c r="G909" s="835" t="s">
        <v>5349</v>
      </c>
      <c r="H909" s="835" t="s">
        <v>5350</v>
      </c>
      <c r="I909" s="849">
        <v>1962.6199951171875</v>
      </c>
      <c r="J909" s="849">
        <v>1</v>
      </c>
      <c r="K909" s="850">
        <v>1962.6199951171875</v>
      </c>
    </row>
    <row r="910" spans="1:11" ht="14.4" customHeight="1" x14ac:dyDescent="0.3">
      <c r="A910" s="831" t="s">
        <v>576</v>
      </c>
      <c r="B910" s="832" t="s">
        <v>577</v>
      </c>
      <c r="C910" s="835" t="s">
        <v>600</v>
      </c>
      <c r="D910" s="863" t="s">
        <v>601</v>
      </c>
      <c r="E910" s="835" t="s">
        <v>4308</v>
      </c>
      <c r="F910" s="863" t="s">
        <v>4309</v>
      </c>
      <c r="G910" s="835" t="s">
        <v>5351</v>
      </c>
      <c r="H910" s="835" t="s">
        <v>5352</v>
      </c>
      <c r="I910" s="849">
        <v>106.48000335693359</v>
      </c>
      <c r="J910" s="849">
        <v>25</v>
      </c>
      <c r="K910" s="850">
        <v>2662</v>
      </c>
    </row>
    <row r="911" spans="1:11" ht="14.4" customHeight="1" x14ac:dyDescent="0.3">
      <c r="A911" s="831" t="s">
        <v>576</v>
      </c>
      <c r="B911" s="832" t="s">
        <v>577</v>
      </c>
      <c r="C911" s="835" t="s">
        <v>600</v>
      </c>
      <c r="D911" s="863" t="s">
        <v>601</v>
      </c>
      <c r="E911" s="835" t="s">
        <v>4308</v>
      </c>
      <c r="F911" s="863" t="s">
        <v>4309</v>
      </c>
      <c r="G911" s="835" t="s">
        <v>5353</v>
      </c>
      <c r="H911" s="835" t="s">
        <v>5354</v>
      </c>
      <c r="I911" s="849">
        <v>106.48000335693359</v>
      </c>
      <c r="J911" s="849">
        <v>25</v>
      </c>
      <c r="K911" s="850">
        <v>2662</v>
      </c>
    </row>
    <row r="912" spans="1:11" ht="14.4" customHeight="1" x14ac:dyDescent="0.3">
      <c r="A912" s="831" t="s">
        <v>576</v>
      </c>
      <c r="B912" s="832" t="s">
        <v>577</v>
      </c>
      <c r="C912" s="835" t="s">
        <v>600</v>
      </c>
      <c r="D912" s="863" t="s">
        <v>601</v>
      </c>
      <c r="E912" s="835" t="s">
        <v>4308</v>
      </c>
      <c r="F912" s="863" t="s">
        <v>4309</v>
      </c>
      <c r="G912" s="835" t="s">
        <v>5355</v>
      </c>
      <c r="H912" s="835" t="s">
        <v>5356</v>
      </c>
      <c r="I912" s="849">
        <v>106.48000335693359</v>
      </c>
      <c r="J912" s="849">
        <v>25</v>
      </c>
      <c r="K912" s="850">
        <v>2662</v>
      </c>
    </row>
    <row r="913" spans="1:11" ht="14.4" customHeight="1" x14ac:dyDescent="0.3">
      <c r="A913" s="831" t="s">
        <v>576</v>
      </c>
      <c r="B913" s="832" t="s">
        <v>577</v>
      </c>
      <c r="C913" s="835" t="s">
        <v>600</v>
      </c>
      <c r="D913" s="863" t="s">
        <v>601</v>
      </c>
      <c r="E913" s="835" t="s">
        <v>4308</v>
      </c>
      <c r="F913" s="863" t="s">
        <v>4309</v>
      </c>
      <c r="G913" s="835" t="s">
        <v>5357</v>
      </c>
      <c r="H913" s="835" t="s">
        <v>5358</v>
      </c>
      <c r="I913" s="849">
        <v>7.0199999809265137</v>
      </c>
      <c r="J913" s="849">
        <v>1</v>
      </c>
      <c r="K913" s="850">
        <v>7.0199999809265137</v>
      </c>
    </row>
    <row r="914" spans="1:11" ht="14.4" customHeight="1" x14ac:dyDescent="0.3">
      <c r="A914" s="831" t="s">
        <v>576</v>
      </c>
      <c r="B914" s="832" t="s">
        <v>577</v>
      </c>
      <c r="C914" s="835" t="s">
        <v>600</v>
      </c>
      <c r="D914" s="863" t="s">
        <v>601</v>
      </c>
      <c r="E914" s="835" t="s">
        <v>4308</v>
      </c>
      <c r="F914" s="863" t="s">
        <v>4309</v>
      </c>
      <c r="G914" s="835" t="s">
        <v>5359</v>
      </c>
      <c r="H914" s="835" t="s">
        <v>5360</v>
      </c>
      <c r="I914" s="849">
        <v>7.0199999809265137</v>
      </c>
      <c r="J914" s="849">
        <v>2</v>
      </c>
      <c r="K914" s="850">
        <v>14.029999732971191</v>
      </c>
    </row>
    <row r="915" spans="1:11" ht="14.4" customHeight="1" x14ac:dyDescent="0.3">
      <c r="A915" s="831" t="s">
        <v>576</v>
      </c>
      <c r="B915" s="832" t="s">
        <v>577</v>
      </c>
      <c r="C915" s="835" t="s">
        <v>600</v>
      </c>
      <c r="D915" s="863" t="s">
        <v>601</v>
      </c>
      <c r="E915" s="835" t="s">
        <v>4308</v>
      </c>
      <c r="F915" s="863" t="s">
        <v>4309</v>
      </c>
      <c r="G915" s="835" t="s">
        <v>5361</v>
      </c>
      <c r="H915" s="835" t="s">
        <v>5362</v>
      </c>
      <c r="I915" s="849">
        <v>7.0199999809265137</v>
      </c>
      <c r="J915" s="849">
        <v>2</v>
      </c>
      <c r="K915" s="850">
        <v>14.029999732971191</v>
      </c>
    </row>
    <row r="916" spans="1:11" ht="14.4" customHeight="1" x14ac:dyDescent="0.3">
      <c r="A916" s="831" t="s">
        <v>576</v>
      </c>
      <c r="B916" s="832" t="s">
        <v>577</v>
      </c>
      <c r="C916" s="835" t="s">
        <v>600</v>
      </c>
      <c r="D916" s="863" t="s">
        <v>601</v>
      </c>
      <c r="E916" s="835" t="s">
        <v>4308</v>
      </c>
      <c r="F916" s="863" t="s">
        <v>4309</v>
      </c>
      <c r="G916" s="835" t="s">
        <v>5363</v>
      </c>
      <c r="H916" s="835" t="s">
        <v>5364</v>
      </c>
      <c r="I916" s="849">
        <v>1633.5</v>
      </c>
      <c r="J916" s="849">
        <v>24</v>
      </c>
      <c r="K916" s="850">
        <v>39204</v>
      </c>
    </row>
    <row r="917" spans="1:11" ht="14.4" customHeight="1" x14ac:dyDescent="0.3">
      <c r="A917" s="831" t="s">
        <v>576</v>
      </c>
      <c r="B917" s="832" t="s">
        <v>577</v>
      </c>
      <c r="C917" s="835" t="s">
        <v>600</v>
      </c>
      <c r="D917" s="863" t="s">
        <v>601</v>
      </c>
      <c r="E917" s="835" t="s">
        <v>4308</v>
      </c>
      <c r="F917" s="863" t="s">
        <v>4309</v>
      </c>
      <c r="G917" s="835" t="s">
        <v>5365</v>
      </c>
      <c r="H917" s="835" t="s">
        <v>5366</v>
      </c>
      <c r="I917" s="849">
        <v>39697.91015625</v>
      </c>
      <c r="J917" s="849">
        <v>18</v>
      </c>
      <c r="K917" s="850">
        <v>714562.3828125</v>
      </c>
    </row>
    <row r="918" spans="1:11" ht="14.4" customHeight="1" x14ac:dyDescent="0.3">
      <c r="A918" s="831" t="s">
        <v>576</v>
      </c>
      <c r="B918" s="832" t="s">
        <v>577</v>
      </c>
      <c r="C918" s="835" t="s">
        <v>600</v>
      </c>
      <c r="D918" s="863" t="s">
        <v>601</v>
      </c>
      <c r="E918" s="835" t="s">
        <v>4308</v>
      </c>
      <c r="F918" s="863" t="s">
        <v>4309</v>
      </c>
      <c r="G918" s="835" t="s">
        <v>5367</v>
      </c>
      <c r="H918" s="835" t="s">
        <v>5368</v>
      </c>
      <c r="I918" s="849">
        <v>12.770000457763672</v>
      </c>
      <c r="J918" s="849">
        <v>8</v>
      </c>
      <c r="K918" s="850">
        <v>102.12000274658203</v>
      </c>
    </row>
    <row r="919" spans="1:11" ht="14.4" customHeight="1" x14ac:dyDescent="0.3">
      <c r="A919" s="831" t="s">
        <v>576</v>
      </c>
      <c r="B919" s="832" t="s">
        <v>577</v>
      </c>
      <c r="C919" s="835" t="s">
        <v>600</v>
      </c>
      <c r="D919" s="863" t="s">
        <v>601</v>
      </c>
      <c r="E919" s="835" t="s">
        <v>4308</v>
      </c>
      <c r="F919" s="863" t="s">
        <v>4309</v>
      </c>
      <c r="G919" s="835" t="s">
        <v>5369</v>
      </c>
      <c r="H919" s="835" t="s">
        <v>5370</v>
      </c>
      <c r="I919" s="849">
        <v>9.3199996948242187</v>
      </c>
      <c r="J919" s="849">
        <v>10</v>
      </c>
      <c r="K919" s="850">
        <v>93.150001525878906</v>
      </c>
    </row>
    <row r="920" spans="1:11" ht="14.4" customHeight="1" x14ac:dyDescent="0.3">
      <c r="A920" s="831" t="s">
        <v>576</v>
      </c>
      <c r="B920" s="832" t="s">
        <v>577</v>
      </c>
      <c r="C920" s="835" t="s">
        <v>600</v>
      </c>
      <c r="D920" s="863" t="s">
        <v>601</v>
      </c>
      <c r="E920" s="835" t="s">
        <v>4308</v>
      </c>
      <c r="F920" s="863" t="s">
        <v>4309</v>
      </c>
      <c r="G920" s="835" t="s">
        <v>5371</v>
      </c>
      <c r="H920" s="835" t="s">
        <v>5372</v>
      </c>
      <c r="I920" s="849">
        <v>9.3199996948242187</v>
      </c>
      <c r="J920" s="849">
        <v>10</v>
      </c>
      <c r="K920" s="850">
        <v>93.150001525878906</v>
      </c>
    </row>
    <row r="921" spans="1:11" ht="14.4" customHeight="1" x14ac:dyDescent="0.3">
      <c r="A921" s="831" t="s">
        <v>576</v>
      </c>
      <c r="B921" s="832" t="s">
        <v>577</v>
      </c>
      <c r="C921" s="835" t="s">
        <v>600</v>
      </c>
      <c r="D921" s="863" t="s">
        <v>601</v>
      </c>
      <c r="E921" s="835" t="s">
        <v>4308</v>
      </c>
      <c r="F921" s="863" t="s">
        <v>4309</v>
      </c>
      <c r="G921" s="835" t="s">
        <v>5373</v>
      </c>
      <c r="H921" s="835" t="s">
        <v>5374</v>
      </c>
      <c r="I921" s="849">
        <v>9.3199996948242187</v>
      </c>
      <c r="J921" s="849">
        <v>6</v>
      </c>
      <c r="K921" s="850">
        <v>55.889999389648437</v>
      </c>
    </row>
    <row r="922" spans="1:11" ht="14.4" customHeight="1" x14ac:dyDescent="0.3">
      <c r="A922" s="831" t="s">
        <v>576</v>
      </c>
      <c r="B922" s="832" t="s">
        <v>577</v>
      </c>
      <c r="C922" s="835" t="s">
        <v>600</v>
      </c>
      <c r="D922" s="863" t="s">
        <v>601</v>
      </c>
      <c r="E922" s="835" t="s">
        <v>4308</v>
      </c>
      <c r="F922" s="863" t="s">
        <v>4309</v>
      </c>
      <c r="G922" s="835" t="s">
        <v>5375</v>
      </c>
      <c r="H922" s="835" t="s">
        <v>5376</v>
      </c>
      <c r="I922" s="849">
        <v>16846.933376736109</v>
      </c>
      <c r="J922" s="849">
        <v>11</v>
      </c>
      <c r="K922" s="850">
        <v>208481.22773438692</v>
      </c>
    </row>
    <row r="923" spans="1:11" ht="14.4" customHeight="1" x14ac:dyDescent="0.3">
      <c r="A923" s="831" t="s">
        <v>576</v>
      </c>
      <c r="B923" s="832" t="s">
        <v>577</v>
      </c>
      <c r="C923" s="835" t="s">
        <v>600</v>
      </c>
      <c r="D923" s="863" t="s">
        <v>601</v>
      </c>
      <c r="E923" s="835" t="s">
        <v>4308</v>
      </c>
      <c r="F923" s="863" t="s">
        <v>4309</v>
      </c>
      <c r="G923" s="835" t="s">
        <v>5377</v>
      </c>
      <c r="H923" s="835" t="s">
        <v>5378</v>
      </c>
      <c r="I923" s="849">
        <v>1169.2992788461538</v>
      </c>
      <c r="J923" s="849">
        <v>75</v>
      </c>
      <c r="K923" s="850">
        <v>87697.18994140625</v>
      </c>
    </row>
    <row r="924" spans="1:11" ht="14.4" customHeight="1" x14ac:dyDescent="0.3">
      <c r="A924" s="831" t="s">
        <v>576</v>
      </c>
      <c r="B924" s="832" t="s">
        <v>577</v>
      </c>
      <c r="C924" s="835" t="s">
        <v>600</v>
      </c>
      <c r="D924" s="863" t="s">
        <v>601</v>
      </c>
      <c r="E924" s="835" t="s">
        <v>4308</v>
      </c>
      <c r="F924" s="863" t="s">
        <v>4309</v>
      </c>
      <c r="G924" s="835" t="s">
        <v>5379</v>
      </c>
      <c r="H924" s="835" t="s">
        <v>5380</v>
      </c>
      <c r="I924" s="849">
        <v>1169.300048828125</v>
      </c>
      <c r="J924" s="849">
        <v>110</v>
      </c>
      <c r="K924" s="850">
        <v>128622.51953125</v>
      </c>
    </row>
    <row r="925" spans="1:11" ht="14.4" customHeight="1" x14ac:dyDescent="0.3">
      <c r="A925" s="831" t="s">
        <v>576</v>
      </c>
      <c r="B925" s="832" t="s">
        <v>577</v>
      </c>
      <c r="C925" s="835" t="s">
        <v>600</v>
      </c>
      <c r="D925" s="863" t="s">
        <v>601</v>
      </c>
      <c r="E925" s="835" t="s">
        <v>4308</v>
      </c>
      <c r="F925" s="863" t="s">
        <v>4309</v>
      </c>
      <c r="G925" s="835" t="s">
        <v>5381</v>
      </c>
      <c r="H925" s="835" t="s">
        <v>5382</v>
      </c>
      <c r="I925" s="849">
        <v>1169.300048828125</v>
      </c>
      <c r="J925" s="849">
        <v>5</v>
      </c>
      <c r="K925" s="850">
        <v>5846.47998046875</v>
      </c>
    </row>
    <row r="926" spans="1:11" ht="14.4" customHeight="1" x14ac:dyDescent="0.3">
      <c r="A926" s="831" t="s">
        <v>576</v>
      </c>
      <c r="B926" s="832" t="s">
        <v>577</v>
      </c>
      <c r="C926" s="835" t="s">
        <v>600</v>
      </c>
      <c r="D926" s="863" t="s">
        <v>601</v>
      </c>
      <c r="E926" s="835" t="s">
        <v>4308</v>
      </c>
      <c r="F926" s="863" t="s">
        <v>4309</v>
      </c>
      <c r="G926" s="835" t="s">
        <v>5383</v>
      </c>
      <c r="H926" s="835" t="s">
        <v>5384</v>
      </c>
      <c r="I926" s="849">
        <v>4600</v>
      </c>
      <c r="J926" s="849">
        <v>20</v>
      </c>
      <c r="K926" s="850">
        <v>92000</v>
      </c>
    </row>
    <row r="927" spans="1:11" ht="14.4" customHeight="1" x14ac:dyDescent="0.3">
      <c r="A927" s="831" t="s">
        <v>576</v>
      </c>
      <c r="B927" s="832" t="s">
        <v>577</v>
      </c>
      <c r="C927" s="835" t="s">
        <v>600</v>
      </c>
      <c r="D927" s="863" t="s">
        <v>601</v>
      </c>
      <c r="E927" s="835" t="s">
        <v>4318</v>
      </c>
      <c r="F927" s="863" t="s">
        <v>4319</v>
      </c>
      <c r="G927" s="835" t="s">
        <v>5385</v>
      </c>
      <c r="H927" s="835" t="s">
        <v>5386</v>
      </c>
      <c r="I927" s="849">
        <v>829.09002685546875</v>
      </c>
      <c r="J927" s="849">
        <v>8</v>
      </c>
      <c r="K927" s="850">
        <v>6632.739990234375</v>
      </c>
    </row>
    <row r="928" spans="1:11" ht="14.4" customHeight="1" x14ac:dyDescent="0.3">
      <c r="A928" s="831" t="s">
        <v>576</v>
      </c>
      <c r="B928" s="832" t="s">
        <v>577</v>
      </c>
      <c r="C928" s="835" t="s">
        <v>600</v>
      </c>
      <c r="D928" s="863" t="s">
        <v>601</v>
      </c>
      <c r="E928" s="835" t="s">
        <v>4318</v>
      </c>
      <c r="F928" s="863" t="s">
        <v>4319</v>
      </c>
      <c r="G928" s="835" t="s">
        <v>4322</v>
      </c>
      <c r="H928" s="835" t="s">
        <v>4323</v>
      </c>
      <c r="I928" s="849">
        <v>23.469999313354492</v>
      </c>
      <c r="J928" s="849">
        <v>30</v>
      </c>
      <c r="K928" s="850">
        <v>704.0999755859375</v>
      </c>
    </row>
    <row r="929" spans="1:11" ht="14.4" customHeight="1" x14ac:dyDescent="0.3">
      <c r="A929" s="831" t="s">
        <v>576</v>
      </c>
      <c r="B929" s="832" t="s">
        <v>577</v>
      </c>
      <c r="C929" s="835" t="s">
        <v>600</v>
      </c>
      <c r="D929" s="863" t="s">
        <v>601</v>
      </c>
      <c r="E929" s="835" t="s">
        <v>4318</v>
      </c>
      <c r="F929" s="863" t="s">
        <v>4319</v>
      </c>
      <c r="G929" s="835" t="s">
        <v>5387</v>
      </c>
      <c r="H929" s="835" t="s">
        <v>5388</v>
      </c>
      <c r="I929" s="849">
        <v>15.806000328063964</v>
      </c>
      <c r="J929" s="849">
        <v>175</v>
      </c>
      <c r="K929" s="850">
        <v>2765.9300231933594</v>
      </c>
    </row>
    <row r="930" spans="1:11" ht="14.4" customHeight="1" x14ac:dyDescent="0.3">
      <c r="A930" s="831" t="s">
        <v>576</v>
      </c>
      <c r="B930" s="832" t="s">
        <v>577</v>
      </c>
      <c r="C930" s="835" t="s">
        <v>600</v>
      </c>
      <c r="D930" s="863" t="s">
        <v>601</v>
      </c>
      <c r="E930" s="835" t="s">
        <v>4318</v>
      </c>
      <c r="F930" s="863" t="s">
        <v>4319</v>
      </c>
      <c r="G930" s="835" t="s">
        <v>5389</v>
      </c>
      <c r="H930" s="835" t="s">
        <v>5390</v>
      </c>
      <c r="I930" s="849">
        <v>11.130000114440918</v>
      </c>
      <c r="J930" s="849">
        <v>100</v>
      </c>
      <c r="K930" s="850">
        <v>1113.199951171875</v>
      </c>
    </row>
    <row r="931" spans="1:11" ht="14.4" customHeight="1" x14ac:dyDescent="0.3">
      <c r="A931" s="831" t="s">
        <v>576</v>
      </c>
      <c r="B931" s="832" t="s">
        <v>577</v>
      </c>
      <c r="C931" s="835" t="s">
        <v>600</v>
      </c>
      <c r="D931" s="863" t="s">
        <v>601</v>
      </c>
      <c r="E931" s="835" t="s">
        <v>4318</v>
      </c>
      <c r="F931" s="863" t="s">
        <v>4319</v>
      </c>
      <c r="G931" s="835" t="s">
        <v>4713</v>
      </c>
      <c r="H931" s="835" t="s">
        <v>4714</v>
      </c>
      <c r="I931" s="849">
        <v>15.390000343322754</v>
      </c>
      <c r="J931" s="849">
        <v>100</v>
      </c>
      <c r="K931" s="850">
        <v>1539</v>
      </c>
    </row>
    <row r="932" spans="1:11" ht="14.4" customHeight="1" x14ac:dyDescent="0.3">
      <c r="A932" s="831" t="s">
        <v>576</v>
      </c>
      <c r="B932" s="832" t="s">
        <v>577</v>
      </c>
      <c r="C932" s="835" t="s">
        <v>600</v>
      </c>
      <c r="D932" s="863" t="s">
        <v>601</v>
      </c>
      <c r="E932" s="835" t="s">
        <v>4318</v>
      </c>
      <c r="F932" s="863" t="s">
        <v>4319</v>
      </c>
      <c r="G932" s="835" t="s">
        <v>5391</v>
      </c>
      <c r="H932" s="835" t="s">
        <v>5392</v>
      </c>
      <c r="I932" s="849">
        <v>36.830001831054687</v>
      </c>
      <c r="J932" s="849">
        <v>10</v>
      </c>
      <c r="K932" s="850">
        <v>368.32000732421875</v>
      </c>
    </row>
    <row r="933" spans="1:11" ht="14.4" customHeight="1" x14ac:dyDescent="0.3">
      <c r="A933" s="831" t="s">
        <v>576</v>
      </c>
      <c r="B933" s="832" t="s">
        <v>577</v>
      </c>
      <c r="C933" s="835" t="s">
        <v>600</v>
      </c>
      <c r="D933" s="863" t="s">
        <v>601</v>
      </c>
      <c r="E933" s="835" t="s">
        <v>4318</v>
      </c>
      <c r="F933" s="863" t="s">
        <v>4319</v>
      </c>
      <c r="G933" s="835" t="s">
        <v>5393</v>
      </c>
      <c r="H933" s="835" t="s">
        <v>5394</v>
      </c>
      <c r="I933" s="849">
        <v>36.830001831054687</v>
      </c>
      <c r="J933" s="849">
        <v>10</v>
      </c>
      <c r="K933" s="850">
        <v>368.32000732421875</v>
      </c>
    </row>
    <row r="934" spans="1:11" ht="14.4" customHeight="1" x14ac:dyDescent="0.3">
      <c r="A934" s="831" t="s">
        <v>576</v>
      </c>
      <c r="B934" s="832" t="s">
        <v>577</v>
      </c>
      <c r="C934" s="835" t="s">
        <v>600</v>
      </c>
      <c r="D934" s="863" t="s">
        <v>601</v>
      </c>
      <c r="E934" s="835" t="s">
        <v>4318</v>
      </c>
      <c r="F934" s="863" t="s">
        <v>4319</v>
      </c>
      <c r="G934" s="835" t="s">
        <v>5395</v>
      </c>
      <c r="H934" s="835" t="s">
        <v>5396</v>
      </c>
      <c r="I934" s="849">
        <v>36.830001831054687</v>
      </c>
      <c r="J934" s="849">
        <v>10</v>
      </c>
      <c r="K934" s="850">
        <v>368.32000732421875</v>
      </c>
    </row>
    <row r="935" spans="1:11" ht="14.4" customHeight="1" x14ac:dyDescent="0.3">
      <c r="A935" s="831" t="s">
        <v>576</v>
      </c>
      <c r="B935" s="832" t="s">
        <v>577</v>
      </c>
      <c r="C935" s="835" t="s">
        <v>600</v>
      </c>
      <c r="D935" s="863" t="s">
        <v>601</v>
      </c>
      <c r="E935" s="835" t="s">
        <v>4318</v>
      </c>
      <c r="F935" s="863" t="s">
        <v>4319</v>
      </c>
      <c r="G935" s="835" t="s">
        <v>4715</v>
      </c>
      <c r="H935" s="835" t="s">
        <v>4716</v>
      </c>
      <c r="I935" s="849">
        <v>41.770000457763672</v>
      </c>
      <c r="J935" s="849">
        <v>50</v>
      </c>
      <c r="K935" s="850">
        <v>2088.5</v>
      </c>
    </row>
    <row r="936" spans="1:11" ht="14.4" customHeight="1" x14ac:dyDescent="0.3">
      <c r="A936" s="831" t="s">
        <v>576</v>
      </c>
      <c r="B936" s="832" t="s">
        <v>577</v>
      </c>
      <c r="C936" s="835" t="s">
        <v>600</v>
      </c>
      <c r="D936" s="863" t="s">
        <v>601</v>
      </c>
      <c r="E936" s="835" t="s">
        <v>4318</v>
      </c>
      <c r="F936" s="863" t="s">
        <v>4319</v>
      </c>
      <c r="G936" s="835" t="s">
        <v>5397</v>
      </c>
      <c r="H936" s="835" t="s">
        <v>5398</v>
      </c>
      <c r="I936" s="849">
        <v>209.3699951171875</v>
      </c>
      <c r="J936" s="849">
        <v>10</v>
      </c>
      <c r="K936" s="850">
        <v>2093.659912109375</v>
      </c>
    </row>
    <row r="937" spans="1:11" ht="14.4" customHeight="1" x14ac:dyDescent="0.3">
      <c r="A937" s="831" t="s">
        <v>576</v>
      </c>
      <c r="B937" s="832" t="s">
        <v>577</v>
      </c>
      <c r="C937" s="835" t="s">
        <v>600</v>
      </c>
      <c r="D937" s="863" t="s">
        <v>601</v>
      </c>
      <c r="E937" s="835" t="s">
        <v>4318</v>
      </c>
      <c r="F937" s="863" t="s">
        <v>4319</v>
      </c>
      <c r="G937" s="835" t="s">
        <v>5399</v>
      </c>
      <c r="H937" s="835" t="s">
        <v>5400</v>
      </c>
      <c r="I937" s="849">
        <v>209.3699951171875</v>
      </c>
      <c r="J937" s="849">
        <v>2</v>
      </c>
      <c r="K937" s="850">
        <v>418.73001098632812</v>
      </c>
    </row>
    <row r="938" spans="1:11" ht="14.4" customHeight="1" x14ac:dyDescent="0.3">
      <c r="A938" s="831" t="s">
        <v>576</v>
      </c>
      <c r="B938" s="832" t="s">
        <v>577</v>
      </c>
      <c r="C938" s="835" t="s">
        <v>600</v>
      </c>
      <c r="D938" s="863" t="s">
        <v>601</v>
      </c>
      <c r="E938" s="835" t="s">
        <v>4318</v>
      </c>
      <c r="F938" s="863" t="s">
        <v>4319</v>
      </c>
      <c r="G938" s="835" t="s">
        <v>5401</v>
      </c>
      <c r="H938" s="835" t="s">
        <v>5402</v>
      </c>
      <c r="I938" s="849">
        <v>120</v>
      </c>
      <c r="J938" s="849">
        <v>70</v>
      </c>
      <c r="K938" s="850">
        <v>8399.689697265625</v>
      </c>
    </row>
    <row r="939" spans="1:11" ht="14.4" customHeight="1" x14ac:dyDescent="0.3">
      <c r="A939" s="831" t="s">
        <v>576</v>
      </c>
      <c r="B939" s="832" t="s">
        <v>577</v>
      </c>
      <c r="C939" s="835" t="s">
        <v>600</v>
      </c>
      <c r="D939" s="863" t="s">
        <v>601</v>
      </c>
      <c r="E939" s="835" t="s">
        <v>4318</v>
      </c>
      <c r="F939" s="863" t="s">
        <v>4319</v>
      </c>
      <c r="G939" s="835" t="s">
        <v>5403</v>
      </c>
      <c r="H939" s="835" t="s">
        <v>5404</v>
      </c>
      <c r="I939" s="849">
        <v>149.99000549316406</v>
      </c>
      <c r="J939" s="849">
        <v>370</v>
      </c>
      <c r="K939" s="850">
        <v>55496.880859375</v>
      </c>
    </row>
    <row r="940" spans="1:11" ht="14.4" customHeight="1" x14ac:dyDescent="0.3">
      <c r="A940" s="831" t="s">
        <v>576</v>
      </c>
      <c r="B940" s="832" t="s">
        <v>577</v>
      </c>
      <c r="C940" s="835" t="s">
        <v>600</v>
      </c>
      <c r="D940" s="863" t="s">
        <v>601</v>
      </c>
      <c r="E940" s="835" t="s">
        <v>4318</v>
      </c>
      <c r="F940" s="863" t="s">
        <v>4319</v>
      </c>
      <c r="G940" s="835" t="s">
        <v>4326</v>
      </c>
      <c r="H940" s="835" t="s">
        <v>4327</v>
      </c>
      <c r="I940" s="849">
        <v>695.75</v>
      </c>
      <c r="J940" s="849">
        <v>520</v>
      </c>
      <c r="K940" s="850">
        <v>361790</v>
      </c>
    </row>
    <row r="941" spans="1:11" ht="14.4" customHeight="1" x14ac:dyDescent="0.3">
      <c r="A941" s="831" t="s">
        <v>576</v>
      </c>
      <c r="B941" s="832" t="s">
        <v>577</v>
      </c>
      <c r="C941" s="835" t="s">
        <v>600</v>
      </c>
      <c r="D941" s="863" t="s">
        <v>601</v>
      </c>
      <c r="E941" s="835" t="s">
        <v>5405</v>
      </c>
      <c r="F941" s="863" t="s">
        <v>5406</v>
      </c>
      <c r="G941" s="835" t="s">
        <v>5407</v>
      </c>
      <c r="H941" s="835" t="s">
        <v>5408</v>
      </c>
      <c r="I941" s="849">
        <v>13540.2001953125</v>
      </c>
      <c r="J941" s="849">
        <v>1</v>
      </c>
      <c r="K941" s="850">
        <v>13540.2001953125</v>
      </c>
    </row>
    <row r="942" spans="1:11" ht="14.4" customHeight="1" x14ac:dyDescent="0.3">
      <c r="A942" s="831" t="s">
        <v>576</v>
      </c>
      <c r="B942" s="832" t="s">
        <v>577</v>
      </c>
      <c r="C942" s="835" t="s">
        <v>600</v>
      </c>
      <c r="D942" s="863" t="s">
        <v>601</v>
      </c>
      <c r="E942" s="835" t="s">
        <v>5405</v>
      </c>
      <c r="F942" s="863" t="s">
        <v>5406</v>
      </c>
      <c r="G942" s="835" t="s">
        <v>5409</v>
      </c>
      <c r="H942" s="835" t="s">
        <v>5410</v>
      </c>
      <c r="I942" s="849">
        <v>14347.580078125</v>
      </c>
      <c r="J942" s="849">
        <v>7</v>
      </c>
      <c r="K942" s="850">
        <v>100433.041015625</v>
      </c>
    </row>
    <row r="943" spans="1:11" ht="14.4" customHeight="1" thickBot="1" x14ac:dyDescent="0.35">
      <c r="A943" s="839" t="s">
        <v>576</v>
      </c>
      <c r="B943" s="840" t="s">
        <v>577</v>
      </c>
      <c r="C943" s="843" t="s">
        <v>600</v>
      </c>
      <c r="D943" s="864" t="s">
        <v>601</v>
      </c>
      <c r="E943" s="843" t="s">
        <v>5405</v>
      </c>
      <c r="F943" s="864" t="s">
        <v>5406</v>
      </c>
      <c r="G943" s="843" t="s">
        <v>5411</v>
      </c>
      <c r="H943" s="843" t="s">
        <v>5412</v>
      </c>
      <c r="I943" s="851">
        <v>220.10000610351562</v>
      </c>
      <c r="J943" s="851">
        <v>6</v>
      </c>
      <c r="K943" s="852">
        <v>2642.3799414634705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329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326</v>
      </c>
      <c r="Q3" s="616"/>
      <c r="R3" s="616"/>
      <c r="S3" s="617"/>
    </row>
    <row r="4" spans="1:19" ht="15" thickBot="1" x14ac:dyDescent="0.35">
      <c r="A4" s="604">
        <v>2017</v>
      </c>
      <c r="B4" s="605"/>
      <c r="C4" s="606" t="s">
        <v>325</v>
      </c>
      <c r="D4" s="608" t="s">
        <v>130</v>
      </c>
      <c r="E4" s="608" t="s">
        <v>95</v>
      </c>
      <c r="F4" s="594" t="s">
        <v>68</v>
      </c>
      <c r="G4" s="598" t="s">
        <v>226</v>
      </c>
      <c r="H4" s="600" t="s">
        <v>230</v>
      </c>
      <c r="I4" s="600" t="s">
        <v>324</v>
      </c>
      <c r="J4" s="602" t="s">
        <v>227</v>
      </c>
      <c r="K4" s="591" t="s">
        <v>323</v>
      </c>
      <c r="L4" s="592"/>
      <c r="M4" s="592"/>
      <c r="N4" s="593"/>
      <c r="O4" s="594" t="s">
        <v>322</v>
      </c>
      <c r="P4" s="583" t="s">
        <v>321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320</v>
      </c>
      <c r="B5" s="590"/>
      <c r="C5" s="607"/>
      <c r="D5" s="609"/>
      <c r="E5" s="609"/>
      <c r="F5" s="595"/>
      <c r="G5" s="599"/>
      <c r="H5" s="601"/>
      <c r="I5" s="601"/>
      <c r="J5" s="603"/>
      <c r="K5" s="497" t="s">
        <v>228</v>
      </c>
      <c r="L5" s="496" t="s">
        <v>229</v>
      </c>
      <c r="M5" s="496" t="s">
        <v>319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596" t="s">
        <v>223</v>
      </c>
      <c r="B6" s="597"/>
      <c r="C6" s="493">
        <f ca="1">SUM(Tabulka[01 uv_sk])/2</f>
        <v>96.47</v>
      </c>
      <c r="D6" s="491"/>
      <c r="E6" s="491"/>
      <c r="F6" s="490"/>
      <c r="G6" s="492">
        <f ca="1">SUM(Tabulka[05 h_vram])/2</f>
        <v>136651.54999999999</v>
      </c>
      <c r="H6" s="491">
        <f ca="1">SUM(Tabulka[06 h_naduv])/2</f>
        <v>10345.25</v>
      </c>
      <c r="I6" s="491">
        <f ca="1">SUM(Tabulka[07 h_nadzk])/2</f>
        <v>1172.83</v>
      </c>
      <c r="J6" s="490">
        <f ca="1">SUM(Tabulka[08 h_oon])/2</f>
        <v>286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1582740</v>
      </c>
      <c r="N6" s="491">
        <f ca="1">SUM(Tabulka[12 m_oc])/2</f>
        <v>1582740</v>
      </c>
      <c r="O6" s="490">
        <f ca="1">SUM(Tabulka[13 m_sk])/2</f>
        <v>49152692</v>
      </c>
      <c r="P6" s="489">
        <f ca="1">SUM(Tabulka[14_vzsk])/2</f>
        <v>69437</v>
      </c>
      <c r="Q6" s="489">
        <f ca="1">SUM(Tabulka[15_vzpl])/2</f>
        <v>103920.36158683935</v>
      </c>
      <c r="R6" s="488">
        <f ca="1">IF(Q6=0,0,P6/Q6)</f>
        <v>0.66817511929051654</v>
      </c>
      <c r="S6" s="487">
        <f ca="1">Q6-P6</f>
        <v>34483.361586839354</v>
      </c>
    </row>
    <row r="7" spans="1:19" hidden="1" x14ac:dyDescent="0.3">
      <c r="A7" s="486" t="s">
        <v>318</v>
      </c>
      <c r="B7" s="485" t="s">
        <v>317</v>
      </c>
      <c r="C7" s="484" t="s">
        <v>316</v>
      </c>
      <c r="D7" s="483" t="s">
        <v>315</v>
      </c>
      <c r="E7" s="482" t="s">
        <v>314</v>
      </c>
      <c r="F7" s="481" t="s">
        <v>313</v>
      </c>
      <c r="G7" s="480" t="s">
        <v>312</v>
      </c>
      <c r="H7" s="478" t="s">
        <v>311</v>
      </c>
      <c r="I7" s="478" t="s">
        <v>310</v>
      </c>
      <c r="J7" s="477" t="s">
        <v>309</v>
      </c>
      <c r="K7" s="479" t="s">
        <v>308</v>
      </c>
      <c r="L7" s="478" t="s">
        <v>307</v>
      </c>
      <c r="M7" s="478" t="s">
        <v>306</v>
      </c>
      <c r="N7" s="477" t="s">
        <v>305</v>
      </c>
      <c r="O7" s="476" t="s">
        <v>304</v>
      </c>
      <c r="P7" s="475" t="s">
        <v>303</v>
      </c>
      <c r="Q7" s="474" t="s">
        <v>302</v>
      </c>
      <c r="R7" s="473" t="s">
        <v>301</v>
      </c>
      <c r="S7" s="472" t="s">
        <v>300</v>
      </c>
    </row>
    <row r="8" spans="1:19" x14ac:dyDescent="0.3">
      <c r="A8" s="469" t="s">
        <v>299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32125.599999999995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286.2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613645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613645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22378396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50170.361586839361</v>
      </c>
      <c r="R8" s="471">
        <f ca="1">IF(Tabulka[[#This Row],[15_vzpl]]=0,"",Tabulka[[#This Row],[14_vzsk]]/Tabulka[[#This Row],[15_vzpl]])</f>
        <v>0.58799655946148111</v>
      </c>
      <c r="S8" s="470">
        <f ca="1">IF(Tabulka[[#This Row],[15_vzpl]]-Tabulka[[#This Row],[14_vzsk]]=0,"",Tabulka[[#This Row],[15_vzpl]]-Tabulka[[#This Row],[14_vzsk]])</f>
        <v>20670.361586839361</v>
      </c>
    </row>
    <row r="9" spans="1:19" x14ac:dyDescent="0.3">
      <c r="A9" s="469">
        <v>99</v>
      </c>
      <c r="B9" s="468" t="s">
        <v>5429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2568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664600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50170.361586839361</v>
      </c>
      <c r="R9" s="471">
        <f ca="1">IF(Tabulka[[#This Row],[15_vzpl]]=0,"",Tabulka[[#This Row],[14_vzsk]]/Tabulka[[#This Row],[15_vzpl]])</f>
        <v>0.58799655946148111</v>
      </c>
      <c r="S9" s="470">
        <f ca="1">IF(Tabulka[[#This Row],[15_vzpl]]-Tabulka[[#This Row],[14_vzsk]]=0,"",Tabulka[[#This Row],[15_vzpl]]-Tabulka[[#This Row],[14_vzsk]])</f>
        <v>20670.361586839361</v>
      </c>
    </row>
    <row r="10" spans="1:19" x14ac:dyDescent="0.3">
      <c r="A10" s="469">
        <v>100</v>
      </c>
      <c r="B10" s="468" t="s">
        <v>5430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56591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56591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1310568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5431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17.32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26877.599999999995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286.2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546354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546354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20403228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5414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1464.75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591287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2083.333333333333</v>
      </c>
    </row>
    <row r="13" spans="1:19" x14ac:dyDescent="0.3">
      <c r="A13" s="469">
        <v>526</v>
      </c>
      <c r="B13" s="468" t="s">
        <v>5432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530631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2083.333333333333</v>
      </c>
    </row>
    <row r="14" spans="1:19" x14ac:dyDescent="0.3">
      <c r="A14" s="469">
        <v>746</v>
      </c>
      <c r="B14" s="468" t="s">
        <v>5433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60656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 t="s">
        <v>5415</v>
      </c>
      <c r="B15" s="468"/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72.75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99965.2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4279.25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886.63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941006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941006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25593052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39937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51666.666666666664</v>
      </c>
      <c r="R15" s="471">
        <f ca="1">IF(Tabulka[[#This Row],[15_vzpl]]=0,"",Tabulka[[#This Row],[14_vzsk]]/Tabulka[[#This Row],[15_vzpl]])</f>
        <v>0.77297419354838715</v>
      </c>
      <c r="S15" s="470">
        <f ca="1">IF(Tabulka[[#This Row],[15_vzpl]]-Tabulka[[#This Row],[14_vzsk]]=0,"",Tabulka[[#This Row],[15_vzpl]]-Tabulka[[#This Row],[14_vzsk]])</f>
        <v>11729.666666666664</v>
      </c>
    </row>
    <row r="16" spans="1:19" x14ac:dyDescent="0.3">
      <c r="A16" s="469">
        <v>302</v>
      </c>
      <c r="B16" s="468" t="s">
        <v>5434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86586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303</v>
      </c>
      <c r="B17" s="468" t="s">
        <v>5435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19206.38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101109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101109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4074145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39937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51666.666666666664</v>
      </c>
      <c r="R17" s="471">
        <f ca="1">IF(Tabulka[[#This Row],[15_vzpl]]=0,"",Tabulka[[#This Row],[14_vzsk]]/Tabulka[[#This Row],[15_vzpl]])</f>
        <v>0.77297419354838715</v>
      </c>
      <c r="S17" s="470">
        <f ca="1">IF(Tabulka[[#This Row],[15_vzpl]]-Tabulka[[#This Row],[14_vzsk]]=0,"",Tabulka[[#This Row],[15_vzpl]]-Tabulka[[#This Row],[14_vzsk]])</f>
        <v>11729.666666666664</v>
      </c>
    </row>
    <row r="18" spans="1:19" x14ac:dyDescent="0.3">
      <c r="A18" s="469">
        <v>304</v>
      </c>
      <c r="B18" s="468" t="s">
        <v>5436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41257.75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2710.5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379.88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401724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401724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11797533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305</v>
      </c>
      <c r="B19" s="468" t="s">
        <v>5437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17.024999999999999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23625.5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85.25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315587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315587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7040379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424</v>
      </c>
      <c r="B20" s="468" t="s">
        <v>5438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885.5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35341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35341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229810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629</v>
      </c>
      <c r="B21" s="468" t="s">
        <v>5439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4489.5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739419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636</v>
      </c>
      <c r="B22" s="468" t="s">
        <v>5440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457411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642</v>
      </c>
      <c r="B23" s="468" t="s">
        <v>5441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5.3250000000000002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7253.07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165.5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67571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67571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1167769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s="469" t="s">
        <v>5416</v>
      </c>
      <c r="B24" s="468"/>
      <c r="C2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</v>
      </c>
      <c r="H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N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O2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579457</v>
      </c>
      <c r="P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471" t="str">
        <f ca="1">IF(Tabulka[[#This Row],[15_vzpl]]=0,"",Tabulka[[#This Row],[14_vzsk]]/Tabulka[[#This Row],[15_vzpl]])</f>
        <v/>
      </c>
      <c r="S24" s="470" t="str">
        <f ca="1">IF(Tabulka[[#This Row],[15_vzpl]]-Tabulka[[#This Row],[14_vzsk]]=0,"",Tabulka[[#This Row],[15_vzpl]]-Tabulka[[#This Row],[14_vzsk]])</f>
        <v/>
      </c>
    </row>
    <row r="25" spans="1:19" x14ac:dyDescent="0.3">
      <c r="A25" s="469">
        <v>30</v>
      </c>
      <c r="B25" s="468" t="s">
        <v>5442</v>
      </c>
      <c r="C2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</v>
      </c>
      <c r="H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N2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O2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579457</v>
      </c>
      <c r="P2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471" t="str">
        <f ca="1">IF(Tabulka[[#This Row],[15_vzpl]]=0,"",Tabulka[[#This Row],[14_vzsk]]/Tabulka[[#This Row],[15_vzpl]])</f>
        <v/>
      </c>
      <c r="S25" s="470" t="str">
        <f ca="1">IF(Tabulka[[#This Row],[15_vzpl]]-Tabulka[[#This Row],[14_vzsk]]=0,"",Tabulka[[#This Row],[15_vzpl]]-Tabulka[[#This Row],[14_vzsk]])</f>
        <v/>
      </c>
    </row>
    <row r="26" spans="1:19" x14ac:dyDescent="0.3">
      <c r="A26" s="469" t="s">
        <v>5417</v>
      </c>
      <c r="B26" s="468"/>
      <c r="C2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P2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471" t="str">
        <f ca="1">IF(Tabulka[[#This Row],[15_vzpl]]=0,"",Tabulka[[#This Row],[14_vzsk]]/Tabulka[[#This Row],[15_vzpl]])</f>
        <v/>
      </c>
      <c r="S26" s="470" t="str">
        <f ca="1">IF(Tabulka[[#This Row],[15_vzpl]]-Tabulka[[#This Row],[14_vzsk]]=0,"",Tabulka[[#This Row],[15_vzpl]]-Tabulka[[#This Row],[14_vzsk]])</f>
        <v/>
      </c>
    </row>
    <row r="27" spans="1:19" x14ac:dyDescent="0.3">
      <c r="A27" s="469">
        <v>0</v>
      </c>
      <c r="B27" s="468" t="s">
        <v>5443</v>
      </c>
      <c r="C2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P2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471" t="str">
        <f ca="1">IF(Tabulka[[#This Row],[15_vzpl]]=0,"",Tabulka[[#This Row],[14_vzsk]]/Tabulka[[#This Row],[15_vzpl]])</f>
        <v/>
      </c>
      <c r="S27" s="470" t="str">
        <f ca="1">IF(Tabulka[[#This Row],[15_vzpl]]-Tabulka[[#This Row],[14_vzsk]]=0,"",Tabulka[[#This Row],[15_vzpl]]-Tabulka[[#This Row],[14_vzsk]])</f>
        <v/>
      </c>
    </row>
    <row r="28" spans="1:19" x14ac:dyDescent="0.3">
      <c r="A28" t="s">
        <v>328</v>
      </c>
    </row>
    <row r="29" spans="1:19" x14ac:dyDescent="0.3">
      <c r="A29" s="222" t="s">
        <v>201</v>
      </c>
    </row>
    <row r="30" spans="1:19" x14ac:dyDescent="0.3">
      <c r="A30" s="223" t="s">
        <v>298</v>
      </c>
    </row>
    <row r="31" spans="1:19" x14ac:dyDescent="0.3">
      <c r="A31" s="461" t="s">
        <v>297</v>
      </c>
    </row>
    <row r="32" spans="1:19" x14ac:dyDescent="0.3">
      <c r="A32" s="374" t="s">
        <v>233</v>
      </c>
    </row>
    <row r="33" spans="1:1" x14ac:dyDescent="0.3">
      <c r="A33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7">
    <cfRule type="cellIs" dxfId="25" priority="3" operator="lessThan">
      <formula>0</formula>
    </cfRule>
  </conditionalFormatting>
  <conditionalFormatting sqref="R6:R27">
    <cfRule type="cellIs" dxfId="24" priority="4" operator="greaterThan">
      <formula>1</formula>
    </cfRule>
  </conditionalFormatting>
  <conditionalFormatting sqref="A8:S27">
    <cfRule type="expression" dxfId="23" priority="2">
      <formula>$B8=""</formula>
    </cfRule>
  </conditionalFormatting>
  <conditionalFormatting sqref="P8:S27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329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125973.78811605455</v>
      </c>
      <c r="D4" s="280">
        <f ca="1">IF(ISERROR(VLOOKUP("Náklady celkem",INDIRECT("HI!$A:$G"),5,0)),0,VLOOKUP("Náklady celkem",INDIRECT("HI!$A:$G"),5,0))</f>
        <v>131599.39504999999</v>
      </c>
      <c r="E4" s="281">
        <f ca="1">IF(C4=0,0,D4/C4)</f>
        <v>1.0446569641040151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6677.7379912109373</v>
      </c>
      <c r="D7" s="288">
        <f>IF(ISERROR(HI!E5),"",HI!E5)</f>
        <v>7359.5799500000012</v>
      </c>
      <c r="E7" s="285">
        <f t="shared" ref="E7:E15" si="0">IF(C7=0,0,D7/C7)</f>
        <v>1.1021067253142436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0.94977082175300975</v>
      </c>
      <c r="E8" s="285">
        <f t="shared" si="0"/>
        <v>1.0553009130588997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0.17757980697847067</v>
      </c>
      <c r="E9" s="285">
        <f>IF(C9=0,0,D9/C9)</f>
        <v>0.59193268992823556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0.51902295696134104</v>
      </c>
      <c r="E11" s="285">
        <f t="shared" si="0"/>
        <v>0.86503826160223507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0.88351787555346006</v>
      </c>
      <c r="E12" s="285">
        <f t="shared" si="0"/>
        <v>1.1043973444418249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30539.166919254305</v>
      </c>
      <c r="D15" s="288">
        <f>IF(ISERROR(HI!E6),"",HI!E6)</f>
        <v>31052.540620000007</v>
      </c>
      <c r="E15" s="285">
        <f t="shared" si="0"/>
        <v>1.0168103374300637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64086.666327880863</v>
      </c>
      <c r="D16" s="284">
        <f ca="1">IF(ISERROR(VLOOKUP("Osobní náklady (Kč) *",INDIRECT("HI!$A:$G"),5,0)),0,VLOOKUP("Osobní náklady (Kč) *",INDIRECT("HI!$A:$G"),5,0))</f>
        <v>66745.047390000007</v>
      </c>
      <c r="E16" s="285">
        <f ca="1">IF(C16=0,0,D16/C16)</f>
        <v>1.0414810320842451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162965.47158999997</v>
      </c>
      <c r="D18" s="303">
        <f ca="1">IF(ISERROR(VLOOKUP("Výnosy celkem",INDIRECT("HI!$A:$G"),5,0)),0,VLOOKUP("Výnosy celkem",INDIRECT("HI!$A:$G"),5,0))</f>
        <v>156563.45427999998</v>
      </c>
      <c r="E18" s="304">
        <f t="shared" ref="E18:E31" ca="1" si="1">IF(C18=0,0,D18/C18)</f>
        <v>0.96071549851917937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1066.7515899999999</v>
      </c>
      <c r="D19" s="284">
        <f ca="1">IF(ISERROR(VLOOKUP("Ambulance *",INDIRECT("HI!$A:$G"),5,0)),0,VLOOKUP("Ambulance *",INDIRECT("HI!$A:$G"),5,0))</f>
        <v>1090.7942799999998</v>
      </c>
      <c r="E19" s="285">
        <f t="shared" ca="1" si="1"/>
        <v>1.0225382274799328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1.0225382274799328</v>
      </c>
      <c r="E20" s="285">
        <f t="shared" si="1"/>
        <v>1.0225382274799328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1.0225382274799331</v>
      </c>
      <c r="E21" s="285">
        <f t="shared" si="1"/>
        <v>1.0225382274799331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1.0047033800933116</v>
      </c>
      <c r="E23" s="285">
        <f t="shared" si="1"/>
        <v>1.1820039765803667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161898.71999999997</v>
      </c>
      <c r="D24" s="284">
        <f ca="1">IF(ISERROR(VLOOKUP("Hospitalizace *",INDIRECT("HI!$A:$G"),5,0)),0,VLOOKUP("Hospitalizace *",INDIRECT("HI!$A:$G"),5,0))</f>
        <v>155472.65999999997</v>
      </c>
      <c r="E24" s="285">
        <f ca="1">IF(C24=0,0,D24/C24)</f>
        <v>0.96030814820524835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0.96030814820524846</v>
      </c>
      <c r="E25" s="285">
        <f t="shared" si="1"/>
        <v>0.96030814820524846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0.96357361587445356</v>
      </c>
      <c r="E26" s="285">
        <f t="shared" si="1"/>
        <v>0.96357361587445356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0.87190291151027111</v>
      </c>
      <c r="E27" s="285">
        <f t="shared" si="1"/>
        <v>0.87190291151027111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0.97795275590551178</v>
      </c>
      <c r="E29" s="285">
        <f t="shared" si="1"/>
        <v>1.0294239535847494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0.97636731937879806</v>
      </c>
      <c r="E30" s="285">
        <f t="shared" si="1"/>
        <v>0.97636731937879806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0.87061629641049687</v>
      </c>
      <c r="D31" s="289">
        <f>IF(ISERROR(VLOOKUP("Celkem:",'ZV Vyžád.'!$A:$M,7,0)),"",VLOOKUP("Celkem:",'ZV Vyžád.'!$A:$M,7,0))</f>
        <v>1.0669242314506715</v>
      </c>
      <c r="E31" s="285">
        <f t="shared" si="1"/>
        <v>1.2254815764987876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5428</v>
      </c>
    </row>
    <row r="2" spans="1:19" x14ac:dyDescent="0.3">
      <c r="A2" s="371" t="s">
        <v>329</v>
      </c>
    </row>
    <row r="3" spans="1:19" x14ac:dyDescent="0.3">
      <c r="A3" s="507" t="s">
        <v>210</v>
      </c>
      <c r="B3" s="506" t="s">
        <v>296</v>
      </c>
      <c r="C3" t="s">
        <v>327</v>
      </c>
      <c r="D3" t="s">
        <v>318</v>
      </c>
      <c r="E3" t="s">
        <v>316</v>
      </c>
      <c r="F3" t="s">
        <v>315</v>
      </c>
      <c r="G3" t="s">
        <v>314</v>
      </c>
      <c r="H3" t="s">
        <v>313</v>
      </c>
      <c r="I3" t="s">
        <v>312</v>
      </c>
      <c r="J3" t="s">
        <v>311</v>
      </c>
      <c r="K3" t="s">
        <v>310</v>
      </c>
      <c r="L3" t="s">
        <v>309</v>
      </c>
      <c r="M3" t="s">
        <v>308</v>
      </c>
      <c r="N3" t="s">
        <v>307</v>
      </c>
      <c r="O3" t="s">
        <v>306</v>
      </c>
      <c r="P3" t="s">
        <v>305</v>
      </c>
      <c r="Q3" t="s">
        <v>304</v>
      </c>
      <c r="R3" t="s">
        <v>303</v>
      </c>
      <c r="S3" t="s">
        <v>302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299</v>
      </c>
      <c r="E4" s="498">
        <v>21</v>
      </c>
      <c r="F4" s="498"/>
      <c r="G4" s="498"/>
      <c r="H4" s="498"/>
      <c r="I4" s="498">
        <v>3544</v>
      </c>
      <c r="J4" s="498">
        <v>615.5</v>
      </c>
      <c r="K4" s="498"/>
      <c r="L4" s="498"/>
      <c r="M4" s="498"/>
      <c r="N4" s="498"/>
      <c r="O4" s="498"/>
      <c r="P4" s="498"/>
      <c r="Q4" s="498">
        <v>2249999</v>
      </c>
      <c r="R4" s="498">
        <v>8800</v>
      </c>
      <c r="S4" s="498">
        <v>5017.0361586839372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</v>
      </c>
      <c r="I5">
        <v>336</v>
      </c>
      <c r="J5">
        <v>2.5</v>
      </c>
      <c r="Q5">
        <v>78600</v>
      </c>
      <c r="R5">
        <v>8800</v>
      </c>
      <c r="S5">
        <v>5017.0361586839372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2</v>
      </c>
      <c r="I6">
        <v>312</v>
      </c>
      <c r="J6">
        <v>68</v>
      </c>
      <c r="Q6">
        <v>128844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17</v>
      </c>
      <c r="I7">
        <v>2896</v>
      </c>
      <c r="J7">
        <v>545</v>
      </c>
      <c r="Q7">
        <v>2042555</v>
      </c>
    </row>
    <row r="8" spans="1:19" x14ac:dyDescent="0.3">
      <c r="A8" s="505" t="s">
        <v>215</v>
      </c>
      <c r="B8" s="504">
        <v>5</v>
      </c>
      <c r="C8">
        <v>1</v>
      </c>
      <c r="D8" t="s">
        <v>5414</v>
      </c>
      <c r="E8">
        <v>1</v>
      </c>
      <c r="I8">
        <v>155</v>
      </c>
      <c r="J8">
        <v>32</v>
      </c>
      <c r="Q8">
        <v>60656</v>
      </c>
      <c r="S8">
        <v>208.33333333333334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S9">
        <v>208.33333333333334</v>
      </c>
    </row>
    <row r="10" spans="1:19" x14ac:dyDescent="0.3">
      <c r="A10" s="505" t="s">
        <v>217</v>
      </c>
      <c r="B10" s="504">
        <v>7</v>
      </c>
      <c r="C10">
        <v>1</v>
      </c>
      <c r="D10">
        <v>746</v>
      </c>
      <c r="E10">
        <v>1</v>
      </c>
      <c r="I10">
        <v>155</v>
      </c>
      <c r="J10">
        <v>32</v>
      </c>
      <c r="Q10">
        <v>60656</v>
      </c>
    </row>
    <row r="11" spans="1:19" x14ac:dyDescent="0.3">
      <c r="A11" s="503" t="s">
        <v>218</v>
      </c>
      <c r="B11" s="502">
        <v>8</v>
      </c>
      <c r="C11">
        <v>1</v>
      </c>
      <c r="D11" t="s">
        <v>5415</v>
      </c>
      <c r="E11">
        <v>73.25</v>
      </c>
      <c r="I11">
        <v>10741.25</v>
      </c>
      <c r="J11">
        <v>324.5</v>
      </c>
      <c r="K11">
        <v>6.5</v>
      </c>
      <c r="O11">
        <v>26284</v>
      </c>
      <c r="P11">
        <v>26284</v>
      </c>
      <c r="Q11">
        <v>2346653</v>
      </c>
      <c r="R11">
        <v>15938</v>
      </c>
      <c r="S11">
        <v>5166.666666666667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302</v>
      </c>
      <c r="E12">
        <v>1</v>
      </c>
      <c r="I12">
        <v>141</v>
      </c>
      <c r="Q12">
        <v>20316</v>
      </c>
    </row>
    <row r="13" spans="1:19" x14ac:dyDescent="0.3">
      <c r="A13" s="503" t="s">
        <v>220</v>
      </c>
      <c r="B13" s="502">
        <v>10</v>
      </c>
      <c r="C13">
        <v>1</v>
      </c>
      <c r="D13">
        <v>303</v>
      </c>
      <c r="E13">
        <v>13.5</v>
      </c>
      <c r="I13">
        <v>1886.75</v>
      </c>
      <c r="O13">
        <v>1500</v>
      </c>
      <c r="P13">
        <v>1500</v>
      </c>
      <c r="Q13">
        <v>343466</v>
      </c>
      <c r="R13">
        <v>15938</v>
      </c>
      <c r="S13">
        <v>5166.666666666667</v>
      </c>
    </row>
    <row r="14" spans="1:19" x14ac:dyDescent="0.3">
      <c r="A14" s="505" t="s">
        <v>221</v>
      </c>
      <c r="B14" s="504">
        <v>11</v>
      </c>
      <c r="C14">
        <v>1</v>
      </c>
      <c r="D14">
        <v>304</v>
      </c>
      <c r="E14">
        <v>30.75</v>
      </c>
      <c r="I14">
        <v>4673.5</v>
      </c>
      <c r="J14">
        <v>255.5</v>
      </c>
      <c r="K14">
        <v>6.5</v>
      </c>
      <c r="O14">
        <v>10864</v>
      </c>
      <c r="P14">
        <v>10864</v>
      </c>
      <c r="Q14">
        <v>1179772</v>
      </c>
    </row>
    <row r="15" spans="1:19" x14ac:dyDescent="0.3">
      <c r="A15" s="503" t="s">
        <v>222</v>
      </c>
      <c r="B15" s="502">
        <v>12</v>
      </c>
      <c r="C15">
        <v>1</v>
      </c>
      <c r="D15">
        <v>305</v>
      </c>
      <c r="E15">
        <v>15.25</v>
      </c>
      <c r="I15">
        <v>2206.5</v>
      </c>
      <c r="J15">
        <v>69</v>
      </c>
      <c r="O15">
        <v>10850</v>
      </c>
      <c r="P15">
        <v>10850</v>
      </c>
      <c r="Q15">
        <v>560510</v>
      </c>
    </row>
    <row r="16" spans="1:19" x14ac:dyDescent="0.3">
      <c r="A16" s="501" t="s">
        <v>210</v>
      </c>
      <c r="B16" s="500">
        <v>2017</v>
      </c>
      <c r="C16">
        <v>1</v>
      </c>
      <c r="D16">
        <v>629</v>
      </c>
      <c r="E16">
        <v>5</v>
      </c>
      <c r="I16">
        <v>660</v>
      </c>
      <c r="Q16">
        <v>86380</v>
      </c>
    </row>
    <row r="17" spans="3:19" x14ac:dyDescent="0.3">
      <c r="C17">
        <v>1</v>
      </c>
      <c r="D17">
        <v>636</v>
      </c>
      <c r="E17">
        <v>2</v>
      </c>
      <c r="I17">
        <v>321</v>
      </c>
      <c r="Q17">
        <v>47290</v>
      </c>
    </row>
    <row r="18" spans="3:19" x14ac:dyDescent="0.3">
      <c r="C18">
        <v>1</v>
      </c>
      <c r="D18">
        <v>642</v>
      </c>
      <c r="E18">
        <v>5.75</v>
      </c>
      <c r="I18">
        <v>852.5</v>
      </c>
      <c r="O18">
        <v>3070</v>
      </c>
      <c r="P18">
        <v>3070</v>
      </c>
      <c r="Q18">
        <v>108919</v>
      </c>
    </row>
    <row r="19" spans="3:19" x14ac:dyDescent="0.3">
      <c r="C19">
        <v>1</v>
      </c>
      <c r="D19" t="s">
        <v>5416</v>
      </c>
      <c r="E19">
        <v>2</v>
      </c>
      <c r="I19">
        <v>336</v>
      </c>
      <c r="Q19">
        <v>55583</v>
      </c>
    </row>
    <row r="20" spans="3:19" x14ac:dyDescent="0.3">
      <c r="C20">
        <v>1</v>
      </c>
      <c r="D20">
        <v>30</v>
      </c>
      <c r="E20">
        <v>2</v>
      </c>
      <c r="I20">
        <v>336</v>
      </c>
      <c r="Q20">
        <v>55583</v>
      </c>
    </row>
    <row r="21" spans="3:19" x14ac:dyDescent="0.3">
      <c r="C21">
        <v>1</v>
      </c>
      <c r="D21" t="s">
        <v>5417</v>
      </c>
      <c r="L21">
        <v>25</v>
      </c>
      <c r="Q21">
        <v>3750</v>
      </c>
    </row>
    <row r="22" spans="3:19" x14ac:dyDescent="0.3">
      <c r="C22">
        <v>1</v>
      </c>
      <c r="D22">
        <v>0</v>
      </c>
      <c r="L22">
        <v>25</v>
      </c>
      <c r="Q22">
        <v>3750</v>
      </c>
    </row>
    <row r="23" spans="3:19" x14ac:dyDescent="0.3">
      <c r="C23" t="s">
        <v>5418</v>
      </c>
      <c r="E23">
        <v>97.25</v>
      </c>
      <c r="I23">
        <v>14776.25</v>
      </c>
      <c r="J23">
        <v>972</v>
      </c>
      <c r="K23">
        <v>6.5</v>
      </c>
      <c r="L23">
        <v>25</v>
      </c>
      <c r="O23">
        <v>26284</v>
      </c>
      <c r="P23">
        <v>26284</v>
      </c>
      <c r="Q23">
        <v>4716641</v>
      </c>
      <c r="R23">
        <v>24738</v>
      </c>
      <c r="S23">
        <v>10392.036158683937</v>
      </c>
    </row>
    <row r="24" spans="3:19" x14ac:dyDescent="0.3">
      <c r="C24">
        <v>2</v>
      </c>
      <c r="D24" t="s">
        <v>299</v>
      </c>
      <c r="E24">
        <v>21</v>
      </c>
      <c r="I24">
        <v>3076</v>
      </c>
      <c r="J24">
        <v>595</v>
      </c>
      <c r="Q24">
        <v>2190643</v>
      </c>
      <c r="S24">
        <v>5017.0361586839372</v>
      </c>
    </row>
    <row r="25" spans="3:19" x14ac:dyDescent="0.3">
      <c r="C25">
        <v>2</v>
      </c>
      <c r="D25">
        <v>99</v>
      </c>
      <c r="E25">
        <v>2</v>
      </c>
      <c r="I25">
        <v>296</v>
      </c>
      <c r="Q25">
        <v>80810</v>
      </c>
      <c r="S25">
        <v>5017.0361586839372</v>
      </c>
    </row>
    <row r="26" spans="3:19" x14ac:dyDescent="0.3">
      <c r="C26">
        <v>2</v>
      </c>
      <c r="D26">
        <v>100</v>
      </c>
      <c r="E26">
        <v>2</v>
      </c>
      <c r="I26">
        <v>232</v>
      </c>
      <c r="J26">
        <v>68</v>
      </c>
      <c r="Q26">
        <v>132810</v>
      </c>
    </row>
    <row r="27" spans="3:19" x14ac:dyDescent="0.3">
      <c r="C27">
        <v>2</v>
      </c>
      <c r="D27">
        <v>101</v>
      </c>
      <c r="E27">
        <v>17</v>
      </c>
      <c r="I27">
        <v>2548</v>
      </c>
      <c r="J27">
        <v>527</v>
      </c>
      <c r="Q27">
        <v>1977023</v>
      </c>
    </row>
    <row r="28" spans="3:19" x14ac:dyDescent="0.3">
      <c r="C28">
        <v>2</v>
      </c>
      <c r="D28" t="s">
        <v>5414</v>
      </c>
      <c r="E28">
        <v>1</v>
      </c>
      <c r="I28">
        <v>155</v>
      </c>
      <c r="J28">
        <v>40</v>
      </c>
      <c r="Q28">
        <v>57657</v>
      </c>
      <c r="S28">
        <v>208.33333333333334</v>
      </c>
    </row>
    <row r="29" spans="3:19" x14ac:dyDescent="0.3">
      <c r="C29">
        <v>2</v>
      </c>
      <c r="D29">
        <v>526</v>
      </c>
      <c r="E29">
        <v>1</v>
      </c>
      <c r="I29">
        <v>155</v>
      </c>
      <c r="J29">
        <v>40</v>
      </c>
      <c r="Q29">
        <v>57657</v>
      </c>
      <c r="S29">
        <v>208.33333333333334</v>
      </c>
    </row>
    <row r="30" spans="3:19" x14ac:dyDescent="0.3">
      <c r="C30">
        <v>2</v>
      </c>
      <c r="D30" t="s">
        <v>5415</v>
      </c>
      <c r="E30">
        <v>73.5</v>
      </c>
      <c r="I30">
        <v>9883.76</v>
      </c>
      <c r="J30">
        <v>324.75</v>
      </c>
      <c r="K30">
        <v>82</v>
      </c>
      <c r="O30">
        <v>31766</v>
      </c>
      <c r="P30">
        <v>31766</v>
      </c>
      <c r="Q30">
        <v>2339327</v>
      </c>
      <c r="R30">
        <v>7216</v>
      </c>
      <c r="S30">
        <v>5166.666666666667</v>
      </c>
    </row>
    <row r="31" spans="3:19" x14ac:dyDescent="0.3">
      <c r="C31">
        <v>2</v>
      </c>
      <c r="D31">
        <v>302</v>
      </c>
      <c r="E31">
        <v>1</v>
      </c>
      <c r="I31">
        <v>150</v>
      </c>
      <c r="Q31">
        <v>20565</v>
      </c>
    </row>
    <row r="32" spans="3:19" x14ac:dyDescent="0.3">
      <c r="C32">
        <v>2</v>
      </c>
      <c r="D32">
        <v>303</v>
      </c>
      <c r="E32">
        <v>13.5</v>
      </c>
      <c r="I32">
        <v>1707.5</v>
      </c>
      <c r="K32">
        <v>50</v>
      </c>
      <c r="Q32">
        <v>340040</v>
      </c>
      <c r="R32">
        <v>7216</v>
      </c>
      <c r="S32">
        <v>5166.666666666667</v>
      </c>
    </row>
    <row r="33" spans="3:19" x14ac:dyDescent="0.3">
      <c r="C33">
        <v>2</v>
      </c>
      <c r="D33">
        <v>304</v>
      </c>
      <c r="E33">
        <v>30.75</v>
      </c>
      <c r="I33">
        <v>4328</v>
      </c>
      <c r="J33">
        <v>262.75</v>
      </c>
      <c r="K33">
        <v>32</v>
      </c>
      <c r="O33">
        <v>13952</v>
      </c>
      <c r="P33">
        <v>13952</v>
      </c>
      <c r="Q33">
        <v>1176450</v>
      </c>
    </row>
    <row r="34" spans="3:19" x14ac:dyDescent="0.3">
      <c r="C34">
        <v>2</v>
      </c>
      <c r="D34">
        <v>305</v>
      </c>
      <c r="E34">
        <v>16.25</v>
      </c>
      <c r="I34">
        <v>2087</v>
      </c>
      <c r="J34">
        <v>62</v>
      </c>
      <c r="O34">
        <v>10880</v>
      </c>
      <c r="P34">
        <v>10880</v>
      </c>
      <c r="Q34">
        <v>558602</v>
      </c>
    </row>
    <row r="35" spans="3:19" x14ac:dyDescent="0.3">
      <c r="C35">
        <v>2</v>
      </c>
      <c r="D35">
        <v>424</v>
      </c>
      <c r="O35">
        <v>4064</v>
      </c>
      <c r="P35">
        <v>4064</v>
      </c>
    </row>
    <row r="36" spans="3:19" x14ac:dyDescent="0.3">
      <c r="C36">
        <v>2</v>
      </c>
      <c r="D36">
        <v>629</v>
      </c>
      <c r="E36">
        <v>4</v>
      </c>
      <c r="I36">
        <v>525</v>
      </c>
      <c r="Q36">
        <v>85898</v>
      </c>
    </row>
    <row r="37" spans="3:19" x14ac:dyDescent="0.3">
      <c r="C37">
        <v>2</v>
      </c>
      <c r="D37">
        <v>636</v>
      </c>
      <c r="E37">
        <v>2</v>
      </c>
      <c r="I37">
        <v>309</v>
      </c>
      <c r="Q37">
        <v>45467</v>
      </c>
    </row>
    <row r="38" spans="3:19" x14ac:dyDescent="0.3">
      <c r="C38">
        <v>2</v>
      </c>
      <c r="D38">
        <v>642</v>
      </c>
      <c r="E38">
        <v>6</v>
      </c>
      <c r="I38">
        <v>777.26</v>
      </c>
      <c r="O38">
        <v>2870</v>
      </c>
      <c r="P38">
        <v>2870</v>
      </c>
      <c r="Q38">
        <v>112305</v>
      </c>
    </row>
    <row r="39" spans="3:19" x14ac:dyDescent="0.3">
      <c r="C39">
        <v>2</v>
      </c>
      <c r="D39" t="s">
        <v>5416</v>
      </c>
      <c r="E39">
        <v>2</v>
      </c>
      <c r="I39">
        <v>312</v>
      </c>
      <c r="Q39">
        <v>55370</v>
      </c>
    </row>
    <row r="40" spans="3:19" x14ac:dyDescent="0.3">
      <c r="C40">
        <v>2</v>
      </c>
      <c r="D40">
        <v>30</v>
      </c>
      <c r="E40">
        <v>2</v>
      </c>
      <c r="I40">
        <v>312</v>
      </c>
      <c r="Q40">
        <v>55370</v>
      </c>
    </row>
    <row r="41" spans="3:19" x14ac:dyDescent="0.3">
      <c r="C41">
        <v>2</v>
      </c>
      <c r="D41" t="s">
        <v>5417</v>
      </c>
      <c r="L41">
        <v>25</v>
      </c>
      <c r="Q41">
        <v>3750</v>
      </c>
    </row>
    <row r="42" spans="3:19" x14ac:dyDescent="0.3">
      <c r="C42">
        <v>2</v>
      </c>
      <c r="D42">
        <v>0</v>
      </c>
      <c r="L42">
        <v>25</v>
      </c>
      <c r="Q42">
        <v>3750</v>
      </c>
    </row>
    <row r="43" spans="3:19" x14ac:dyDescent="0.3">
      <c r="C43" t="s">
        <v>5419</v>
      </c>
      <c r="E43">
        <v>97.5</v>
      </c>
      <c r="I43">
        <v>13426.76</v>
      </c>
      <c r="J43">
        <v>959.75</v>
      </c>
      <c r="K43">
        <v>82</v>
      </c>
      <c r="L43">
        <v>25</v>
      </c>
      <c r="O43">
        <v>31766</v>
      </c>
      <c r="P43">
        <v>31766</v>
      </c>
      <c r="Q43">
        <v>4646747</v>
      </c>
      <c r="R43">
        <v>7216</v>
      </c>
      <c r="S43">
        <v>10392.036158683937</v>
      </c>
    </row>
    <row r="44" spans="3:19" x14ac:dyDescent="0.3">
      <c r="C44">
        <v>3</v>
      </c>
      <c r="D44" t="s">
        <v>299</v>
      </c>
      <c r="E44">
        <v>20.6</v>
      </c>
      <c r="I44">
        <v>3606.4</v>
      </c>
      <c r="J44">
        <v>585.5</v>
      </c>
      <c r="K44">
        <v>24</v>
      </c>
      <c r="Q44">
        <v>2143806</v>
      </c>
      <c r="R44">
        <v>6200</v>
      </c>
      <c r="S44">
        <v>5017.0361586839372</v>
      </c>
    </row>
    <row r="45" spans="3:19" x14ac:dyDescent="0.3">
      <c r="C45">
        <v>3</v>
      </c>
      <c r="D45">
        <v>99</v>
      </c>
      <c r="E45">
        <v>2</v>
      </c>
      <c r="I45">
        <v>352</v>
      </c>
      <c r="J45">
        <v>7.5</v>
      </c>
      <c r="Q45">
        <v>83075</v>
      </c>
      <c r="R45">
        <v>6200</v>
      </c>
      <c r="S45">
        <v>5017.0361586839372</v>
      </c>
    </row>
    <row r="46" spans="3:19" x14ac:dyDescent="0.3">
      <c r="C46">
        <v>3</v>
      </c>
      <c r="D46">
        <v>100</v>
      </c>
      <c r="E46">
        <v>2</v>
      </c>
      <c r="I46">
        <v>344</v>
      </c>
      <c r="J46">
        <v>68</v>
      </c>
      <c r="Q46">
        <v>130951</v>
      </c>
    </row>
    <row r="47" spans="3:19" x14ac:dyDescent="0.3">
      <c r="C47">
        <v>3</v>
      </c>
      <c r="D47">
        <v>101</v>
      </c>
      <c r="E47">
        <v>16.600000000000001</v>
      </c>
      <c r="I47">
        <v>2910.4</v>
      </c>
      <c r="J47">
        <v>510</v>
      </c>
      <c r="K47">
        <v>24</v>
      </c>
      <c r="Q47">
        <v>1929780</v>
      </c>
    </row>
    <row r="48" spans="3:19" x14ac:dyDescent="0.3">
      <c r="C48">
        <v>3</v>
      </c>
      <c r="D48" t="s">
        <v>5414</v>
      </c>
      <c r="E48">
        <v>1</v>
      </c>
      <c r="I48">
        <v>178.25</v>
      </c>
      <c r="J48">
        <v>31.25</v>
      </c>
      <c r="Q48">
        <v>53930</v>
      </c>
      <c r="S48">
        <v>208.33333333333334</v>
      </c>
    </row>
    <row r="49" spans="3:19" x14ac:dyDescent="0.3">
      <c r="C49">
        <v>3</v>
      </c>
      <c r="D49">
        <v>526</v>
      </c>
      <c r="E49">
        <v>1</v>
      </c>
      <c r="I49">
        <v>178.25</v>
      </c>
      <c r="J49">
        <v>31.25</v>
      </c>
      <c r="Q49">
        <v>53930</v>
      </c>
      <c r="S49">
        <v>208.33333333333334</v>
      </c>
    </row>
    <row r="50" spans="3:19" x14ac:dyDescent="0.3">
      <c r="C50">
        <v>3</v>
      </c>
      <c r="D50" t="s">
        <v>5415</v>
      </c>
      <c r="E50">
        <v>74</v>
      </c>
      <c r="I50">
        <v>10993.82</v>
      </c>
      <c r="J50">
        <v>317.25</v>
      </c>
      <c r="K50">
        <v>76</v>
      </c>
      <c r="O50">
        <v>34770</v>
      </c>
      <c r="P50">
        <v>34770</v>
      </c>
      <c r="Q50">
        <v>2357343</v>
      </c>
      <c r="S50">
        <v>5166.666666666667</v>
      </c>
    </row>
    <row r="51" spans="3:19" x14ac:dyDescent="0.3">
      <c r="C51">
        <v>3</v>
      </c>
      <c r="D51">
        <v>302</v>
      </c>
      <c r="E51">
        <v>1</v>
      </c>
      <c r="I51">
        <v>172.5</v>
      </c>
      <c r="Q51">
        <v>20676</v>
      </c>
    </row>
    <row r="52" spans="3:19" x14ac:dyDescent="0.3">
      <c r="C52">
        <v>3</v>
      </c>
      <c r="D52">
        <v>303</v>
      </c>
      <c r="E52">
        <v>15</v>
      </c>
      <c r="I52">
        <v>2318</v>
      </c>
      <c r="K52">
        <v>60</v>
      </c>
      <c r="O52">
        <v>2000</v>
      </c>
      <c r="P52">
        <v>2000</v>
      </c>
      <c r="Q52">
        <v>389506</v>
      </c>
      <c r="S52">
        <v>5166.666666666667</v>
      </c>
    </row>
    <row r="53" spans="3:19" x14ac:dyDescent="0.3">
      <c r="C53">
        <v>3</v>
      </c>
      <c r="D53">
        <v>304</v>
      </c>
      <c r="E53">
        <v>30.75</v>
      </c>
      <c r="I53">
        <v>4644.75</v>
      </c>
      <c r="J53">
        <v>240</v>
      </c>
      <c r="K53">
        <v>16</v>
      </c>
      <c r="O53">
        <v>13700</v>
      </c>
      <c r="P53">
        <v>13700</v>
      </c>
      <c r="Q53">
        <v>1156217</v>
      </c>
    </row>
    <row r="54" spans="3:19" x14ac:dyDescent="0.3">
      <c r="C54">
        <v>3</v>
      </c>
      <c r="D54">
        <v>305</v>
      </c>
      <c r="E54">
        <v>15.25</v>
      </c>
      <c r="I54">
        <v>2190.25</v>
      </c>
      <c r="J54">
        <v>53.25</v>
      </c>
      <c r="O54">
        <v>10068</v>
      </c>
      <c r="P54">
        <v>10068</v>
      </c>
      <c r="Q54">
        <v>545844</v>
      </c>
    </row>
    <row r="55" spans="3:19" x14ac:dyDescent="0.3">
      <c r="C55">
        <v>3</v>
      </c>
      <c r="D55">
        <v>629</v>
      </c>
      <c r="E55">
        <v>4</v>
      </c>
      <c r="I55">
        <v>598.5</v>
      </c>
      <c r="Q55">
        <v>82769</v>
      </c>
    </row>
    <row r="56" spans="3:19" x14ac:dyDescent="0.3">
      <c r="C56">
        <v>3</v>
      </c>
      <c r="D56">
        <v>636</v>
      </c>
      <c r="E56">
        <v>2</v>
      </c>
      <c r="I56">
        <v>291</v>
      </c>
      <c r="O56">
        <v>2450</v>
      </c>
      <c r="P56">
        <v>2450</v>
      </c>
      <c r="Q56">
        <v>41751</v>
      </c>
    </row>
    <row r="57" spans="3:19" x14ac:dyDescent="0.3">
      <c r="C57">
        <v>3</v>
      </c>
      <c r="D57">
        <v>642</v>
      </c>
      <c r="E57">
        <v>6</v>
      </c>
      <c r="I57">
        <v>778.81999999999994</v>
      </c>
      <c r="J57">
        <v>24</v>
      </c>
      <c r="O57">
        <v>6552</v>
      </c>
      <c r="P57">
        <v>6552</v>
      </c>
      <c r="Q57">
        <v>120580</v>
      </c>
    </row>
    <row r="58" spans="3:19" x14ac:dyDescent="0.3">
      <c r="C58">
        <v>3</v>
      </c>
      <c r="D58" t="s">
        <v>5416</v>
      </c>
      <c r="E58">
        <v>2</v>
      </c>
      <c r="I58">
        <v>344</v>
      </c>
      <c r="Q58">
        <v>55746</v>
      </c>
    </row>
    <row r="59" spans="3:19" x14ac:dyDescent="0.3">
      <c r="C59">
        <v>3</v>
      </c>
      <c r="D59">
        <v>30</v>
      </c>
      <c r="E59">
        <v>2</v>
      </c>
      <c r="I59">
        <v>344</v>
      </c>
      <c r="Q59">
        <v>55746</v>
      </c>
    </row>
    <row r="60" spans="3:19" x14ac:dyDescent="0.3">
      <c r="C60">
        <v>3</v>
      </c>
      <c r="D60" t="s">
        <v>5417</v>
      </c>
      <c r="L60">
        <v>20</v>
      </c>
      <c r="Q60">
        <v>3000</v>
      </c>
    </row>
    <row r="61" spans="3:19" x14ac:dyDescent="0.3">
      <c r="C61">
        <v>3</v>
      </c>
      <c r="D61">
        <v>0</v>
      </c>
      <c r="L61">
        <v>20</v>
      </c>
      <c r="Q61">
        <v>3000</v>
      </c>
    </row>
    <row r="62" spans="3:19" x14ac:dyDescent="0.3">
      <c r="C62" t="s">
        <v>5420</v>
      </c>
      <c r="E62">
        <v>97.6</v>
      </c>
      <c r="I62">
        <v>15122.47</v>
      </c>
      <c r="J62">
        <v>934</v>
      </c>
      <c r="K62">
        <v>100</v>
      </c>
      <c r="L62">
        <v>20</v>
      </c>
      <c r="O62">
        <v>34770</v>
      </c>
      <c r="P62">
        <v>34770</v>
      </c>
      <c r="Q62">
        <v>4613825</v>
      </c>
      <c r="R62">
        <v>6200</v>
      </c>
      <c r="S62">
        <v>10392.036158683937</v>
      </c>
    </row>
    <row r="63" spans="3:19" x14ac:dyDescent="0.3">
      <c r="C63">
        <v>4</v>
      </c>
      <c r="D63" t="s">
        <v>299</v>
      </c>
      <c r="E63">
        <v>20.6</v>
      </c>
      <c r="I63">
        <v>3264</v>
      </c>
      <c r="J63">
        <v>573</v>
      </c>
      <c r="K63">
        <v>30.7</v>
      </c>
      <c r="Q63">
        <v>2239769</v>
      </c>
      <c r="S63">
        <v>5017.0361586839372</v>
      </c>
    </row>
    <row r="64" spans="3:19" x14ac:dyDescent="0.3">
      <c r="C64">
        <v>4</v>
      </c>
      <c r="D64">
        <v>99</v>
      </c>
      <c r="E64">
        <v>2</v>
      </c>
      <c r="I64">
        <v>320</v>
      </c>
      <c r="J64">
        <v>2.5</v>
      </c>
      <c r="Q64">
        <v>79246</v>
      </c>
      <c r="S64">
        <v>5017.0361586839372</v>
      </c>
    </row>
    <row r="65" spans="3:19" x14ac:dyDescent="0.3">
      <c r="C65">
        <v>4</v>
      </c>
      <c r="D65">
        <v>100</v>
      </c>
      <c r="E65">
        <v>2</v>
      </c>
      <c r="I65">
        <v>312</v>
      </c>
      <c r="J65">
        <v>68</v>
      </c>
      <c r="Q65">
        <v>144039</v>
      </c>
    </row>
    <row r="66" spans="3:19" x14ac:dyDescent="0.3">
      <c r="C66">
        <v>4</v>
      </c>
      <c r="D66">
        <v>101</v>
      </c>
      <c r="E66">
        <v>16.600000000000001</v>
      </c>
      <c r="I66">
        <v>2632</v>
      </c>
      <c r="J66">
        <v>502.5</v>
      </c>
      <c r="K66">
        <v>30.7</v>
      </c>
      <c r="Q66">
        <v>2016484</v>
      </c>
    </row>
    <row r="67" spans="3:19" x14ac:dyDescent="0.3">
      <c r="C67">
        <v>4</v>
      </c>
      <c r="D67" t="s">
        <v>5414</v>
      </c>
      <c r="E67">
        <v>1</v>
      </c>
      <c r="I67">
        <v>155</v>
      </c>
      <c r="J67">
        <v>21.5</v>
      </c>
      <c r="Q67">
        <v>53358</v>
      </c>
      <c r="S67">
        <v>208.33333333333334</v>
      </c>
    </row>
    <row r="68" spans="3:19" x14ac:dyDescent="0.3">
      <c r="C68">
        <v>4</v>
      </c>
      <c r="D68">
        <v>526</v>
      </c>
      <c r="E68">
        <v>1</v>
      </c>
      <c r="I68">
        <v>155</v>
      </c>
      <c r="J68">
        <v>21.5</v>
      </c>
      <c r="Q68">
        <v>53358</v>
      </c>
      <c r="S68">
        <v>208.33333333333334</v>
      </c>
    </row>
    <row r="69" spans="3:19" x14ac:dyDescent="0.3">
      <c r="C69">
        <v>4</v>
      </c>
      <c r="D69" t="s">
        <v>5415</v>
      </c>
      <c r="E69">
        <v>72.25</v>
      </c>
      <c r="I69">
        <v>9484.5</v>
      </c>
      <c r="J69">
        <v>366.25</v>
      </c>
      <c r="K69">
        <v>37.880000000000003</v>
      </c>
      <c r="O69">
        <v>24988</v>
      </c>
      <c r="P69">
        <v>24988</v>
      </c>
      <c r="Q69">
        <v>2524340</v>
      </c>
      <c r="R69">
        <v>4960</v>
      </c>
      <c r="S69">
        <v>5166.666666666667</v>
      </c>
    </row>
    <row r="70" spans="3:19" x14ac:dyDescent="0.3">
      <c r="C70">
        <v>4</v>
      </c>
      <c r="D70">
        <v>302</v>
      </c>
      <c r="E70">
        <v>1</v>
      </c>
      <c r="I70">
        <v>66</v>
      </c>
      <c r="J70">
        <v>22</v>
      </c>
      <c r="Q70">
        <v>25029</v>
      </c>
    </row>
    <row r="71" spans="3:19" x14ac:dyDescent="0.3">
      <c r="C71">
        <v>4</v>
      </c>
      <c r="D71">
        <v>303</v>
      </c>
      <c r="E71">
        <v>13</v>
      </c>
      <c r="I71">
        <v>1803.25</v>
      </c>
      <c r="O71">
        <v>1550</v>
      </c>
      <c r="P71">
        <v>1550</v>
      </c>
      <c r="Q71">
        <v>380057</v>
      </c>
      <c r="R71">
        <v>4960</v>
      </c>
      <c r="S71">
        <v>5166.666666666667</v>
      </c>
    </row>
    <row r="72" spans="3:19" x14ac:dyDescent="0.3">
      <c r="C72">
        <v>4</v>
      </c>
      <c r="D72">
        <v>304</v>
      </c>
      <c r="E72">
        <v>32</v>
      </c>
      <c r="I72">
        <v>4223</v>
      </c>
      <c r="J72">
        <v>279</v>
      </c>
      <c r="K72">
        <v>37.880000000000003</v>
      </c>
      <c r="O72">
        <v>9850</v>
      </c>
      <c r="P72">
        <v>9850</v>
      </c>
      <c r="Q72">
        <v>1264366</v>
      </c>
    </row>
    <row r="73" spans="3:19" x14ac:dyDescent="0.3">
      <c r="C73">
        <v>4</v>
      </c>
      <c r="D73">
        <v>305</v>
      </c>
      <c r="E73">
        <v>14.25</v>
      </c>
      <c r="I73">
        <v>1931.75</v>
      </c>
      <c r="J73">
        <v>65.25</v>
      </c>
      <c r="O73">
        <v>8218</v>
      </c>
      <c r="P73">
        <v>8218</v>
      </c>
      <c r="Q73">
        <v>594817</v>
      </c>
    </row>
    <row r="74" spans="3:19" x14ac:dyDescent="0.3">
      <c r="C74">
        <v>4</v>
      </c>
      <c r="D74">
        <v>629</v>
      </c>
      <c r="E74">
        <v>4</v>
      </c>
      <c r="I74">
        <v>556.5</v>
      </c>
      <c r="Q74">
        <v>98506</v>
      </c>
    </row>
    <row r="75" spans="3:19" x14ac:dyDescent="0.3">
      <c r="C75">
        <v>4</v>
      </c>
      <c r="D75">
        <v>636</v>
      </c>
      <c r="E75">
        <v>2</v>
      </c>
      <c r="I75">
        <v>298.5</v>
      </c>
      <c r="Q75">
        <v>48214</v>
      </c>
    </row>
    <row r="76" spans="3:19" x14ac:dyDescent="0.3">
      <c r="C76">
        <v>4</v>
      </c>
      <c r="D76">
        <v>642</v>
      </c>
      <c r="E76">
        <v>6</v>
      </c>
      <c r="I76">
        <v>605.5</v>
      </c>
      <c r="O76">
        <v>5370</v>
      </c>
      <c r="P76">
        <v>5370</v>
      </c>
      <c r="Q76">
        <v>113351</v>
      </c>
    </row>
    <row r="77" spans="3:19" x14ac:dyDescent="0.3">
      <c r="C77">
        <v>4</v>
      </c>
      <c r="D77" t="s">
        <v>5416</v>
      </c>
      <c r="E77">
        <v>2</v>
      </c>
      <c r="I77">
        <v>292</v>
      </c>
      <c r="L77">
        <v>70</v>
      </c>
      <c r="Q77">
        <v>55348</v>
      </c>
    </row>
    <row r="78" spans="3:19" x14ac:dyDescent="0.3">
      <c r="C78">
        <v>4</v>
      </c>
      <c r="D78">
        <v>30</v>
      </c>
      <c r="E78">
        <v>2</v>
      </c>
      <c r="I78">
        <v>292</v>
      </c>
      <c r="L78">
        <v>70</v>
      </c>
      <c r="Q78">
        <v>55348</v>
      </c>
    </row>
    <row r="79" spans="3:19" x14ac:dyDescent="0.3">
      <c r="C79" t="s">
        <v>5421</v>
      </c>
      <c r="E79">
        <v>95.85</v>
      </c>
      <c r="I79">
        <v>13195.5</v>
      </c>
      <c r="J79">
        <v>960.75</v>
      </c>
      <c r="K79">
        <v>68.58</v>
      </c>
      <c r="L79">
        <v>70</v>
      </c>
      <c r="O79">
        <v>24988</v>
      </c>
      <c r="P79">
        <v>24988</v>
      </c>
      <c r="Q79">
        <v>4872815</v>
      </c>
      <c r="R79">
        <v>4960</v>
      </c>
      <c r="S79">
        <v>10392.036158683937</v>
      </c>
    </row>
    <row r="80" spans="3:19" x14ac:dyDescent="0.3">
      <c r="C80">
        <v>5</v>
      </c>
      <c r="D80" t="s">
        <v>299</v>
      </c>
      <c r="E80">
        <v>21</v>
      </c>
      <c r="I80">
        <v>3593.6</v>
      </c>
      <c r="J80">
        <v>584</v>
      </c>
      <c r="K80">
        <v>44.5</v>
      </c>
      <c r="Q80">
        <v>2212490</v>
      </c>
      <c r="R80">
        <v>8550</v>
      </c>
      <c r="S80">
        <v>5017.0361586839372</v>
      </c>
    </row>
    <row r="81" spans="3:19" x14ac:dyDescent="0.3">
      <c r="C81">
        <v>5</v>
      </c>
      <c r="D81">
        <v>99</v>
      </c>
      <c r="E81">
        <v>2</v>
      </c>
      <c r="I81">
        <v>272</v>
      </c>
      <c r="J81">
        <v>2.5</v>
      </c>
      <c r="Q81">
        <v>83122</v>
      </c>
      <c r="R81">
        <v>8550</v>
      </c>
      <c r="S81">
        <v>5017.0361586839372</v>
      </c>
    </row>
    <row r="82" spans="3:19" x14ac:dyDescent="0.3">
      <c r="C82">
        <v>5</v>
      </c>
      <c r="D82">
        <v>100</v>
      </c>
      <c r="E82">
        <v>2</v>
      </c>
      <c r="I82">
        <v>368</v>
      </c>
      <c r="J82">
        <v>68</v>
      </c>
      <c r="Q82">
        <v>134184</v>
      </c>
    </row>
    <row r="83" spans="3:19" x14ac:dyDescent="0.3">
      <c r="C83">
        <v>5</v>
      </c>
      <c r="D83">
        <v>101</v>
      </c>
      <c r="E83">
        <v>17</v>
      </c>
      <c r="I83">
        <v>2953.6</v>
      </c>
      <c r="J83">
        <v>513.5</v>
      </c>
      <c r="K83">
        <v>44.5</v>
      </c>
      <c r="Q83">
        <v>1995184</v>
      </c>
    </row>
    <row r="84" spans="3:19" x14ac:dyDescent="0.3">
      <c r="C84">
        <v>5</v>
      </c>
      <c r="D84" t="s">
        <v>5414</v>
      </c>
      <c r="E84">
        <v>1</v>
      </c>
      <c r="I84">
        <v>155</v>
      </c>
      <c r="J84">
        <v>12</v>
      </c>
      <c r="Q84">
        <v>51337</v>
      </c>
      <c r="S84">
        <v>208.33333333333334</v>
      </c>
    </row>
    <row r="85" spans="3:19" x14ac:dyDescent="0.3">
      <c r="C85">
        <v>5</v>
      </c>
      <c r="D85">
        <v>526</v>
      </c>
      <c r="E85">
        <v>1</v>
      </c>
      <c r="I85">
        <v>155</v>
      </c>
      <c r="J85">
        <v>12</v>
      </c>
      <c r="Q85">
        <v>51337</v>
      </c>
      <c r="S85">
        <v>208.33333333333334</v>
      </c>
    </row>
    <row r="86" spans="3:19" x14ac:dyDescent="0.3">
      <c r="C86">
        <v>5</v>
      </c>
      <c r="D86" t="s">
        <v>5415</v>
      </c>
      <c r="E86">
        <v>69.75</v>
      </c>
      <c r="I86">
        <v>10664.58</v>
      </c>
      <c r="J86">
        <v>389.25</v>
      </c>
      <c r="K86">
        <v>78</v>
      </c>
      <c r="O86">
        <v>21718</v>
      </c>
      <c r="P86">
        <v>21718</v>
      </c>
      <c r="Q86">
        <v>2455601</v>
      </c>
      <c r="R86">
        <v>8077</v>
      </c>
      <c r="S86">
        <v>5166.666666666667</v>
      </c>
    </row>
    <row r="87" spans="3:19" x14ac:dyDescent="0.3">
      <c r="C87">
        <v>5</v>
      </c>
      <c r="D87">
        <v>303</v>
      </c>
      <c r="E87">
        <v>15</v>
      </c>
      <c r="I87">
        <v>2195.5</v>
      </c>
      <c r="J87">
        <v>41</v>
      </c>
      <c r="K87">
        <v>70</v>
      </c>
      <c r="O87">
        <v>4300</v>
      </c>
      <c r="P87">
        <v>4300</v>
      </c>
      <c r="Q87">
        <v>445874</v>
      </c>
      <c r="R87">
        <v>8077</v>
      </c>
      <c r="S87">
        <v>5166.666666666667</v>
      </c>
    </row>
    <row r="88" spans="3:19" x14ac:dyDescent="0.3">
      <c r="C88">
        <v>5</v>
      </c>
      <c r="D88">
        <v>304</v>
      </c>
      <c r="E88">
        <v>30.25</v>
      </c>
      <c r="I88">
        <v>4660</v>
      </c>
      <c r="J88">
        <v>273</v>
      </c>
      <c r="K88">
        <v>8</v>
      </c>
      <c r="O88">
        <v>10700</v>
      </c>
      <c r="P88">
        <v>10700</v>
      </c>
      <c r="Q88">
        <v>1204056</v>
      </c>
    </row>
    <row r="89" spans="3:19" x14ac:dyDescent="0.3">
      <c r="C89">
        <v>5</v>
      </c>
      <c r="D89">
        <v>305</v>
      </c>
      <c r="E89">
        <v>14.25</v>
      </c>
      <c r="I89">
        <v>2234.75</v>
      </c>
      <c r="J89">
        <v>55.25</v>
      </c>
      <c r="O89">
        <v>6718</v>
      </c>
      <c r="P89">
        <v>6718</v>
      </c>
      <c r="Q89">
        <v>562382</v>
      </c>
    </row>
    <row r="90" spans="3:19" x14ac:dyDescent="0.3">
      <c r="C90">
        <v>5</v>
      </c>
      <c r="D90">
        <v>629</v>
      </c>
      <c r="E90">
        <v>4</v>
      </c>
      <c r="I90">
        <v>639</v>
      </c>
      <c r="Q90">
        <v>99521</v>
      </c>
    </row>
    <row r="91" spans="3:19" x14ac:dyDescent="0.3">
      <c r="C91">
        <v>5</v>
      </c>
      <c r="D91">
        <v>636</v>
      </c>
      <c r="E91">
        <v>2</v>
      </c>
      <c r="I91">
        <v>271.5</v>
      </c>
      <c r="Q91">
        <v>42756</v>
      </c>
    </row>
    <row r="92" spans="3:19" x14ac:dyDescent="0.3">
      <c r="C92">
        <v>5</v>
      </c>
      <c r="D92">
        <v>642</v>
      </c>
      <c r="E92">
        <v>4.25</v>
      </c>
      <c r="I92">
        <v>663.82999999999993</v>
      </c>
      <c r="J92">
        <v>20</v>
      </c>
      <c r="Q92">
        <v>101012</v>
      </c>
    </row>
    <row r="93" spans="3:19" x14ac:dyDescent="0.3">
      <c r="C93">
        <v>5</v>
      </c>
      <c r="D93" t="s">
        <v>5416</v>
      </c>
      <c r="E93">
        <v>2</v>
      </c>
      <c r="I93">
        <v>364</v>
      </c>
      <c r="L93">
        <v>25</v>
      </c>
      <c r="Q93">
        <v>59263</v>
      </c>
    </row>
    <row r="94" spans="3:19" x14ac:dyDescent="0.3">
      <c r="C94">
        <v>5</v>
      </c>
      <c r="D94">
        <v>30</v>
      </c>
      <c r="E94">
        <v>2</v>
      </c>
      <c r="I94">
        <v>364</v>
      </c>
      <c r="L94">
        <v>25</v>
      </c>
      <c r="Q94">
        <v>59263</v>
      </c>
    </row>
    <row r="95" spans="3:19" x14ac:dyDescent="0.3">
      <c r="C95" t="s">
        <v>5422</v>
      </c>
      <c r="E95">
        <v>93.75</v>
      </c>
      <c r="I95">
        <v>14777.18</v>
      </c>
      <c r="J95">
        <v>985.25</v>
      </c>
      <c r="K95">
        <v>122.5</v>
      </c>
      <c r="L95">
        <v>25</v>
      </c>
      <c r="O95">
        <v>21718</v>
      </c>
      <c r="P95">
        <v>21718</v>
      </c>
      <c r="Q95">
        <v>4778691</v>
      </c>
      <c r="R95">
        <v>16627</v>
      </c>
      <c r="S95">
        <v>10392.036158683937</v>
      </c>
    </row>
    <row r="96" spans="3:19" x14ac:dyDescent="0.3">
      <c r="C96">
        <v>6</v>
      </c>
      <c r="D96" t="s">
        <v>299</v>
      </c>
      <c r="E96">
        <v>21</v>
      </c>
      <c r="I96">
        <v>3388.8</v>
      </c>
      <c r="J96">
        <v>630</v>
      </c>
      <c r="K96">
        <v>42</v>
      </c>
      <c r="Q96">
        <v>2163332</v>
      </c>
      <c r="S96">
        <v>5017.0361586839372</v>
      </c>
    </row>
    <row r="97" spans="3:19" x14ac:dyDescent="0.3">
      <c r="C97">
        <v>6</v>
      </c>
      <c r="D97">
        <v>99</v>
      </c>
      <c r="E97">
        <v>2</v>
      </c>
      <c r="I97">
        <v>352</v>
      </c>
      <c r="J97">
        <v>51</v>
      </c>
      <c r="Q97">
        <v>97638</v>
      </c>
      <c r="S97">
        <v>5017.0361586839372</v>
      </c>
    </row>
    <row r="98" spans="3:19" x14ac:dyDescent="0.3">
      <c r="C98">
        <v>6</v>
      </c>
      <c r="D98">
        <v>100</v>
      </c>
      <c r="E98">
        <v>2</v>
      </c>
      <c r="I98">
        <v>264</v>
      </c>
      <c r="J98">
        <v>68</v>
      </c>
      <c r="Q98">
        <v>133331</v>
      </c>
    </row>
    <row r="99" spans="3:19" x14ac:dyDescent="0.3">
      <c r="C99">
        <v>6</v>
      </c>
      <c r="D99">
        <v>101</v>
      </c>
      <c r="E99">
        <v>17</v>
      </c>
      <c r="I99">
        <v>2772.8</v>
      </c>
      <c r="J99">
        <v>511</v>
      </c>
      <c r="K99">
        <v>42</v>
      </c>
      <c r="Q99">
        <v>1932363</v>
      </c>
    </row>
    <row r="100" spans="3:19" x14ac:dyDescent="0.3">
      <c r="C100">
        <v>6</v>
      </c>
      <c r="D100" t="s">
        <v>5414</v>
      </c>
      <c r="E100">
        <v>1</v>
      </c>
      <c r="I100">
        <v>155</v>
      </c>
      <c r="J100">
        <v>32.5</v>
      </c>
      <c r="Q100">
        <v>56372</v>
      </c>
      <c r="S100">
        <v>208.33333333333334</v>
      </c>
    </row>
    <row r="101" spans="3:19" x14ac:dyDescent="0.3">
      <c r="C101">
        <v>6</v>
      </c>
      <c r="D101">
        <v>526</v>
      </c>
      <c r="E101">
        <v>1</v>
      </c>
      <c r="I101">
        <v>155</v>
      </c>
      <c r="J101">
        <v>32.5</v>
      </c>
      <c r="Q101">
        <v>56372</v>
      </c>
      <c r="S101">
        <v>208.33333333333334</v>
      </c>
    </row>
    <row r="102" spans="3:19" x14ac:dyDescent="0.3">
      <c r="C102">
        <v>6</v>
      </c>
      <c r="D102" t="s">
        <v>5415</v>
      </c>
      <c r="E102">
        <v>71.75</v>
      </c>
      <c r="I102">
        <v>10412.39</v>
      </c>
      <c r="J102">
        <v>477.5</v>
      </c>
      <c r="K102">
        <v>65</v>
      </c>
      <c r="O102">
        <v>29816</v>
      </c>
      <c r="P102">
        <v>29816</v>
      </c>
      <c r="Q102">
        <v>2437060</v>
      </c>
      <c r="S102">
        <v>5166.666666666667</v>
      </c>
    </row>
    <row r="103" spans="3:19" x14ac:dyDescent="0.3">
      <c r="C103">
        <v>6</v>
      </c>
      <c r="D103">
        <v>303</v>
      </c>
      <c r="E103">
        <v>14.5</v>
      </c>
      <c r="I103">
        <v>1887</v>
      </c>
      <c r="J103">
        <v>30</v>
      </c>
      <c r="K103">
        <v>20</v>
      </c>
      <c r="O103">
        <v>1070</v>
      </c>
      <c r="P103">
        <v>1070</v>
      </c>
      <c r="Q103">
        <v>385418</v>
      </c>
      <c r="S103">
        <v>5166.666666666667</v>
      </c>
    </row>
    <row r="104" spans="3:19" x14ac:dyDescent="0.3">
      <c r="C104">
        <v>6</v>
      </c>
      <c r="D104">
        <v>304</v>
      </c>
      <c r="E104">
        <v>28.25</v>
      </c>
      <c r="I104">
        <v>4049.25</v>
      </c>
      <c r="J104">
        <v>290.5</v>
      </c>
      <c r="K104">
        <v>45</v>
      </c>
      <c r="O104">
        <v>11396</v>
      </c>
      <c r="P104">
        <v>11396</v>
      </c>
      <c r="Q104">
        <v>1087123</v>
      </c>
    </row>
    <row r="105" spans="3:19" x14ac:dyDescent="0.3">
      <c r="C105">
        <v>6</v>
      </c>
      <c r="D105">
        <v>305</v>
      </c>
      <c r="E105">
        <v>17.75</v>
      </c>
      <c r="I105">
        <v>2742.5</v>
      </c>
      <c r="J105">
        <v>157</v>
      </c>
      <c r="O105">
        <v>11050</v>
      </c>
      <c r="P105">
        <v>11050</v>
      </c>
      <c r="Q105">
        <v>720627</v>
      </c>
    </row>
    <row r="106" spans="3:19" x14ac:dyDescent="0.3">
      <c r="C106">
        <v>6</v>
      </c>
      <c r="D106">
        <v>629</v>
      </c>
      <c r="E106">
        <v>4</v>
      </c>
      <c r="I106">
        <v>550.5</v>
      </c>
      <c r="Q106">
        <v>81417</v>
      </c>
    </row>
    <row r="107" spans="3:19" x14ac:dyDescent="0.3">
      <c r="C107">
        <v>6</v>
      </c>
      <c r="D107">
        <v>636</v>
      </c>
      <c r="E107">
        <v>2</v>
      </c>
      <c r="I107">
        <v>318</v>
      </c>
      <c r="Q107">
        <v>46410</v>
      </c>
    </row>
    <row r="108" spans="3:19" x14ac:dyDescent="0.3">
      <c r="C108">
        <v>6</v>
      </c>
      <c r="D108">
        <v>642</v>
      </c>
      <c r="E108">
        <v>5.25</v>
      </c>
      <c r="I108">
        <v>865.14</v>
      </c>
      <c r="O108">
        <v>6300</v>
      </c>
      <c r="P108">
        <v>6300</v>
      </c>
      <c r="Q108">
        <v>116065</v>
      </c>
    </row>
    <row r="109" spans="3:19" x14ac:dyDescent="0.3">
      <c r="C109">
        <v>6</v>
      </c>
      <c r="D109" t="s">
        <v>5416</v>
      </c>
      <c r="E109">
        <v>2</v>
      </c>
      <c r="I109">
        <v>348</v>
      </c>
      <c r="L109">
        <v>25</v>
      </c>
      <c r="Q109">
        <v>59237</v>
      </c>
    </row>
    <row r="110" spans="3:19" x14ac:dyDescent="0.3">
      <c r="C110">
        <v>6</v>
      </c>
      <c r="D110">
        <v>30</v>
      </c>
      <c r="E110">
        <v>2</v>
      </c>
      <c r="I110">
        <v>348</v>
      </c>
      <c r="L110">
        <v>25</v>
      </c>
      <c r="Q110">
        <v>59237</v>
      </c>
    </row>
    <row r="111" spans="3:19" x14ac:dyDescent="0.3">
      <c r="C111" t="s">
        <v>5423</v>
      </c>
      <c r="E111">
        <v>95.75</v>
      </c>
      <c r="I111">
        <v>14304.189999999999</v>
      </c>
      <c r="J111">
        <v>1140</v>
      </c>
      <c r="K111">
        <v>107</v>
      </c>
      <c r="L111">
        <v>25</v>
      </c>
      <c r="O111">
        <v>29816</v>
      </c>
      <c r="P111">
        <v>29816</v>
      </c>
      <c r="Q111">
        <v>4716001</v>
      </c>
      <c r="S111">
        <v>10392.036158683937</v>
      </c>
    </row>
    <row r="112" spans="3:19" x14ac:dyDescent="0.3">
      <c r="C112">
        <v>7</v>
      </c>
      <c r="D112" t="s">
        <v>299</v>
      </c>
      <c r="E112">
        <v>21</v>
      </c>
      <c r="I112">
        <v>2332.8000000000002</v>
      </c>
      <c r="J112">
        <v>394</v>
      </c>
      <c r="K112">
        <v>14</v>
      </c>
      <c r="O112">
        <v>547895</v>
      </c>
      <c r="P112">
        <v>547895</v>
      </c>
      <c r="Q112">
        <v>2528578</v>
      </c>
      <c r="S112">
        <v>5017.0361586839372</v>
      </c>
    </row>
    <row r="113" spans="3:19" x14ac:dyDescent="0.3">
      <c r="C113">
        <v>7</v>
      </c>
      <c r="D113">
        <v>99</v>
      </c>
      <c r="E113">
        <v>1</v>
      </c>
      <c r="I113">
        <v>128</v>
      </c>
      <c r="J113">
        <v>12</v>
      </c>
      <c r="O113">
        <v>10700</v>
      </c>
      <c r="P113">
        <v>10700</v>
      </c>
      <c r="Q113">
        <v>47494</v>
      </c>
      <c r="S113">
        <v>5017.0361586839372</v>
      </c>
    </row>
    <row r="114" spans="3:19" x14ac:dyDescent="0.3">
      <c r="C114">
        <v>7</v>
      </c>
      <c r="D114">
        <v>100</v>
      </c>
      <c r="E114">
        <v>2</v>
      </c>
      <c r="I114">
        <v>296</v>
      </c>
      <c r="J114">
        <v>37.5</v>
      </c>
      <c r="O114">
        <v>55841</v>
      </c>
      <c r="P114">
        <v>55841</v>
      </c>
      <c r="Q114">
        <v>177669</v>
      </c>
    </row>
    <row r="115" spans="3:19" x14ac:dyDescent="0.3">
      <c r="C115">
        <v>7</v>
      </c>
      <c r="D115">
        <v>101</v>
      </c>
      <c r="E115">
        <v>18</v>
      </c>
      <c r="I115">
        <v>1908.8</v>
      </c>
      <c r="J115">
        <v>344.5</v>
      </c>
      <c r="K115">
        <v>14</v>
      </c>
      <c r="O115">
        <v>481354</v>
      </c>
      <c r="P115">
        <v>481354</v>
      </c>
      <c r="Q115">
        <v>2303415</v>
      </c>
    </row>
    <row r="116" spans="3:19" x14ac:dyDescent="0.3">
      <c r="C116">
        <v>7</v>
      </c>
      <c r="D116" t="s">
        <v>5414</v>
      </c>
      <c r="E116">
        <v>1</v>
      </c>
      <c r="I116">
        <v>155</v>
      </c>
      <c r="J116">
        <v>29</v>
      </c>
      <c r="O116">
        <v>12170</v>
      </c>
      <c r="P116">
        <v>12170</v>
      </c>
      <c r="Q116">
        <v>76234</v>
      </c>
      <c r="S116">
        <v>208.33333333333334</v>
      </c>
    </row>
    <row r="117" spans="3:19" x14ac:dyDescent="0.3">
      <c r="C117">
        <v>7</v>
      </c>
      <c r="D117">
        <v>526</v>
      </c>
      <c r="E117">
        <v>1</v>
      </c>
      <c r="I117">
        <v>155</v>
      </c>
      <c r="J117">
        <v>29</v>
      </c>
      <c r="O117">
        <v>12170</v>
      </c>
      <c r="P117">
        <v>12170</v>
      </c>
      <c r="Q117">
        <v>76234</v>
      </c>
      <c r="S117">
        <v>208.33333333333334</v>
      </c>
    </row>
    <row r="118" spans="3:19" x14ac:dyDescent="0.3">
      <c r="C118">
        <v>7</v>
      </c>
      <c r="D118" t="s">
        <v>5415</v>
      </c>
      <c r="E118">
        <v>72.75</v>
      </c>
      <c r="I118">
        <v>8652.4500000000007</v>
      </c>
      <c r="J118">
        <v>194.75</v>
      </c>
      <c r="K118">
        <v>33.5</v>
      </c>
      <c r="O118">
        <v>656030</v>
      </c>
      <c r="P118">
        <v>656030</v>
      </c>
      <c r="Q118">
        <v>3031212</v>
      </c>
      <c r="S118">
        <v>5166.666666666667</v>
      </c>
    </row>
    <row r="119" spans="3:19" x14ac:dyDescent="0.3">
      <c r="C119">
        <v>7</v>
      </c>
      <c r="D119">
        <v>303</v>
      </c>
      <c r="E119">
        <v>13.75</v>
      </c>
      <c r="I119">
        <v>1700.25</v>
      </c>
      <c r="O119">
        <v>79263</v>
      </c>
      <c r="P119">
        <v>79263</v>
      </c>
      <c r="Q119">
        <v>443949</v>
      </c>
      <c r="S119">
        <v>5166.666666666667</v>
      </c>
    </row>
    <row r="120" spans="3:19" x14ac:dyDescent="0.3">
      <c r="C120">
        <v>7</v>
      </c>
      <c r="D120">
        <v>304</v>
      </c>
      <c r="E120">
        <v>29</v>
      </c>
      <c r="I120">
        <v>3276.75</v>
      </c>
      <c r="J120">
        <v>103.75</v>
      </c>
      <c r="K120">
        <v>33.5</v>
      </c>
      <c r="O120">
        <v>281078</v>
      </c>
      <c r="P120">
        <v>281078</v>
      </c>
      <c r="Q120">
        <v>1309099</v>
      </c>
    </row>
    <row r="121" spans="3:19" x14ac:dyDescent="0.3">
      <c r="C121">
        <v>7</v>
      </c>
      <c r="D121">
        <v>305</v>
      </c>
      <c r="E121">
        <v>18.75</v>
      </c>
      <c r="I121">
        <v>2375.5</v>
      </c>
      <c r="J121">
        <v>91</v>
      </c>
      <c r="O121">
        <v>220045</v>
      </c>
      <c r="P121">
        <v>220045</v>
      </c>
      <c r="Q121">
        <v>965230</v>
      </c>
    </row>
    <row r="122" spans="3:19" x14ac:dyDescent="0.3">
      <c r="C122">
        <v>7</v>
      </c>
      <c r="D122">
        <v>424</v>
      </c>
      <c r="O122">
        <v>26247</v>
      </c>
      <c r="P122">
        <v>26247</v>
      </c>
    </row>
    <row r="123" spans="3:19" x14ac:dyDescent="0.3">
      <c r="C123">
        <v>7</v>
      </c>
      <c r="D123">
        <v>629</v>
      </c>
      <c r="E123">
        <v>4</v>
      </c>
      <c r="I123">
        <v>486</v>
      </c>
      <c r="Q123">
        <v>105122</v>
      </c>
    </row>
    <row r="124" spans="3:19" x14ac:dyDescent="0.3">
      <c r="C124">
        <v>7</v>
      </c>
      <c r="D124">
        <v>636</v>
      </c>
      <c r="E124">
        <v>2</v>
      </c>
      <c r="I124">
        <v>211.5</v>
      </c>
      <c r="O124">
        <v>15868</v>
      </c>
      <c r="P124">
        <v>15868</v>
      </c>
      <c r="Q124">
        <v>63829</v>
      </c>
    </row>
    <row r="125" spans="3:19" x14ac:dyDescent="0.3">
      <c r="C125">
        <v>7</v>
      </c>
      <c r="D125">
        <v>642</v>
      </c>
      <c r="E125">
        <v>5.25</v>
      </c>
      <c r="I125">
        <v>602.45000000000005</v>
      </c>
      <c r="O125">
        <v>33529</v>
      </c>
      <c r="P125">
        <v>33529</v>
      </c>
      <c r="Q125">
        <v>143983</v>
      </c>
    </row>
    <row r="126" spans="3:19" x14ac:dyDescent="0.3">
      <c r="C126">
        <v>7</v>
      </c>
      <c r="D126" t="s">
        <v>5416</v>
      </c>
      <c r="E126">
        <v>2</v>
      </c>
      <c r="I126">
        <v>236</v>
      </c>
      <c r="O126">
        <v>15919</v>
      </c>
      <c r="P126">
        <v>15919</v>
      </c>
      <c r="Q126">
        <v>71127</v>
      </c>
    </row>
    <row r="127" spans="3:19" x14ac:dyDescent="0.3">
      <c r="C127">
        <v>7</v>
      </c>
      <c r="D127">
        <v>30</v>
      </c>
      <c r="E127">
        <v>2</v>
      </c>
      <c r="I127">
        <v>236</v>
      </c>
      <c r="O127">
        <v>15919</v>
      </c>
      <c r="P127">
        <v>15919</v>
      </c>
      <c r="Q127">
        <v>71127</v>
      </c>
    </row>
    <row r="128" spans="3:19" x14ac:dyDescent="0.3">
      <c r="C128" t="s">
        <v>5424</v>
      </c>
      <c r="E128">
        <v>96.75</v>
      </c>
      <c r="I128">
        <v>11376.25</v>
      </c>
      <c r="J128">
        <v>617.75</v>
      </c>
      <c r="K128">
        <v>47.5</v>
      </c>
      <c r="O128">
        <v>1232014</v>
      </c>
      <c r="P128">
        <v>1232014</v>
      </c>
      <c r="Q128">
        <v>5707151</v>
      </c>
      <c r="S128">
        <v>10392.036158683937</v>
      </c>
    </row>
    <row r="129" spans="3:19" x14ac:dyDescent="0.3">
      <c r="C129">
        <v>8</v>
      </c>
      <c r="D129" t="s">
        <v>299</v>
      </c>
      <c r="E129">
        <v>21</v>
      </c>
      <c r="I129">
        <v>3041.6</v>
      </c>
      <c r="J129">
        <v>579.5</v>
      </c>
      <c r="K129">
        <v>39.5</v>
      </c>
      <c r="O129">
        <v>5000</v>
      </c>
      <c r="P129">
        <v>5000</v>
      </c>
      <c r="Q129">
        <v>2212832</v>
      </c>
      <c r="S129">
        <v>5017.0361586839372</v>
      </c>
    </row>
    <row r="130" spans="3:19" x14ac:dyDescent="0.3">
      <c r="C130">
        <v>8</v>
      </c>
      <c r="D130">
        <v>99</v>
      </c>
      <c r="E130">
        <v>1</v>
      </c>
      <c r="I130">
        <v>184</v>
      </c>
      <c r="J130">
        <v>6</v>
      </c>
      <c r="Q130">
        <v>36967</v>
      </c>
      <c r="S130">
        <v>5017.0361586839372</v>
      </c>
    </row>
    <row r="131" spans="3:19" x14ac:dyDescent="0.3">
      <c r="C131">
        <v>8</v>
      </c>
      <c r="D131">
        <v>100</v>
      </c>
      <c r="E131">
        <v>2</v>
      </c>
      <c r="I131">
        <v>256</v>
      </c>
      <c r="J131">
        <v>66.5</v>
      </c>
      <c r="Q131">
        <v>155627</v>
      </c>
    </row>
    <row r="132" spans="3:19" x14ac:dyDescent="0.3">
      <c r="C132">
        <v>8</v>
      </c>
      <c r="D132">
        <v>101</v>
      </c>
      <c r="E132">
        <v>18</v>
      </c>
      <c r="I132">
        <v>2601.6</v>
      </c>
      <c r="J132">
        <v>507</v>
      </c>
      <c r="K132">
        <v>39.5</v>
      </c>
      <c r="O132">
        <v>5000</v>
      </c>
      <c r="P132">
        <v>5000</v>
      </c>
      <c r="Q132">
        <v>2020238</v>
      </c>
    </row>
    <row r="133" spans="3:19" x14ac:dyDescent="0.3">
      <c r="C133">
        <v>8</v>
      </c>
      <c r="D133" t="s">
        <v>5414</v>
      </c>
      <c r="E133">
        <v>1</v>
      </c>
      <c r="I133">
        <v>139.5</v>
      </c>
      <c r="J133">
        <v>27.25</v>
      </c>
      <c r="Q133">
        <v>57948</v>
      </c>
      <c r="S133">
        <v>208.33333333333334</v>
      </c>
    </row>
    <row r="134" spans="3:19" x14ac:dyDescent="0.3">
      <c r="C134">
        <v>8</v>
      </c>
      <c r="D134">
        <v>526</v>
      </c>
      <c r="E134">
        <v>1</v>
      </c>
      <c r="I134">
        <v>139.5</v>
      </c>
      <c r="J134">
        <v>27.25</v>
      </c>
      <c r="Q134">
        <v>57948</v>
      </c>
      <c r="S134">
        <v>208.33333333333334</v>
      </c>
    </row>
    <row r="135" spans="3:19" x14ac:dyDescent="0.3">
      <c r="C135">
        <v>8</v>
      </c>
      <c r="D135" t="s">
        <v>5415</v>
      </c>
      <c r="E135">
        <v>72.5</v>
      </c>
      <c r="I135">
        <v>9368.7000000000007</v>
      </c>
      <c r="J135">
        <v>481.25</v>
      </c>
      <c r="K135">
        <v>133.5</v>
      </c>
      <c r="O135">
        <v>35676</v>
      </c>
      <c r="P135">
        <v>35676</v>
      </c>
      <c r="Q135">
        <v>2605524</v>
      </c>
      <c r="S135">
        <v>5166.666666666667</v>
      </c>
    </row>
    <row r="136" spans="3:19" x14ac:dyDescent="0.3">
      <c r="C136">
        <v>8</v>
      </c>
      <c r="D136">
        <v>303</v>
      </c>
      <c r="E136">
        <v>14.25</v>
      </c>
      <c r="I136">
        <v>1952.38</v>
      </c>
      <c r="J136">
        <v>30</v>
      </c>
      <c r="K136">
        <v>89</v>
      </c>
      <c r="O136">
        <v>3000</v>
      </c>
      <c r="P136">
        <v>3000</v>
      </c>
      <c r="Q136">
        <v>421207</v>
      </c>
      <c r="S136">
        <v>5166.666666666667</v>
      </c>
    </row>
    <row r="137" spans="3:19" x14ac:dyDescent="0.3">
      <c r="C137">
        <v>8</v>
      </c>
      <c r="D137">
        <v>304</v>
      </c>
      <c r="E137">
        <v>28</v>
      </c>
      <c r="I137">
        <v>3582</v>
      </c>
      <c r="J137">
        <v>302</v>
      </c>
      <c r="K137">
        <v>21</v>
      </c>
      <c r="O137">
        <v>16268</v>
      </c>
      <c r="P137">
        <v>16268</v>
      </c>
      <c r="Q137">
        <v>1099564</v>
      </c>
    </row>
    <row r="138" spans="3:19" x14ac:dyDescent="0.3">
      <c r="C138">
        <v>8</v>
      </c>
      <c r="D138">
        <v>305</v>
      </c>
      <c r="E138">
        <v>19</v>
      </c>
      <c r="I138">
        <v>2611.25</v>
      </c>
      <c r="J138">
        <v>124.25</v>
      </c>
      <c r="K138">
        <v>23.5</v>
      </c>
      <c r="O138">
        <v>13708</v>
      </c>
      <c r="P138">
        <v>13708</v>
      </c>
      <c r="Q138">
        <v>835801</v>
      </c>
    </row>
    <row r="139" spans="3:19" x14ac:dyDescent="0.3">
      <c r="C139">
        <v>8</v>
      </c>
      <c r="D139">
        <v>629</v>
      </c>
      <c r="E139">
        <v>5</v>
      </c>
      <c r="I139">
        <v>474</v>
      </c>
      <c r="Q139">
        <v>99806</v>
      </c>
    </row>
    <row r="140" spans="3:19" x14ac:dyDescent="0.3">
      <c r="C140">
        <v>8</v>
      </c>
      <c r="D140">
        <v>636</v>
      </c>
      <c r="E140">
        <v>2</v>
      </c>
      <c r="I140">
        <v>192</v>
      </c>
      <c r="Q140">
        <v>44458</v>
      </c>
    </row>
    <row r="141" spans="3:19" x14ac:dyDescent="0.3">
      <c r="C141">
        <v>8</v>
      </c>
      <c r="D141">
        <v>642</v>
      </c>
      <c r="E141">
        <v>4.25</v>
      </c>
      <c r="I141">
        <v>557.06999999999994</v>
      </c>
      <c r="J141">
        <v>25</v>
      </c>
      <c r="O141">
        <v>2700</v>
      </c>
      <c r="P141">
        <v>2700</v>
      </c>
      <c r="Q141">
        <v>104688</v>
      </c>
    </row>
    <row r="142" spans="3:19" x14ac:dyDescent="0.3">
      <c r="C142">
        <v>8</v>
      </c>
      <c r="D142" t="s">
        <v>5416</v>
      </c>
      <c r="E142">
        <v>2</v>
      </c>
      <c r="I142">
        <v>240</v>
      </c>
      <c r="Q142">
        <v>56961</v>
      </c>
    </row>
    <row r="143" spans="3:19" x14ac:dyDescent="0.3">
      <c r="C143">
        <v>8</v>
      </c>
      <c r="D143">
        <v>30</v>
      </c>
      <c r="E143">
        <v>2</v>
      </c>
      <c r="I143">
        <v>240</v>
      </c>
      <c r="Q143">
        <v>56961</v>
      </c>
    </row>
    <row r="144" spans="3:19" x14ac:dyDescent="0.3">
      <c r="C144" t="s">
        <v>5425</v>
      </c>
      <c r="E144">
        <v>96.5</v>
      </c>
      <c r="I144">
        <v>12789.8</v>
      </c>
      <c r="J144">
        <v>1088</v>
      </c>
      <c r="K144">
        <v>173</v>
      </c>
      <c r="O144">
        <v>40676</v>
      </c>
      <c r="P144">
        <v>40676</v>
      </c>
      <c r="Q144">
        <v>4933265</v>
      </c>
      <c r="S144">
        <v>10392.036158683937</v>
      </c>
    </row>
    <row r="145" spans="3:19" x14ac:dyDescent="0.3">
      <c r="C145">
        <v>9</v>
      </c>
      <c r="D145" t="s">
        <v>299</v>
      </c>
      <c r="E145">
        <v>20</v>
      </c>
      <c r="I145">
        <v>2961.6</v>
      </c>
      <c r="J145">
        <v>637</v>
      </c>
      <c r="K145">
        <v>44</v>
      </c>
      <c r="L145">
        <v>48</v>
      </c>
      <c r="O145">
        <v>60000</v>
      </c>
      <c r="P145">
        <v>60000</v>
      </c>
      <c r="Q145">
        <v>2252412</v>
      </c>
      <c r="S145">
        <v>5017.0361586839372</v>
      </c>
    </row>
    <row r="146" spans="3:19" x14ac:dyDescent="0.3">
      <c r="C146">
        <v>9</v>
      </c>
      <c r="D146">
        <v>99</v>
      </c>
      <c r="E146">
        <v>1</v>
      </c>
      <c r="I146">
        <v>168</v>
      </c>
      <c r="J146">
        <v>4</v>
      </c>
      <c r="Q146">
        <v>38204</v>
      </c>
      <c r="S146">
        <v>5017.0361586839372</v>
      </c>
    </row>
    <row r="147" spans="3:19" x14ac:dyDescent="0.3">
      <c r="C147">
        <v>9</v>
      </c>
      <c r="D147">
        <v>100</v>
      </c>
      <c r="E147">
        <v>1</v>
      </c>
      <c r="I147">
        <v>160</v>
      </c>
      <c r="J147">
        <v>34</v>
      </c>
      <c r="L147">
        <v>48</v>
      </c>
      <c r="Q147">
        <v>84181</v>
      </c>
    </row>
    <row r="148" spans="3:19" x14ac:dyDescent="0.3">
      <c r="C148">
        <v>9</v>
      </c>
      <c r="D148">
        <v>101</v>
      </c>
      <c r="E148">
        <v>18</v>
      </c>
      <c r="I148">
        <v>2633.6</v>
      </c>
      <c r="J148">
        <v>599</v>
      </c>
      <c r="K148">
        <v>44</v>
      </c>
      <c r="O148">
        <v>60000</v>
      </c>
      <c r="P148">
        <v>60000</v>
      </c>
      <c r="Q148">
        <v>2130027</v>
      </c>
    </row>
    <row r="149" spans="3:19" x14ac:dyDescent="0.3">
      <c r="C149">
        <v>9</v>
      </c>
      <c r="D149" t="s">
        <v>5414</v>
      </c>
      <c r="E149">
        <v>1</v>
      </c>
      <c r="I149">
        <v>85.25</v>
      </c>
      <c r="J149">
        <v>25.5</v>
      </c>
      <c r="Q149">
        <v>55845</v>
      </c>
      <c r="S149">
        <v>208.33333333333334</v>
      </c>
    </row>
    <row r="150" spans="3:19" x14ac:dyDescent="0.3">
      <c r="C150">
        <v>9</v>
      </c>
      <c r="D150">
        <v>526</v>
      </c>
      <c r="E150">
        <v>1</v>
      </c>
      <c r="I150">
        <v>85.25</v>
      </c>
      <c r="J150">
        <v>25.5</v>
      </c>
      <c r="Q150">
        <v>55845</v>
      </c>
      <c r="S150">
        <v>208.33333333333334</v>
      </c>
    </row>
    <row r="151" spans="3:19" x14ac:dyDescent="0.3">
      <c r="C151">
        <v>9</v>
      </c>
      <c r="D151" t="s">
        <v>5415</v>
      </c>
      <c r="E151">
        <v>73.25</v>
      </c>
      <c r="I151">
        <v>9424</v>
      </c>
      <c r="J151">
        <v>644</v>
      </c>
      <c r="K151">
        <v>248.75</v>
      </c>
      <c r="O151">
        <v>37462</v>
      </c>
      <c r="P151">
        <v>37462</v>
      </c>
      <c r="Q151">
        <v>2737845</v>
      </c>
      <c r="S151">
        <v>5166.666666666667</v>
      </c>
    </row>
    <row r="152" spans="3:19" x14ac:dyDescent="0.3">
      <c r="C152">
        <v>9</v>
      </c>
      <c r="D152">
        <v>303</v>
      </c>
      <c r="E152">
        <v>13.75</v>
      </c>
      <c r="I152">
        <v>1784.25</v>
      </c>
      <c r="J152">
        <v>139</v>
      </c>
      <c r="K152">
        <v>102.5</v>
      </c>
      <c r="O152">
        <v>4000</v>
      </c>
      <c r="P152">
        <v>4000</v>
      </c>
      <c r="Q152">
        <v>473676</v>
      </c>
      <c r="S152">
        <v>5166.666666666667</v>
      </c>
    </row>
    <row r="153" spans="3:19" x14ac:dyDescent="0.3">
      <c r="C153">
        <v>9</v>
      </c>
      <c r="D153">
        <v>304</v>
      </c>
      <c r="E153">
        <v>28</v>
      </c>
      <c r="I153">
        <v>3664.25</v>
      </c>
      <c r="J153">
        <v>264.75</v>
      </c>
      <c r="K153">
        <v>114.5</v>
      </c>
      <c r="O153">
        <v>13876</v>
      </c>
      <c r="P153">
        <v>13876</v>
      </c>
      <c r="Q153">
        <v>1129577</v>
      </c>
    </row>
    <row r="154" spans="3:19" x14ac:dyDescent="0.3">
      <c r="C154">
        <v>9</v>
      </c>
      <c r="D154">
        <v>305</v>
      </c>
      <c r="E154">
        <v>19.75</v>
      </c>
      <c r="I154">
        <v>2591.5</v>
      </c>
      <c r="J154">
        <v>155.25</v>
      </c>
      <c r="K154">
        <v>31.75</v>
      </c>
      <c r="O154">
        <v>10700</v>
      </c>
      <c r="P154">
        <v>10700</v>
      </c>
      <c r="Q154">
        <v>853454</v>
      </c>
    </row>
    <row r="155" spans="3:19" x14ac:dyDescent="0.3">
      <c r="C155">
        <v>9</v>
      </c>
      <c r="D155">
        <v>424</v>
      </c>
      <c r="E155">
        <v>5</v>
      </c>
      <c r="I155">
        <v>539.5</v>
      </c>
      <c r="J155">
        <v>28.5</v>
      </c>
      <c r="O155">
        <v>1350</v>
      </c>
      <c r="P155">
        <v>1350</v>
      </c>
      <c r="Q155">
        <v>130974</v>
      </c>
    </row>
    <row r="156" spans="3:19" x14ac:dyDescent="0.3">
      <c r="C156">
        <v>9</v>
      </c>
      <c r="D156">
        <v>636</v>
      </c>
      <c r="E156">
        <v>2</v>
      </c>
      <c r="I156">
        <v>165</v>
      </c>
      <c r="O156">
        <v>1356</v>
      </c>
      <c r="P156">
        <v>1356</v>
      </c>
      <c r="Q156">
        <v>28485</v>
      </c>
    </row>
    <row r="157" spans="3:19" x14ac:dyDescent="0.3">
      <c r="C157">
        <v>9</v>
      </c>
      <c r="D157">
        <v>642</v>
      </c>
      <c r="E157">
        <v>4.75</v>
      </c>
      <c r="I157">
        <v>679.5</v>
      </c>
      <c r="J157">
        <v>56.5</v>
      </c>
      <c r="O157">
        <v>6180</v>
      </c>
      <c r="P157">
        <v>6180</v>
      </c>
      <c r="Q157">
        <v>121679</v>
      </c>
    </row>
    <row r="158" spans="3:19" x14ac:dyDescent="0.3">
      <c r="C158">
        <v>9</v>
      </c>
      <c r="D158" t="s">
        <v>5416</v>
      </c>
      <c r="E158">
        <v>2</v>
      </c>
      <c r="I158">
        <v>280</v>
      </c>
      <c r="Q158">
        <v>55283</v>
      </c>
    </row>
    <row r="159" spans="3:19" x14ac:dyDescent="0.3">
      <c r="C159">
        <v>9</v>
      </c>
      <c r="D159">
        <v>30</v>
      </c>
      <c r="E159">
        <v>2</v>
      </c>
      <c r="I159">
        <v>280</v>
      </c>
      <c r="Q159">
        <v>55283</v>
      </c>
    </row>
    <row r="160" spans="3:19" x14ac:dyDescent="0.3">
      <c r="C160" t="s">
        <v>5426</v>
      </c>
      <c r="E160">
        <v>96.25</v>
      </c>
      <c r="I160">
        <v>12750.85</v>
      </c>
      <c r="J160">
        <v>1306.5</v>
      </c>
      <c r="K160">
        <v>292.75</v>
      </c>
      <c r="L160">
        <v>48</v>
      </c>
      <c r="O160">
        <v>97462</v>
      </c>
      <c r="P160">
        <v>97462</v>
      </c>
      <c r="Q160">
        <v>5101385</v>
      </c>
      <c r="S160">
        <v>10392.036158683937</v>
      </c>
    </row>
    <row r="161" spans="3:19" x14ac:dyDescent="0.3">
      <c r="C161">
        <v>10</v>
      </c>
      <c r="D161" t="s">
        <v>299</v>
      </c>
      <c r="E161">
        <v>20</v>
      </c>
      <c r="I161">
        <v>3316.8</v>
      </c>
      <c r="J161">
        <v>581.5</v>
      </c>
      <c r="K161">
        <v>47.5</v>
      </c>
      <c r="L161">
        <v>48</v>
      </c>
      <c r="O161">
        <v>750</v>
      </c>
      <c r="P161">
        <v>750</v>
      </c>
      <c r="Q161">
        <v>2184535</v>
      </c>
      <c r="R161">
        <v>5950</v>
      </c>
      <c r="S161">
        <v>5017.0361586839372</v>
      </c>
    </row>
    <row r="162" spans="3:19" x14ac:dyDescent="0.3">
      <c r="C162">
        <v>10</v>
      </c>
      <c r="D162">
        <v>99</v>
      </c>
      <c r="E162">
        <v>1</v>
      </c>
      <c r="I162">
        <v>160</v>
      </c>
      <c r="J162">
        <v>3</v>
      </c>
      <c r="Q162">
        <v>39444</v>
      </c>
      <c r="R162">
        <v>5950</v>
      </c>
      <c r="S162">
        <v>5017.0361586839372</v>
      </c>
    </row>
    <row r="163" spans="3:19" x14ac:dyDescent="0.3">
      <c r="C163">
        <v>10</v>
      </c>
      <c r="D163">
        <v>100</v>
      </c>
      <c r="E163">
        <v>1</v>
      </c>
      <c r="I163">
        <v>136</v>
      </c>
      <c r="J163">
        <v>34</v>
      </c>
      <c r="L163">
        <v>48</v>
      </c>
      <c r="O163">
        <v>750</v>
      </c>
      <c r="P163">
        <v>750</v>
      </c>
      <c r="Q163">
        <v>88932</v>
      </c>
    </row>
    <row r="164" spans="3:19" x14ac:dyDescent="0.3">
      <c r="C164">
        <v>10</v>
      </c>
      <c r="D164">
        <v>101</v>
      </c>
      <c r="E164">
        <v>18</v>
      </c>
      <c r="I164">
        <v>3020.8</v>
      </c>
      <c r="J164">
        <v>544.5</v>
      </c>
      <c r="K164">
        <v>47.5</v>
      </c>
      <c r="Q164">
        <v>2056159</v>
      </c>
    </row>
    <row r="165" spans="3:19" x14ac:dyDescent="0.3">
      <c r="C165">
        <v>10</v>
      </c>
      <c r="D165" t="s">
        <v>5414</v>
      </c>
      <c r="E165">
        <v>1</v>
      </c>
      <c r="I165">
        <v>131.75</v>
      </c>
      <c r="J165">
        <v>40</v>
      </c>
      <c r="Q165">
        <v>67950</v>
      </c>
      <c r="S165">
        <v>208.33333333333334</v>
      </c>
    </row>
    <row r="166" spans="3:19" x14ac:dyDescent="0.3">
      <c r="C166">
        <v>10</v>
      </c>
      <c r="D166">
        <v>526</v>
      </c>
      <c r="E166">
        <v>1</v>
      </c>
      <c r="I166">
        <v>131.75</v>
      </c>
      <c r="J166">
        <v>40</v>
      </c>
      <c r="Q166">
        <v>67950</v>
      </c>
      <c r="S166">
        <v>208.33333333333334</v>
      </c>
    </row>
    <row r="167" spans="3:19" x14ac:dyDescent="0.3">
      <c r="C167">
        <v>10</v>
      </c>
      <c r="D167" t="s">
        <v>5415</v>
      </c>
      <c r="E167">
        <v>74.5</v>
      </c>
      <c r="I167">
        <v>10339.75</v>
      </c>
      <c r="J167">
        <v>759.75</v>
      </c>
      <c r="K167">
        <v>125.5</v>
      </c>
      <c r="O167">
        <v>42496</v>
      </c>
      <c r="P167">
        <v>42496</v>
      </c>
      <c r="Q167">
        <v>2758147</v>
      </c>
      <c r="R167">
        <v>3746</v>
      </c>
      <c r="S167">
        <v>5166.666666666667</v>
      </c>
    </row>
    <row r="168" spans="3:19" x14ac:dyDescent="0.3">
      <c r="C168">
        <v>10</v>
      </c>
      <c r="D168">
        <v>303</v>
      </c>
      <c r="E168">
        <v>13.75</v>
      </c>
      <c r="I168">
        <v>1971.5</v>
      </c>
      <c r="J168">
        <v>103.5</v>
      </c>
      <c r="K168">
        <v>30</v>
      </c>
      <c r="O168">
        <v>4426</v>
      </c>
      <c r="P168">
        <v>4426</v>
      </c>
      <c r="Q168">
        <v>450952</v>
      </c>
      <c r="R168">
        <v>3746</v>
      </c>
      <c r="S168">
        <v>5166.666666666667</v>
      </c>
    </row>
    <row r="169" spans="3:19" x14ac:dyDescent="0.3">
      <c r="C169">
        <v>10</v>
      </c>
      <c r="D169">
        <v>304</v>
      </c>
      <c r="E169">
        <v>29.25</v>
      </c>
      <c r="I169">
        <v>4156.25</v>
      </c>
      <c r="J169">
        <v>439.25</v>
      </c>
      <c r="K169">
        <v>65.5</v>
      </c>
      <c r="O169">
        <v>20040</v>
      </c>
      <c r="P169">
        <v>20040</v>
      </c>
      <c r="Q169">
        <v>1191309</v>
      </c>
    </row>
    <row r="170" spans="3:19" x14ac:dyDescent="0.3">
      <c r="C170">
        <v>10</v>
      </c>
      <c r="D170">
        <v>305</v>
      </c>
      <c r="E170">
        <v>19.75</v>
      </c>
      <c r="I170">
        <v>2654.5</v>
      </c>
      <c r="J170">
        <v>177</v>
      </c>
      <c r="K170">
        <v>30</v>
      </c>
      <c r="O170">
        <v>13350</v>
      </c>
      <c r="P170">
        <v>13350</v>
      </c>
      <c r="Q170">
        <v>843112</v>
      </c>
    </row>
    <row r="171" spans="3:19" x14ac:dyDescent="0.3">
      <c r="C171">
        <v>10</v>
      </c>
      <c r="D171">
        <v>424</v>
      </c>
      <c r="E171">
        <v>4</v>
      </c>
      <c r="I171">
        <v>346</v>
      </c>
      <c r="O171">
        <v>3680</v>
      </c>
      <c r="P171">
        <v>3680</v>
      </c>
      <c r="Q171">
        <v>98836</v>
      </c>
    </row>
    <row r="172" spans="3:19" x14ac:dyDescent="0.3">
      <c r="C172">
        <v>10</v>
      </c>
      <c r="D172">
        <v>636</v>
      </c>
      <c r="E172">
        <v>2</v>
      </c>
      <c r="I172">
        <v>340.5</v>
      </c>
      <c r="Q172">
        <v>48751</v>
      </c>
    </row>
    <row r="173" spans="3:19" x14ac:dyDescent="0.3">
      <c r="C173">
        <v>10</v>
      </c>
      <c r="D173">
        <v>642</v>
      </c>
      <c r="E173">
        <v>5.75</v>
      </c>
      <c r="I173">
        <v>871</v>
      </c>
      <c r="J173">
        <v>40</v>
      </c>
      <c r="O173">
        <v>1000</v>
      </c>
      <c r="P173">
        <v>1000</v>
      </c>
      <c r="Q173">
        <v>125187</v>
      </c>
    </row>
    <row r="174" spans="3:19" x14ac:dyDescent="0.3">
      <c r="C174">
        <v>10</v>
      </c>
      <c r="D174" t="s">
        <v>5416</v>
      </c>
      <c r="E174">
        <v>2</v>
      </c>
      <c r="I174">
        <v>344</v>
      </c>
      <c r="Q174">
        <v>55539</v>
      </c>
    </row>
    <row r="175" spans="3:19" x14ac:dyDescent="0.3">
      <c r="C175">
        <v>10</v>
      </c>
      <c r="D175">
        <v>30</v>
      </c>
      <c r="E175">
        <v>2</v>
      </c>
      <c r="I175">
        <v>344</v>
      </c>
      <c r="Q175">
        <v>55539</v>
      </c>
    </row>
    <row r="176" spans="3:19" x14ac:dyDescent="0.3">
      <c r="C176" t="s">
        <v>5427</v>
      </c>
      <c r="E176">
        <v>97.5</v>
      </c>
      <c r="I176">
        <v>14132.3</v>
      </c>
      <c r="J176">
        <v>1381.25</v>
      </c>
      <c r="K176">
        <v>173</v>
      </c>
      <c r="L176">
        <v>48</v>
      </c>
      <c r="O176">
        <v>43246</v>
      </c>
      <c r="P176">
        <v>43246</v>
      </c>
      <c r="Q176">
        <v>5066171</v>
      </c>
      <c r="R176">
        <v>9696</v>
      </c>
      <c r="S176">
        <v>10392.036158683937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5447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1031623.32</v>
      </c>
      <c r="C3" s="344">
        <f t="shared" ref="C3:Z3" si="0">SUBTOTAL(9,C6:C1048576)</f>
        <v>6</v>
      </c>
      <c r="D3" s="344"/>
      <c r="E3" s="344">
        <f>SUBTOTAL(9,E6:E1048576)/4</f>
        <v>1066751.5899999999</v>
      </c>
      <c r="F3" s="344"/>
      <c r="G3" s="344">
        <f t="shared" si="0"/>
        <v>6</v>
      </c>
      <c r="H3" s="344">
        <f>SUBTOTAL(9,H6:H1048576)/4</f>
        <v>1090794.2799999998</v>
      </c>
      <c r="I3" s="347">
        <f>IF(B3&lt;&gt;0,H3/B3,"")</f>
        <v>1.0573571369053578</v>
      </c>
      <c r="J3" s="345">
        <f>IF(E3&lt;&gt;0,H3/E3,"")</f>
        <v>1.0225382274799328</v>
      </c>
      <c r="K3" s="346">
        <f t="shared" si="0"/>
        <v>30.2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30.2</v>
      </c>
      <c r="R3" s="347">
        <f>IF(K3&lt;&gt;0,Q3/K3,"")</f>
        <v>1</v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2016</v>
      </c>
      <c r="F5" s="867"/>
      <c r="G5" s="867"/>
      <c r="H5" s="867">
        <v>2017</v>
      </c>
      <c r="I5" s="868" t="s">
        <v>281</v>
      </c>
      <c r="J5" s="869" t="s">
        <v>2</v>
      </c>
      <c r="K5" s="866">
        <v>2015</v>
      </c>
      <c r="L5" s="867"/>
      <c r="M5" s="867"/>
      <c r="N5" s="867">
        <v>2016</v>
      </c>
      <c r="O5" s="867"/>
      <c r="P5" s="867"/>
      <c r="Q5" s="867">
        <v>2017</v>
      </c>
      <c r="R5" s="868" t="s">
        <v>281</v>
      </c>
      <c r="S5" s="869" t="s">
        <v>2</v>
      </c>
      <c r="T5" s="866">
        <v>2015</v>
      </c>
      <c r="U5" s="867"/>
      <c r="V5" s="867"/>
      <c r="W5" s="867">
        <v>2016</v>
      </c>
      <c r="X5" s="867"/>
      <c r="Y5" s="867"/>
      <c r="Z5" s="867">
        <v>2017</v>
      </c>
      <c r="AA5" s="868" t="s">
        <v>281</v>
      </c>
      <c r="AB5" s="869" t="s">
        <v>2</v>
      </c>
    </row>
    <row r="6" spans="1:28" ht="14.4" customHeight="1" x14ac:dyDescent="0.3">
      <c r="A6" s="870" t="s">
        <v>5444</v>
      </c>
      <c r="B6" s="871">
        <v>1031623.32</v>
      </c>
      <c r="C6" s="872">
        <v>1</v>
      </c>
      <c r="D6" s="872">
        <v>0.9670698686279906</v>
      </c>
      <c r="E6" s="871">
        <v>1066751.5899999999</v>
      </c>
      <c r="F6" s="872">
        <v>1.0340514500971147</v>
      </c>
      <c r="G6" s="872">
        <v>1</v>
      </c>
      <c r="H6" s="871">
        <v>1090794.28</v>
      </c>
      <c r="I6" s="872">
        <v>1.057357136905358</v>
      </c>
      <c r="J6" s="872">
        <v>1.0225382274799331</v>
      </c>
      <c r="K6" s="871">
        <v>15.1</v>
      </c>
      <c r="L6" s="872">
        <v>1</v>
      </c>
      <c r="M6" s="872"/>
      <c r="N6" s="871"/>
      <c r="O6" s="872"/>
      <c r="P6" s="872"/>
      <c r="Q6" s="871">
        <v>15.1</v>
      </c>
      <c r="R6" s="872">
        <v>1</v>
      </c>
      <c r="S6" s="872"/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5445</v>
      </c>
      <c r="B7" s="874">
        <v>1002276.99</v>
      </c>
      <c r="C7" s="875">
        <v>1</v>
      </c>
      <c r="D7" s="875">
        <v>0.96659639851974566</v>
      </c>
      <c r="E7" s="874">
        <v>1036913.6399999999</v>
      </c>
      <c r="F7" s="875">
        <v>1.0345579618664098</v>
      </c>
      <c r="G7" s="875">
        <v>1</v>
      </c>
      <c r="H7" s="874">
        <v>1064077.67</v>
      </c>
      <c r="I7" s="875">
        <v>1.0616602801586814</v>
      </c>
      <c r="J7" s="875">
        <v>1.0261970032528456</v>
      </c>
      <c r="K7" s="874"/>
      <c r="L7" s="875"/>
      <c r="M7" s="875"/>
      <c r="N7" s="874"/>
      <c r="O7" s="875"/>
      <c r="P7" s="875"/>
      <c r="Q7" s="874">
        <v>15.1</v>
      </c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5446</v>
      </c>
      <c r="B8" s="877">
        <v>29346.33</v>
      </c>
      <c r="C8" s="878">
        <v>1</v>
      </c>
      <c r="D8" s="878">
        <v>0.98352366700795435</v>
      </c>
      <c r="E8" s="877">
        <v>29837.950000000012</v>
      </c>
      <c r="F8" s="878">
        <v>1.0167523502938871</v>
      </c>
      <c r="G8" s="878">
        <v>1</v>
      </c>
      <c r="H8" s="877">
        <v>26716.610000000008</v>
      </c>
      <c r="I8" s="878">
        <v>0.91039015781530452</v>
      </c>
      <c r="J8" s="878">
        <v>0.89539026642245856</v>
      </c>
      <c r="K8" s="877">
        <v>15.1</v>
      </c>
      <c r="L8" s="878">
        <v>1</v>
      </c>
      <c r="M8" s="878"/>
      <c r="N8" s="877"/>
      <c r="O8" s="878"/>
      <c r="P8" s="878"/>
      <c r="Q8" s="877"/>
      <c r="R8" s="878"/>
      <c r="S8" s="878"/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594</v>
      </c>
      <c r="B10" s="871">
        <v>1031623.3199999998</v>
      </c>
      <c r="C10" s="872">
        <v>1</v>
      </c>
      <c r="D10" s="872">
        <v>0.96706986862799049</v>
      </c>
      <c r="E10" s="871">
        <v>1066751.5899999999</v>
      </c>
      <c r="F10" s="872">
        <v>1.034051450097115</v>
      </c>
      <c r="G10" s="872">
        <v>1</v>
      </c>
      <c r="H10" s="871">
        <v>1090794.2799999998</v>
      </c>
      <c r="I10" s="872">
        <v>1.057357136905358</v>
      </c>
      <c r="J10" s="873">
        <v>1.0225382274799328</v>
      </c>
    </row>
    <row r="11" spans="1:28" ht="14.4" customHeight="1" x14ac:dyDescent="0.3">
      <c r="A11" s="880" t="s">
        <v>5448</v>
      </c>
      <c r="B11" s="874">
        <v>406558.66000000003</v>
      </c>
      <c r="C11" s="875">
        <v>1</v>
      </c>
      <c r="D11" s="875">
        <v>0.92788142468884349</v>
      </c>
      <c r="E11" s="874">
        <v>438157.99</v>
      </c>
      <c r="F11" s="875">
        <v>1.0777239131986511</v>
      </c>
      <c r="G11" s="875">
        <v>1</v>
      </c>
      <c r="H11" s="874">
        <v>412915.33</v>
      </c>
      <c r="I11" s="875">
        <v>1.0156353083218053</v>
      </c>
      <c r="J11" s="876">
        <v>0.94238913684992942</v>
      </c>
    </row>
    <row r="12" spans="1:28" ht="14.4" customHeight="1" thickBot="1" x14ac:dyDescent="0.35">
      <c r="A12" s="881" t="s">
        <v>5449</v>
      </c>
      <c r="B12" s="877">
        <v>625064.6599999998</v>
      </c>
      <c r="C12" s="878">
        <v>1</v>
      </c>
      <c r="D12" s="878">
        <v>0.99438597529468953</v>
      </c>
      <c r="E12" s="877">
        <v>628593.59999999986</v>
      </c>
      <c r="F12" s="878">
        <v>1.0056457199164004</v>
      </c>
      <c r="G12" s="878">
        <v>1</v>
      </c>
      <c r="H12" s="877">
        <v>677878.94999999972</v>
      </c>
      <c r="I12" s="878">
        <v>1.0844941225760547</v>
      </c>
      <c r="J12" s="879">
        <v>1.0784057457791487</v>
      </c>
    </row>
    <row r="13" spans="1:28" ht="14.4" customHeight="1" x14ac:dyDescent="0.3">
      <c r="A13" s="804" t="s">
        <v>328</v>
      </c>
    </row>
    <row r="14" spans="1:28" ht="14.4" customHeight="1" x14ac:dyDescent="0.3">
      <c r="A14" s="805" t="s">
        <v>2336</v>
      </c>
    </row>
    <row r="15" spans="1:28" ht="14.4" customHeight="1" x14ac:dyDescent="0.3">
      <c r="A15" s="804" t="s">
        <v>5450</v>
      </c>
    </row>
    <row r="16" spans="1:28" ht="14.4" customHeight="1" x14ac:dyDescent="0.3">
      <c r="A16" s="804" t="s">
        <v>5451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5453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2797</v>
      </c>
      <c r="C3" s="404">
        <f t="shared" si="0"/>
        <v>2826</v>
      </c>
      <c r="D3" s="438">
        <f t="shared" si="0"/>
        <v>2900</v>
      </c>
      <c r="E3" s="346">
        <f t="shared" si="0"/>
        <v>1031623.3200000001</v>
      </c>
      <c r="F3" s="344">
        <f t="shared" si="0"/>
        <v>1066751.5899999999</v>
      </c>
      <c r="G3" s="405">
        <f t="shared" si="0"/>
        <v>1090794.28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2016</v>
      </c>
      <c r="D5" s="882">
        <v>2017</v>
      </c>
      <c r="E5" s="866">
        <v>2015</v>
      </c>
      <c r="F5" s="867">
        <v>2016</v>
      </c>
      <c r="G5" s="882">
        <v>2017</v>
      </c>
    </row>
    <row r="6" spans="1:7" ht="14.4" customHeight="1" x14ac:dyDescent="0.3">
      <c r="A6" s="856" t="s">
        <v>2338</v>
      </c>
      <c r="B6" s="225"/>
      <c r="C6" s="225"/>
      <c r="D6" s="225">
        <v>3</v>
      </c>
      <c r="E6" s="883"/>
      <c r="F6" s="883"/>
      <c r="G6" s="884">
        <v>265.33</v>
      </c>
    </row>
    <row r="7" spans="1:7" ht="14.4" customHeight="1" x14ac:dyDescent="0.3">
      <c r="A7" s="857" t="s">
        <v>5448</v>
      </c>
      <c r="B7" s="849">
        <v>876</v>
      </c>
      <c r="C7" s="849">
        <v>656</v>
      </c>
      <c r="D7" s="849">
        <v>601</v>
      </c>
      <c r="E7" s="885">
        <v>406558.66000000003</v>
      </c>
      <c r="F7" s="885">
        <v>438157.99</v>
      </c>
      <c r="G7" s="886">
        <v>412915.33</v>
      </c>
    </row>
    <row r="8" spans="1:7" ht="14.4" customHeight="1" x14ac:dyDescent="0.3">
      <c r="A8" s="857" t="s">
        <v>5452</v>
      </c>
      <c r="B8" s="849">
        <v>2</v>
      </c>
      <c r="C8" s="849"/>
      <c r="D8" s="849"/>
      <c r="E8" s="885">
        <v>198.32999999999998</v>
      </c>
      <c r="F8" s="885"/>
      <c r="G8" s="886"/>
    </row>
    <row r="9" spans="1:7" ht="14.4" customHeight="1" x14ac:dyDescent="0.3">
      <c r="A9" s="857" t="s">
        <v>2339</v>
      </c>
      <c r="B9" s="849">
        <v>4</v>
      </c>
      <c r="C9" s="849">
        <v>13</v>
      </c>
      <c r="D9" s="849">
        <v>9</v>
      </c>
      <c r="E9" s="885">
        <v>398</v>
      </c>
      <c r="F9" s="885">
        <v>1098.33</v>
      </c>
      <c r="G9" s="886">
        <v>727</v>
      </c>
    </row>
    <row r="10" spans="1:7" ht="14.4" customHeight="1" x14ac:dyDescent="0.3">
      <c r="A10" s="857" t="s">
        <v>2340</v>
      </c>
      <c r="B10" s="849"/>
      <c r="C10" s="849"/>
      <c r="D10" s="849">
        <v>2</v>
      </c>
      <c r="E10" s="885"/>
      <c r="F10" s="885"/>
      <c r="G10" s="886">
        <v>74</v>
      </c>
    </row>
    <row r="11" spans="1:7" ht="14.4" customHeight="1" x14ac:dyDescent="0.3">
      <c r="A11" s="857" t="s">
        <v>2341</v>
      </c>
      <c r="B11" s="849">
        <v>398</v>
      </c>
      <c r="C11" s="849">
        <v>425</v>
      </c>
      <c r="D11" s="849">
        <v>575</v>
      </c>
      <c r="E11" s="885">
        <v>219980.66999999998</v>
      </c>
      <c r="F11" s="885">
        <v>217635.99999999997</v>
      </c>
      <c r="G11" s="886">
        <v>254006.32999999996</v>
      </c>
    </row>
    <row r="12" spans="1:7" ht="14.4" customHeight="1" x14ac:dyDescent="0.3">
      <c r="A12" s="857" t="s">
        <v>2342</v>
      </c>
      <c r="B12" s="849"/>
      <c r="C12" s="849">
        <v>51</v>
      </c>
      <c r="D12" s="849">
        <v>3</v>
      </c>
      <c r="E12" s="885"/>
      <c r="F12" s="885">
        <v>4198.33</v>
      </c>
      <c r="G12" s="886">
        <v>242.32999999999998</v>
      </c>
    </row>
    <row r="13" spans="1:7" ht="14.4" customHeight="1" x14ac:dyDescent="0.3">
      <c r="A13" s="857" t="s">
        <v>2344</v>
      </c>
      <c r="B13" s="849">
        <v>43</v>
      </c>
      <c r="C13" s="849">
        <v>38</v>
      </c>
      <c r="D13" s="849">
        <v>25</v>
      </c>
      <c r="E13" s="885">
        <v>3789.99</v>
      </c>
      <c r="F13" s="885">
        <v>3645.33</v>
      </c>
      <c r="G13" s="886">
        <v>1670.66</v>
      </c>
    </row>
    <row r="14" spans="1:7" ht="14.4" customHeight="1" x14ac:dyDescent="0.3">
      <c r="A14" s="857" t="s">
        <v>2345</v>
      </c>
      <c r="B14" s="849">
        <v>70</v>
      </c>
      <c r="C14" s="849">
        <v>47</v>
      </c>
      <c r="D14" s="849">
        <v>47</v>
      </c>
      <c r="E14" s="885">
        <v>7102</v>
      </c>
      <c r="F14" s="885">
        <v>3675.66</v>
      </c>
      <c r="G14" s="886">
        <v>3938.3199999999997</v>
      </c>
    </row>
    <row r="15" spans="1:7" ht="14.4" customHeight="1" x14ac:dyDescent="0.3">
      <c r="A15" s="857" t="s">
        <v>2346</v>
      </c>
      <c r="B15" s="849">
        <v>31</v>
      </c>
      <c r="C15" s="849">
        <v>49</v>
      </c>
      <c r="D15" s="849">
        <v>38</v>
      </c>
      <c r="E15" s="885">
        <v>2986.67</v>
      </c>
      <c r="F15" s="885">
        <v>4007.99</v>
      </c>
      <c r="G15" s="886">
        <v>3223.66</v>
      </c>
    </row>
    <row r="16" spans="1:7" ht="14.4" customHeight="1" x14ac:dyDescent="0.3">
      <c r="A16" s="857" t="s">
        <v>2347</v>
      </c>
      <c r="B16" s="849"/>
      <c r="C16" s="849">
        <v>5</v>
      </c>
      <c r="D16" s="849">
        <v>1</v>
      </c>
      <c r="E16" s="885"/>
      <c r="F16" s="885">
        <v>480.67</v>
      </c>
      <c r="G16" s="886">
        <v>37</v>
      </c>
    </row>
    <row r="17" spans="1:7" ht="14.4" customHeight="1" x14ac:dyDescent="0.3">
      <c r="A17" s="857" t="s">
        <v>2348</v>
      </c>
      <c r="B17" s="849"/>
      <c r="C17" s="849">
        <v>1</v>
      </c>
      <c r="D17" s="849">
        <v>1</v>
      </c>
      <c r="E17" s="885"/>
      <c r="F17" s="885">
        <v>37</v>
      </c>
      <c r="G17" s="886">
        <v>37</v>
      </c>
    </row>
    <row r="18" spans="1:7" ht="14.4" customHeight="1" x14ac:dyDescent="0.3">
      <c r="A18" s="857" t="s">
        <v>2349</v>
      </c>
      <c r="B18" s="849">
        <v>600</v>
      </c>
      <c r="C18" s="849">
        <v>732</v>
      </c>
      <c r="D18" s="849">
        <v>864</v>
      </c>
      <c r="E18" s="885">
        <v>81059.990000000005</v>
      </c>
      <c r="F18" s="885">
        <v>103033.33</v>
      </c>
      <c r="G18" s="886">
        <v>123510</v>
      </c>
    </row>
    <row r="19" spans="1:7" ht="14.4" customHeight="1" x14ac:dyDescent="0.3">
      <c r="A19" s="857" t="s">
        <v>2350</v>
      </c>
      <c r="B19" s="849">
        <v>397</v>
      </c>
      <c r="C19" s="849">
        <v>403</v>
      </c>
      <c r="D19" s="849">
        <v>356</v>
      </c>
      <c r="E19" s="885">
        <v>205724.66999999998</v>
      </c>
      <c r="F19" s="885">
        <v>193167.66</v>
      </c>
      <c r="G19" s="886">
        <v>171384.33</v>
      </c>
    </row>
    <row r="20" spans="1:7" ht="14.4" customHeight="1" x14ac:dyDescent="0.3">
      <c r="A20" s="857" t="s">
        <v>2351</v>
      </c>
      <c r="B20" s="849">
        <v>15</v>
      </c>
      <c r="C20" s="849">
        <v>8</v>
      </c>
      <c r="D20" s="849">
        <v>5</v>
      </c>
      <c r="E20" s="885">
        <v>1534</v>
      </c>
      <c r="F20" s="885">
        <v>666.99</v>
      </c>
      <c r="G20" s="886">
        <v>424.65999999999997</v>
      </c>
    </row>
    <row r="21" spans="1:7" ht="14.4" customHeight="1" x14ac:dyDescent="0.3">
      <c r="A21" s="857" t="s">
        <v>2352</v>
      </c>
      <c r="B21" s="849">
        <v>3</v>
      </c>
      <c r="C21" s="849">
        <v>22</v>
      </c>
      <c r="D21" s="849">
        <v>5</v>
      </c>
      <c r="E21" s="885">
        <v>448</v>
      </c>
      <c r="F21" s="885">
        <v>2659.99</v>
      </c>
      <c r="G21" s="886">
        <v>648.66</v>
      </c>
    </row>
    <row r="22" spans="1:7" ht="14.4" customHeight="1" x14ac:dyDescent="0.3">
      <c r="A22" s="857" t="s">
        <v>2353</v>
      </c>
      <c r="B22" s="849">
        <v>40</v>
      </c>
      <c r="C22" s="849">
        <v>54</v>
      </c>
      <c r="D22" s="849">
        <v>10</v>
      </c>
      <c r="E22" s="885">
        <v>3926.67</v>
      </c>
      <c r="F22" s="885">
        <v>4332.99</v>
      </c>
      <c r="G22" s="886">
        <v>803.33</v>
      </c>
    </row>
    <row r="23" spans="1:7" ht="14.4" customHeight="1" x14ac:dyDescent="0.3">
      <c r="A23" s="857" t="s">
        <v>2354</v>
      </c>
      <c r="B23" s="849">
        <v>318</v>
      </c>
      <c r="C23" s="849">
        <v>322</v>
      </c>
      <c r="D23" s="849">
        <v>282</v>
      </c>
      <c r="E23" s="885">
        <v>97915.67</v>
      </c>
      <c r="F23" s="885">
        <v>89953.33</v>
      </c>
      <c r="G23" s="886">
        <v>81546.34</v>
      </c>
    </row>
    <row r="24" spans="1:7" ht="14.4" customHeight="1" thickBot="1" x14ac:dyDescent="0.35">
      <c r="A24" s="889" t="s">
        <v>2355</v>
      </c>
      <c r="B24" s="851"/>
      <c r="C24" s="851"/>
      <c r="D24" s="851">
        <v>73</v>
      </c>
      <c r="E24" s="887"/>
      <c r="F24" s="887"/>
      <c r="G24" s="888">
        <v>35340</v>
      </c>
    </row>
    <row r="25" spans="1:7" ht="14.4" customHeight="1" x14ac:dyDescent="0.3">
      <c r="A25" s="804" t="s">
        <v>328</v>
      </c>
    </row>
    <row r="26" spans="1:7" ht="14.4" customHeight="1" x14ac:dyDescent="0.3">
      <c r="A26" s="805" t="s">
        <v>2336</v>
      </c>
    </row>
    <row r="27" spans="1:7" ht="14.4" customHeight="1" x14ac:dyDescent="0.3">
      <c r="A27" s="804" t="s">
        <v>5450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5524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329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2797.1</v>
      </c>
      <c r="H3" s="208">
        <f t="shared" si="0"/>
        <v>1031638.4199999999</v>
      </c>
      <c r="I3" s="78"/>
      <c r="J3" s="78"/>
      <c r="K3" s="208">
        <f t="shared" si="0"/>
        <v>2826</v>
      </c>
      <c r="L3" s="208">
        <f t="shared" si="0"/>
        <v>1066751.5900000001</v>
      </c>
      <c r="M3" s="78"/>
      <c r="N3" s="78"/>
      <c r="O3" s="208">
        <f t="shared" si="0"/>
        <v>2900.1</v>
      </c>
      <c r="P3" s="208">
        <f t="shared" si="0"/>
        <v>1090809.3800000001</v>
      </c>
      <c r="Q3" s="79">
        <f>IF(L3=0,0,P3/L3)</f>
        <v>1.0225523826029639</v>
      </c>
      <c r="R3" s="209">
        <f>IF(O3=0,0,P3/O3)</f>
        <v>376.12819557946284</v>
      </c>
    </row>
    <row r="4" spans="1:18" ht="14.4" customHeight="1" x14ac:dyDescent="0.3">
      <c r="A4" s="630" t="s">
        <v>285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2016</v>
      </c>
      <c r="L4" s="635"/>
      <c r="M4" s="206"/>
      <c r="N4" s="206"/>
      <c r="O4" s="634">
        <v>2017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5454</v>
      </c>
      <c r="B6" s="825" t="s">
        <v>5455</v>
      </c>
      <c r="C6" s="825" t="s">
        <v>594</v>
      </c>
      <c r="D6" s="825" t="s">
        <v>5456</v>
      </c>
      <c r="E6" s="825" t="s">
        <v>5457</v>
      </c>
      <c r="F6" s="825" t="s">
        <v>5458</v>
      </c>
      <c r="G6" s="225"/>
      <c r="H6" s="225"/>
      <c r="I6" s="825"/>
      <c r="J6" s="825"/>
      <c r="K6" s="225"/>
      <c r="L6" s="225"/>
      <c r="M6" s="825"/>
      <c r="N6" s="825"/>
      <c r="O6" s="225">
        <v>0.1</v>
      </c>
      <c r="P6" s="225">
        <v>15.1</v>
      </c>
      <c r="Q6" s="830"/>
      <c r="R6" s="848">
        <v>151</v>
      </c>
    </row>
    <row r="7" spans="1:18" ht="14.4" customHeight="1" x14ac:dyDescent="0.3">
      <c r="A7" s="831" t="s">
        <v>5454</v>
      </c>
      <c r="B7" s="832" t="s">
        <v>5455</v>
      </c>
      <c r="C7" s="832" t="s">
        <v>594</v>
      </c>
      <c r="D7" s="832" t="s">
        <v>5459</v>
      </c>
      <c r="E7" s="832" t="s">
        <v>5460</v>
      </c>
      <c r="F7" s="832" t="s">
        <v>5461</v>
      </c>
      <c r="G7" s="849">
        <v>395</v>
      </c>
      <c r="H7" s="849">
        <v>13825</v>
      </c>
      <c r="I7" s="832">
        <v>1.1426564178857757</v>
      </c>
      <c r="J7" s="832">
        <v>35</v>
      </c>
      <c r="K7" s="849">
        <v>327</v>
      </c>
      <c r="L7" s="849">
        <v>12099</v>
      </c>
      <c r="M7" s="832">
        <v>1</v>
      </c>
      <c r="N7" s="832">
        <v>37</v>
      </c>
      <c r="O7" s="849">
        <v>337</v>
      </c>
      <c r="P7" s="849">
        <v>12469</v>
      </c>
      <c r="Q7" s="837">
        <v>1.0305810397553516</v>
      </c>
      <c r="R7" s="850">
        <v>37</v>
      </c>
    </row>
    <row r="8" spans="1:18" ht="14.4" customHeight="1" x14ac:dyDescent="0.3">
      <c r="A8" s="831" t="s">
        <v>5454</v>
      </c>
      <c r="B8" s="832" t="s">
        <v>5455</v>
      </c>
      <c r="C8" s="832" t="s">
        <v>594</v>
      </c>
      <c r="D8" s="832" t="s">
        <v>5459</v>
      </c>
      <c r="E8" s="832" t="s">
        <v>5462</v>
      </c>
      <c r="F8" s="832" t="s">
        <v>5463</v>
      </c>
      <c r="G8" s="849"/>
      <c r="H8" s="849"/>
      <c r="I8" s="832"/>
      <c r="J8" s="832"/>
      <c r="K8" s="849"/>
      <c r="L8" s="849"/>
      <c r="M8" s="832"/>
      <c r="N8" s="832"/>
      <c r="O8" s="849">
        <v>1</v>
      </c>
      <c r="P8" s="849">
        <v>5</v>
      </c>
      <c r="Q8" s="837"/>
      <c r="R8" s="850">
        <v>5</v>
      </c>
    </row>
    <row r="9" spans="1:18" ht="14.4" customHeight="1" x14ac:dyDescent="0.3">
      <c r="A9" s="831" t="s">
        <v>5454</v>
      </c>
      <c r="B9" s="832" t="s">
        <v>5455</v>
      </c>
      <c r="C9" s="832" t="s">
        <v>594</v>
      </c>
      <c r="D9" s="832" t="s">
        <v>5459</v>
      </c>
      <c r="E9" s="832" t="s">
        <v>5464</v>
      </c>
      <c r="F9" s="832" t="s">
        <v>5465</v>
      </c>
      <c r="G9" s="849">
        <v>3</v>
      </c>
      <c r="H9" s="849">
        <v>1959</v>
      </c>
      <c r="I9" s="832">
        <v>0.39922559608722236</v>
      </c>
      <c r="J9" s="832">
        <v>653</v>
      </c>
      <c r="K9" s="849">
        <v>7</v>
      </c>
      <c r="L9" s="849">
        <v>4907</v>
      </c>
      <c r="M9" s="832">
        <v>1</v>
      </c>
      <c r="N9" s="832">
        <v>701</v>
      </c>
      <c r="O9" s="849">
        <v>2</v>
      </c>
      <c r="P9" s="849">
        <v>1402</v>
      </c>
      <c r="Q9" s="837">
        <v>0.2857142857142857</v>
      </c>
      <c r="R9" s="850">
        <v>701</v>
      </c>
    </row>
    <row r="10" spans="1:18" ht="14.4" customHeight="1" x14ac:dyDescent="0.3">
      <c r="A10" s="831" t="s">
        <v>5454</v>
      </c>
      <c r="B10" s="832" t="s">
        <v>5455</v>
      </c>
      <c r="C10" s="832" t="s">
        <v>594</v>
      </c>
      <c r="D10" s="832" t="s">
        <v>5459</v>
      </c>
      <c r="E10" s="832" t="s">
        <v>3859</v>
      </c>
      <c r="F10" s="832" t="s">
        <v>5466</v>
      </c>
      <c r="G10" s="849">
        <v>147</v>
      </c>
      <c r="H10" s="849">
        <v>14700</v>
      </c>
      <c r="I10" s="832">
        <v>0.6726149622512011</v>
      </c>
      <c r="J10" s="832">
        <v>100</v>
      </c>
      <c r="K10" s="849">
        <v>155</v>
      </c>
      <c r="L10" s="849">
        <v>21855</v>
      </c>
      <c r="M10" s="832">
        <v>1</v>
      </c>
      <c r="N10" s="832">
        <v>141</v>
      </c>
      <c r="O10" s="849">
        <v>266</v>
      </c>
      <c r="P10" s="849">
        <v>37506</v>
      </c>
      <c r="Q10" s="837">
        <v>1.7161290322580645</v>
      </c>
      <c r="R10" s="850">
        <v>141</v>
      </c>
    </row>
    <row r="11" spans="1:18" ht="14.4" customHeight="1" x14ac:dyDescent="0.3">
      <c r="A11" s="831" t="s">
        <v>5454</v>
      </c>
      <c r="B11" s="832" t="s">
        <v>5455</v>
      </c>
      <c r="C11" s="832" t="s">
        <v>594</v>
      </c>
      <c r="D11" s="832" t="s">
        <v>5459</v>
      </c>
      <c r="E11" s="832" t="s">
        <v>5467</v>
      </c>
      <c r="F11" s="832" t="s">
        <v>5468</v>
      </c>
      <c r="G11" s="849">
        <v>37</v>
      </c>
      <c r="H11" s="849">
        <v>35076</v>
      </c>
      <c r="I11" s="832">
        <v>0.93979583634756048</v>
      </c>
      <c r="J11" s="832">
        <v>948</v>
      </c>
      <c r="K11" s="849">
        <v>39</v>
      </c>
      <c r="L11" s="849">
        <v>37323</v>
      </c>
      <c r="M11" s="832">
        <v>1</v>
      </c>
      <c r="N11" s="832">
        <v>957</v>
      </c>
      <c r="O11" s="849">
        <v>39</v>
      </c>
      <c r="P11" s="849">
        <v>37323</v>
      </c>
      <c r="Q11" s="837">
        <v>1</v>
      </c>
      <c r="R11" s="850">
        <v>957</v>
      </c>
    </row>
    <row r="12" spans="1:18" ht="14.4" customHeight="1" x14ac:dyDescent="0.3">
      <c r="A12" s="831" t="s">
        <v>5454</v>
      </c>
      <c r="B12" s="832" t="s">
        <v>5455</v>
      </c>
      <c r="C12" s="832" t="s">
        <v>594</v>
      </c>
      <c r="D12" s="832" t="s">
        <v>5459</v>
      </c>
      <c r="E12" s="832" t="s">
        <v>5469</v>
      </c>
      <c r="F12" s="832" t="s">
        <v>5470</v>
      </c>
      <c r="G12" s="849">
        <v>12</v>
      </c>
      <c r="H12" s="849">
        <v>4980</v>
      </c>
      <c r="I12" s="832">
        <v>1.6506463374212794</v>
      </c>
      <c r="J12" s="832">
        <v>415</v>
      </c>
      <c r="K12" s="849">
        <v>7</v>
      </c>
      <c r="L12" s="849">
        <v>3017</v>
      </c>
      <c r="M12" s="832">
        <v>1</v>
      </c>
      <c r="N12" s="832">
        <v>431</v>
      </c>
      <c r="O12" s="849">
        <v>12</v>
      </c>
      <c r="P12" s="849">
        <v>5184</v>
      </c>
      <c r="Q12" s="837">
        <v>1.7182631753397415</v>
      </c>
      <c r="R12" s="850">
        <v>432</v>
      </c>
    </row>
    <row r="13" spans="1:18" ht="14.4" customHeight="1" x14ac:dyDescent="0.3">
      <c r="A13" s="831" t="s">
        <v>5454</v>
      </c>
      <c r="B13" s="832" t="s">
        <v>5455</v>
      </c>
      <c r="C13" s="832" t="s">
        <v>594</v>
      </c>
      <c r="D13" s="832" t="s">
        <v>5459</v>
      </c>
      <c r="E13" s="832" t="s">
        <v>5471</v>
      </c>
      <c r="F13" s="832" t="s">
        <v>5472</v>
      </c>
      <c r="G13" s="849">
        <v>608</v>
      </c>
      <c r="H13" s="849">
        <v>598880</v>
      </c>
      <c r="I13" s="832">
        <v>0.97079572569768646</v>
      </c>
      <c r="J13" s="832">
        <v>985</v>
      </c>
      <c r="K13" s="849">
        <v>612</v>
      </c>
      <c r="L13" s="849">
        <v>616896</v>
      </c>
      <c r="M13" s="832">
        <v>1</v>
      </c>
      <c r="N13" s="832">
        <v>1008</v>
      </c>
      <c r="O13" s="849">
        <v>620</v>
      </c>
      <c r="P13" s="849">
        <v>625580</v>
      </c>
      <c r="Q13" s="837">
        <v>1.014076927067123</v>
      </c>
      <c r="R13" s="850">
        <v>1009</v>
      </c>
    </row>
    <row r="14" spans="1:18" ht="14.4" customHeight="1" x14ac:dyDescent="0.3">
      <c r="A14" s="831" t="s">
        <v>5454</v>
      </c>
      <c r="B14" s="832" t="s">
        <v>5455</v>
      </c>
      <c r="C14" s="832" t="s">
        <v>594</v>
      </c>
      <c r="D14" s="832" t="s">
        <v>5459</v>
      </c>
      <c r="E14" s="832" t="s">
        <v>5473</v>
      </c>
      <c r="F14" s="832" t="s">
        <v>5474</v>
      </c>
      <c r="G14" s="849">
        <v>19</v>
      </c>
      <c r="H14" s="849">
        <v>39634</v>
      </c>
      <c r="I14" s="832">
        <v>2.3347078228086713</v>
      </c>
      <c r="J14" s="832">
        <v>2086</v>
      </c>
      <c r="K14" s="849">
        <v>8</v>
      </c>
      <c r="L14" s="849">
        <v>16976</v>
      </c>
      <c r="M14" s="832">
        <v>1</v>
      </c>
      <c r="N14" s="832">
        <v>2122</v>
      </c>
      <c r="O14" s="849">
        <v>6</v>
      </c>
      <c r="P14" s="849">
        <v>12732</v>
      </c>
      <c r="Q14" s="837">
        <v>0.75</v>
      </c>
      <c r="R14" s="850">
        <v>2122</v>
      </c>
    </row>
    <row r="15" spans="1:18" ht="14.4" customHeight="1" x14ac:dyDescent="0.3">
      <c r="A15" s="831" t="s">
        <v>5454</v>
      </c>
      <c r="B15" s="832" t="s">
        <v>5455</v>
      </c>
      <c r="C15" s="832" t="s">
        <v>594</v>
      </c>
      <c r="D15" s="832" t="s">
        <v>5459</v>
      </c>
      <c r="E15" s="832" t="s">
        <v>5475</v>
      </c>
      <c r="F15" s="832" t="s">
        <v>5476</v>
      </c>
      <c r="G15" s="849">
        <v>1</v>
      </c>
      <c r="H15" s="849">
        <v>306</v>
      </c>
      <c r="I15" s="832">
        <v>0.96226415094339623</v>
      </c>
      <c r="J15" s="832">
        <v>306</v>
      </c>
      <c r="K15" s="849">
        <v>1</v>
      </c>
      <c r="L15" s="849">
        <v>318</v>
      </c>
      <c r="M15" s="832">
        <v>1</v>
      </c>
      <c r="N15" s="832">
        <v>318</v>
      </c>
      <c r="O15" s="849">
        <v>1</v>
      </c>
      <c r="P15" s="849">
        <v>319</v>
      </c>
      <c r="Q15" s="837">
        <v>1.0031446540880504</v>
      </c>
      <c r="R15" s="850">
        <v>319</v>
      </c>
    </row>
    <row r="16" spans="1:18" ht="14.4" customHeight="1" x14ac:dyDescent="0.3">
      <c r="A16" s="831" t="s">
        <v>5454</v>
      </c>
      <c r="B16" s="832" t="s">
        <v>5455</v>
      </c>
      <c r="C16" s="832" t="s">
        <v>594</v>
      </c>
      <c r="D16" s="832" t="s">
        <v>5459</v>
      </c>
      <c r="E16" s="832" t="s">
        <v>5477</v>
      </c>
      <c r="F16" s="832" t="s">
        <v>5478</v>
      </c>
      <c r="G16" s="849">
        <v>7</v>
      </c>
      <c r="H16" s="849">
        <v>5859</v>
      </c>
      <c r="I16" s="832">
        <v>0.51684897671136198</v>
      </c>
      <c r="J16" s="832">
        <v>837</v>
      </c>
      <c r="K16" s="849">
        <v>13</v>
      </c>
      <c r="L16" s="849">
        <v>11336</v>
      </c>
      <c r="M16" s="832">
        <v>1</v>
      </c>
      <c r="N16" s="832">
        <v>872</v>
      </c>
      <c r="O16" s="849">
        <v>14</v>
      </c>
      <c r="P16" s="849">
        <v>12222</v>
      </c>
      <c r="Q16" s="837">
        <v>1.0781580804516584</v>
      </c>
      <c r="R16" s="850">
        <v>873</v>
      </c>
    </row>
    <row r="17" spans="1:18" ht="14.4" customHeight="1" x14ac:dyDescent="0.3">
      <c r="A17" s="831" t="s">
        <v>5454</v>
      </c>
      <c r="B17" s="832" t="s">
        <v>5455</v>
      </c>
      <c r="C17" s="832" t="s">
        <v>594</v>
      </c>
      <c r="D17" s="832" t="s">
        <v>5459</v>
      </c>
      <c r="E17" s="832" t="s">
        <v>5479</v>
      </c>
      <c r="F17" s="832" t="s">
        <v>5480</v>
      </c>
      <c r="G17" s="849">
        <v>519</v>
      </c>
      <c r="H17" s="849">
        <v>7299.99</v>
      </c>
      <c r="I17" s="832">
        <v>0.4108818549821463</v>
      </c>
      <c r="J17" s="832">
        <v>14.065491329479768</v>
      </c>
      <c r="K17" s="849">
        <v>533</v>
      </c>
      <c r="L17" s="849">
        <v>17766.64</v>
      </c>
      <c r="M17" s="832">
        <v>1</v>
      </c>
      <c r="N17" s="832">
        <v>33.333283302063791</v>
      </c>
      <c r="O17" s="849">
        <v>572</v>
      </c>
      <c r="P17" s="849">
        <v>19066.670000000006</v>
      </c>
      <c r="Q17" s="837">
        <v>1.0731725300901018</v>
      </c>
      <c r="R17" s="850">
        <v>33.333339160839174</v>
      </c>
    </row>
    <row r="18" spans="1:18" ht="14.4" customHeight="1" x14ac:dyDescent="0.3">
      <c r="A18" s="831" t="s">
        <v>5454</v>
      </c>
      <c r="B18" s="832" t="s">
        <v>5455</v>
      </c>
      <c r="C18" s="832" t="s">
        <v>594</v>
      </c>
      <c r="D18" s="832" t="s">
        <v>5459</v>
      </c>
      <c r="E18" s="832" t="s">
        <v>5481</v>
      </c>
      <c r="F18" s="832" t="s">
        <v>5482</v>
      </c>
      <c r="G18" s="849">
        <v>84</v>
      </c>
      <c r="H18" s="849">
        <v>3024</v>
      </c>
      <c r="I18" s="832">
        <v>0.60992335619201288</v>
      </c>
      <c r="J18" s="832">
        <v>36</v>
      </c>
      <c r="K18" s="849">
        <v>134</v>
      </c>
      <c r="L18" s="849">
        <v>4958</v>
      </c>
      <c r="M18" s="832">
        <v>1</v>
      </c>
      <c r="N18" s="832">
        <v>37</v>
      </c>
      <c r="O18" s="849">
        <v>42</v>
      </c>
      <c r="P18" s="849">
        <v>1554</v>
      </c>
      <c r="Q18" s="837">
        <v>0.31343283582089554</v>
      </c>
      <c r="R18" s="850">
        <v>37</v>
      </c>
    </row>
    <row r="19" spans="1:18" ht="14.4" customHeight="1" x14ac:dyDescent="0.3">
      <c r="A19" s="831" t="s">
        <v>5454</v>
      </c>
      <c r="B19" s="832" t="s">
        <v>5455</v>
      </c>
      <c r="C19" s="832" t="s">
        <v>594</v>
      </c>
      <c r="D19" s="832" t="s">
        <v>5459</v>
      </c>
      <c r="E19" s="832" t="s">
        <v>5483</v>
      </c>
      <c r="F19" s="832" t="s">
        <v>5484</v>
      </c>
      <c r="G19" s="849">
        <v>2</v>
      </c>
      <c r="H19" s="849">
        <v>164</v>
      </c>
      <c r="I19" s="832">
        <v>0.95348837209302328</v>
      </c>
      <c r="J19" s="832">
        <v>82</v>
      </c>
      <c r="K19" s="849">
        <v>2</v>
      </c>
      <c r="L19" s="849">
        <v>172</v>
      </c>
      <c r="M19" s="832">
        <v>1</v>
      </c>
      <c r="N19" s="832">
        <v>86</v>
      </c>
      <c r="O19" s="849">
        <v>3</v>
      </c>
      <c r="P19" s="849">
        <v>258</v>
      </c>
      <c r="Q19" s="837">
        <v>1.5</v>
      </c>
      <c r="R19" s="850">
        <v>86</v>
      </c>
    </row>
    <row r="20" spans="1:18" ht="14.4" customHeight="1" x14ac:dyDescent="0.3">
      <c r="A20" s="831" t="s">
        <v>5454</v>
      </c>
      <c r="B20" s="832" t="s">
        <v>5455</v>
      </c>
      <c r="C20" s="832" t="s">
        <v>594</v>
      </c>
      <c r="D20" s="832" t="s">
        <v>5459</v>
      </c>
      <c r="E20" s="832" t="s">
        <v>5485</v>
      </c>
      <c r="F20" s="832" t="s">
        <v>5486</v>
      </c>
      <c r="G20" s="849">
        <v>2</v>
      </c>
      <c r="H20" s="849">
        <v>62</v>
      </c>
      <c r="I20" s="832">
        <v>1.9375</v>
      </c>
      <c r="J20" s="832">
        <v>31</v>
      </c>
      <c r="K20" s="849">
        <v>1</v>
      </c>
      <c r="L20" s="849">
        <v>32</v>
      </c>
      <c r="M20" s="832">
        <v>1</v>
      </c>
      <c r="N20" s="832">
        <v>32</v>
      </c>
      <c r="O20" s="849">
        <v>3</v>
      </c>
      <c r="P20" s="849">
        <v>96</v>
      </c>
      <c r="Q20" s="837">
        <v>3</v>
      </c>
      <c r="R20" s="850">
        <v>32</v>
      </c>
    </row>
    <row r="21" spans="1:18" ht="14.4" customHeight="1" x14ac:dyDescent="0.3">
      <c r="A21" s="831" t="s">
        <v>5454</v>
      </c>
      <c r="B21" s="832" t="s">
        <v>5455</v>
      </c>
      <c r="C21" s="832" t="s">
        <v>594</v>
      </c>
      <c r="D21" s="832" t="s">
        <v>5459</v>
      </c>
      <c r="E21" s="832" t="s">
        <v>5487</v>
      </c>
      <c r="F21" s="832" t="s">
        <v>5488</v>
      </c>
      <c r="G21" s="849">
        <v>57</v>
      </c>
      <c r="H21" s="849">
        <v>108984</v>
      </c>
      <c r="I21" s="832">
        <v>1.0462530960198144</v>
      </c>
      <c r="J21" s="832">
        <v>1912</v>
      </c>
      <c r="K21" s="849">
        <v>54</v>
      </c>
      <c r="L21" s="849">
        <v>104166</v>
      </c>
      <c r="M21" s="832">
        <v>1</v>
      </c>
      <c r="N21" s="832">
        <v>1929</v>
      </c>
      <c r="O21" s="849">
        <v>49</v>
      </c>
      <c r="P21" s="849">
        <v>98735</v>
      </c>
      <c r="Q21" s="837">
        <v>0.94786206631722447</v>
      </c>
      <c r="R21" s="850">
        <v>2015</v>
      </c>
    </row>
    <row r="22" spans="1:18" ht="14.4" customHeight="1" x14ac:dyDescent="0.3">
      <c r="A22" s="831" t="s">
        <v>5454</v>
      </c>
      <c r="B22" s="832" t="s">
        <v>5455</v>
      </c>
      <c r="C22" s="832" t="s">
        <v>594</v>
      </c>
      <c r="D22" s="832" t="s">
        <v>5459</v>
      </c>
      <c r="E22" s="832" t="s">
        <v>5489</v>
      </c>
      <c r="F22" s="832" t="s">
        <v>5490</v>
      </c>
      <c r="G22" s="849">
        <v>449</v>
      </c>
      <c r="H22" s="849">
        <v>148619</v>
      </c>
      <c r="I22" s="832">
        <v>0.83464748233761277</v>
      </c>
      <c r="J22" s="832">
        <v>331</v>
      </c>
      <c r="K22" s="849">
        <v>503</v>
      </c>
      <c r="L22" s="849">
        <v>178062</v>
      </c>
      <c r="M22" s="832">
        <v>1</v>
      </c>
      <c r="N22" s="832">
        <v>354</v>
      </c>
      <c r="O22" s="849">
        <v>547</v>
      </c>
      <c r="P22" s="849">
        <v>194185</v>
      </c>
      <c r="Q22" s="837">
        <v>1.0905471128034057</v>
      </c>
      <c r="R22" s="850">
        <v>355</v>
      </c>
    </row>
    <row r="23" spans="1:18" ht="14.4" customHeight="1" x14ac:dyDescent="0.3">
      <c r="A23" s="831" t="s">
        <v>5454</v>
      </c>
      <c r="B23" s="832" t="s">
        <v>5455</v>
      </c>
      <c r="C23" s="832" t="s">
        <v>594</v>
      </c>
      <c r="D23" s="832" t="s">
        <v>5459</v>
      </c>
      <c r="E23" s="832" t="s">
        <v>5491</v>
      </c>
      <c r="F23" s="832" t="s">
        <v>5492</v>
      </c>
      <c r="G23" s="849">
        <v>3</v>
      </c>
      <c r="H23" s="849">
        <v>630</v>
      </c>
      <c r="I23" s="832"/>
      <c r="J23" s="832">
        <v>210</v>
      </c>
      <c r="K23" s="849"/>
      <c r="L23" s="849"/>
      <c r="M23" s="832"/>
      <c r="N23" s="832"/>
      <c r="O23" s="849">
        <v>1</v>
      </c>
      <c r="P23" s="849">
        <v>223</v>
      </c>
      <c r="Q23" s="837"/>
      <c r="R23" s="850">
        <v>223</v>
      </c>
    </row>
    <row r="24" spans="1:18" ht="14.4" customHeight="1" x14ac:dyDescent="0.3">
      <c r="A24" s="831" t="s">
        <v>5454</v>
      </c>
      <c r="B24" s="832" t="s">
        <v>5455</v>
      </c>
      <c r="C24" s="832" t="s">
        <v>594</v>
      </c>
      <c r="D24" s="832" t="s">
        <v>5459</v>
      </c>
      <c r="E24" s="832" t="s">
        <v>5493</v>
      </c>
      <c r="F24" s="832" t="s">
        <v>5494</v>
      </c>
      <c r="G24" s="849">
        <v>72</v>
      </c>
      <c r="H24" s="849">
        <v>11880</v>
      </c>
      <c r="I24" s="832">
        <v>2.3144360023378141</v>
      </c>
      <c r="J24" s="832">
        <v>165</v>
      </c>
      <c r="K24" s="849">
        <v>29</v>
      </c>
      <c r="L24" s="849">
        <v>5133</v>
      </c>
      <c r="M24" s="832">
        <v>1</v>
      </c>
      <c r="N24" s="832">
        <v>177</v>
      </c>
      <c r="O24" s="849">
        <v>24</v>
      </c>
      <c r="P24" s="849">
        <v>4248</v>
      </c>
      <c r="Q24" s="837">
        <v>0.82758620689655171</v>
      </c>
      <c r="R24" s="850">
        <v>177</v>
      </c>
    </row>
    <row r="25" spans="1:18" ht="14.4" customHeight="1" x14ac:dyDescent="0.3">
      <c r="A25" s="831" t="s">
        <v>5454</v>
      </c>
      <c r="B25" s="832" t="s">
        <v>5455</v>
      </c>
      <c r="C25" s="832" t="s">
        <v>594</v>
      </c>
      <c r="D25" s="832" t="s">
        <v>5459</v>
      </c>
      <c r="E25" s="832" t="s">
        <v>5495</v>
      </c>
      <c r="F25" s="832" t="s">
        <v>5496</v>
      </c>
      <c r="G25" s="849">
        <v>1</v>
      </c>
      <c r="H25" s="849">
        <v>57</v>
      </c>
      <c r="I25" s="832"/>
      <c r="J25" s="832">
        <v>57</v>
      </c>
      <c r="K25" s="849"/>
      <c r="L25" s="849"/>
      <c r="M25" s="832"/>
      <c r="N25" s="832"/>
      <c r="O25" s="849"/>
      <c r="P25" s="849"/>
      <c r="Q25" s="837"/>
      <c r="R25" s="850"/>
    </row>
    <row r="26" spans="1:18" ht="14.4" customHeight="1" x14ac:dyDescent="0.3">
      <c r="A26" s="831" t="s">
        <v>5454</v>
      </c>
      <c r="B26" s="832" t="s">
        <v>5455</v>
      </c>
      <c r="C26" s="832" t="s">
        <v>594</v>
      </c>
      <c r="D26" s="832" t="s">
        <v>5459</v>
      </c>
      <c r="E26" s="832" t="s">
        <v>5497</v>
      </c>
      <c r="F26" s="832" t="s">
        <v>5498</v>
      </c>
      <c r="G26" s="849">
        <v>10</v>
      </c>
      <c r="H26" s="849">
        <v>570</v>
      </c>
      <c r="I26" s="832">
        <v>0.4200442151805453</v>
      </c>
      <c r="J26" s="832">
        <v>57</v>
      </c>
      <c r="K26" s="849">
        <v>23</v>
      </c>
      <c r="L26" s="849">
        <v>1357</v>
      </c>
      <c r="M26" s="832">
        <v>1</v>
      </c>
      <c r="N26" s="832">
        <v>59</v>
      </c>
      <c r="O26" s="849">
        <v>8</v>
      </c>
      <c r="P26" s="849">
        <v>472</v>
      </c>
      <c r="Q26" s="837">
        <v>0.34782608695652173</v>
      </c>
      <c r="R26" s="850">
        <v>59</v>
      </c>
    </row>
    <row r="27" spans="1:18" ht="14.4" customHeight="1" x14ac:dyDescent="0.3">
      <c r="A27" s="831" t="s">
        <v>5454</v>
      </c>
      <c r="B27" s="832" t="s">
        <v>5455</v>
      </c>
      <c r="C27" s="832" t="s">
        <v>594</v>
      </c>
      <c r="D27" s="832" t="s">
        <v>5459</v>
      </c>
      <c r="E27" s="832" t="s">
        <v>5499</v>
      </c>
      <c r="F27" s="832" t="s">
        <v>5500</v>
      </c>
      <c r="G27" s="849">
        <v>2</v>
      </c>
      <c r="H27" s="849">
        <v>980</v>
      </c>
      <c r="I27" s="832"/>
      <c r="J27" s="832">
        <v>490</v>
      </c>
      <c r="K27" s="849"/>
      <c r="L27" s="849"/>
      <c r="M27" s="832"/>
      <c r="N27" s="832"/>
      <c r="O27" s="849">
        <v>1</v>
      </c>
      <c r="P27" s="849">
        <v>498</v>
      </c>
      <c r="Q27" s="837"/>
      <c r="R27" s="850">
        <v>498</v>
      </c>
    </row>
    <row r="28" spans="1:18" ht="14.4" customHeight="1" x14ac:dyDescent="0.3">
      <c r="A28" s="831" t="s">
        <v>5454</v>
      </c>
      <c r="B28" s="832" t="s">
        <v>5455</v>
      </c>
      <c r="C28" s="832" t="s">
        <v>594</v>
      </c>
      <c r="D28" s="832" t="s">
        <v>5459</v>
      </c>
      <c r="E28" s="832" t="s">
        <v>5501</v>
      </c>
      <c r="F28" s="832" t="s">
        <v>5502</v>
      </c>
      <c r="G28" s="849">
        <v>9</v>
      </c>
      <c r="H28" s="849">
        <v>4788</v>
      </c>
      <c r="I28" s="832">
        <v>8.8666666666666671</v>
      </c>
      <c r="J28" s="832">
        <v>532</v>
      </c>
      <c r="K28" s="849">
        <v>1</v>
      </c>
      <c r="L28" s="849">
        <v>540</v>
      </c>
      <c r="M28" s="832">
        <v>1</v>
      </c>
      <c r="N28" s="832">
        <v>540</v>
      </c>
      <c r="O28" s="849"/>
      <c r="P28" s="849"/>
      <c r="Q28" s="837"/>
      <c r="R28" s="850"/>
    </row>
    <row r="29" spans="1:18" ht="14.4" customHeight="1" x14ac:dyDescent="0.3">
      <c r="A29" s="831" t="s">
        <v>5454</v>
      </c>
      <c r="B29" s="832" t="s">
        <v>5503</v>
      </c>
      <c r="C29" s="832" t="s">
        <v>594</v>
      </c>
      <c r="D29" s="832" t="s">
        <v>5456</v>
      </c>
      <c r="E29" s="832" t="s">
        <v>5457</v>
      </c>
      <c r="F29" s="832" t="s">
        <v>5458</v>
      </c>
      <c r="G29" s="849">
        <v>0.1</v>
      </c>
      <c r="H29" s="849">
        <v>15.1</v>
      </c>
      <c r="I29" s="832"/>
      <c r="J29" s="832">
        <v>151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5454</v>
      </c>
      <c r="B30" s="832" t="s">
        <v>5503</v>
      </c>
      <c r="C30" s="832" t="s">
        <v>594</v>
      </c>
      <c r="D30" s="832" t="s">
        <v>5459</v>
      </c>
      <c r="E30" s="832" t="s">
        <v>5504</v>
      </c>
      <c r="F30" s="832" t="s">
        <v>5505</v>
      </c>
      <c r="G30" s="849">
        <v>48</v>
      </c>
      <c r="H30" s="849">
        <v>3888</v>
      </c>
      <c r="I30" s="832">
        <v>1.0409638554216867</v>
      </c>
      <c r="J30" s="832">
        <v>81</v>
      </c>
      <c r="K30" s="849">
        <v>45</v>
      </c>
      <c r="L30" s="849">
        <v>3735</v>
      </c>
      <c r="M30" s="832">
        <v>1</v>
      </c>
      <c r="N30" s="832">
        <v>83</v>
      </c>
      <c r="O30" s="849">
        <v>28</v>
      </c>
      <c r="P30" s="849">
        <v>2324</v>
      </c>
      <c r="Q30" s="837">
        <v>0.62222222222222223</v>
      </c>
      <c r="R30" s="850">
        <v>83</v>
      </c>
    </row>
    <row r="31" spans="1:18" ht="14.4" customHeight="1" x14ac:dyDescent="0.3">
      <c r="A31" s="831" t="s">
        <v>5454</v>
      </c>
      <c r="B31" s="832" t="s">
        <v>5503</v>
      </c>
      <c r="C31" s="832" t="s">
        <v>594</v>
      </c>
      <c r="D31" s="832" t="s">
        <v>5459</v>
      </c>
      <c r="E31" s="832" t="s">
        <v>5506</v>
      </c>
      <c r="F31" s="832" t="s">
        <v>5507</v>
      </c>
      <c r="G31" s="849">
        <v>28</v>
      </c>
      <c r="H31" s="849">
        <v>2912</v>
      </c>
      <c r="I31" s="832">
        <v>1.9622641509433962</v>
      </c>
      <c r="J31" s="832">
        <v>104</v>
      </c>
      <c r="K31" s="849">
        <v>14</v>
      </c>
      <c r="L31" s="849">
        <v>1484</v>
      </c>
      <c r="M31" s="832">
        <v>1</v>
      </c>
      <c r="N31" s="832">
        <v>106</v>
      </c>
      <c r="O31" s="849">
        <v>3</v>
      </c>
      <c r="P31" s="849">
        <v>318</v>
      </c>
      <c r="Q31" s="837">
        <v>0.21428571428571427</v>
      </c>
      <c r="R31" s="850">
        <v>106</v>
      </c>
    </row>
    <row r="32" spans="1:18" ht="14.4" customHeight="1" x14ac:dyDescent="0.3">
      <c r="A32" s="831" t="s">
        <v>5454</v>
      </c>
      <c r="B32" s="832" t="s">
        <v>5503</v>
      </c>
      <c r="C32" s="832" t="s">
        <v>594</v>
      </c>
      <c r="D32" s="832" t="s">
        <v>5459</v>
      </c>
      <c r="E32" s="832" t="s">
        <v>5460</v>
      </c>
      <c r="F32" s="832" t="s">
        <v>5461</v>
      </c>
      <c r="G32" s="849">
        <v>38</v>
      </c>
      <c r="H32" s="849">
        <v>1330</v>
      </c>
      <c r="I32" s="832">
        <v>1.3313313313313313</v>
      </c>
      <c r="J32" s="832">
        <v>35</v>
      </c>
      <c r="K32" s="849">
        <v>27</v>
      </c>
      <c r="L32" s="849">
        <v>999</v>
      </c>
      <c r="M32" s="832">
        <v>1</v>
      </c>
      <c r="N32" s="832">
        <v>37</v>
      </c>
      <c r="O32" s="849">
        <v>34</v>
      </c>
      <c r="P32" s="849">
        <v>1258</v>
      </c>
      <c r="Q32" s="837">
        <v>1.2592592592592593</v>
      </c>
      <c r="R32" s="850">
        <v>37</v>
      </c>
    </row>
    <row r="33" spans="1:18" ht="14.4" customHeight="1" x14ac:dyDescent="0.3">
      <c r="A33" s="831" t="s">
        <v>5454</v>
      </c>
      <c r="B33" s="832" t="s">
        <v>5503</v>
      </c>
      <c r="C33" s="832" t="s">
        <v>594</v>
      </c>
      <c r="D33" s="832" t="s">
        <v>5459</v>
      </c>
      <c r="E33" s="832" t="s">
        <v>3859</v>
      </c>
      <c r="F33" s="832" t="s">
        <v>5466</v>
      </c>
      <c r="G33" s="849">
        <v>2</v>
      </c>
      <c r="H33" s="849">
        <v>200</v>
      </c>
      <c r="I33" s="832"/>
      <c r="J33" s="832">
        <v>100</v>
      </c>
      <c r="K33" s="849"/>
      <c r="L33" s="849"/>
      <c r="M33" s="832"/>
      <c r="N33" s="832"/>
      <c r="O33" s="849">
        <v>34</v>
      </c>
      <c r="P33" s="849">
        <v>4794</v>
      </c>
      <c r="Q33" s="837"/>
      <c r="R33" s="850">
        <v>141</v>
      </c>
    </row>
    <row r="34" spans="1:18" ht="14.4" customHeight="1" x14ac:dyDescent="0.3">
      <c r="A34" s="831" t="s">
        <v>5454</v>
      </c>
      <c r="B34" s="832" t="s">
        <v>5503</v>
      </c>
      <c r="C34" s="832" t="s">
        <v>594</v>
      </c>
      <c r="D34" s="832" t="s">
        <v>5459</v>
      </c>
      <c r="E34" s="832" t="s">
        <v>5508</v>
      </c>
      <c r="F34" s="832" t="s">
        <v>5509</v>
      </c>
      <c r="G34" s="849">
        <v>102</v>
      </c>
      <c r="H34" s="849">
        <v>12036</v>
      </c>
      <c r="I34" s="832">
        <v>0.9648869648869649</v>
      </c>
      <c r="J34" s="832">
        <v>118</v>
      </c>
      <c r="K34" s="849">
        <v>99</v>
      </c>
      <c r="L34" s="849">
        <v>12474</v>
      </c>
      <c r="M34" s="832">
        <v>1</v>
      </c>
      <c r="N34" s="832">
        <v>126</v>
      </c>
      <c r="O34" s="849">
        <v>49</v>
      </c>
      <c r="P34" s="849">
        <v>6174</v>
      </c>
      <c r="Q34" s="837">
        <v>0.49494949494949497</v>
      </c>
      <c r="R34" s="850">
        <v>126</v>
      </c>
    </row>
    <row r="35" spans="1:18" ht="14.4" customHeight="1" x14ac:dyDescent="0.3">
      <c r="A35" s="831" t="s">
        <v>5454</v>
      </c>
      <c r="B35" s="832" t="s">
        <v>5503</v>
      </c>
      <c r="C35" s="832" t="s">
        <v>594</v>
      </c>
      <c r="D35" s="832" t="s">
        <v>5459</v>
      </c>
      <c r="E35" s="832" t="s">
        <v>5510</v>
      </c>
      <c r="F35" s="832" t="s">
        <v>5511</v>
      </c>
      <c r="G35" s="849">
        <v>4</v>
      </c>
      <c r="H35" s="849">
        <v>1660</v>
      </c>
      <c r="I35" s="832">
        <v>1.2958626073380173</v>
      </c>
      <c r="J35" s="832">
        <v>415</v>
      </c>
      <c r="K35" s="849">
        <v>3</v>
      </c>
      <c r="L35" s="849">
        <v>1281</v>
      </c>
      <c r="M35" s="832">
        <v>1</v>
      </c>
      <c r="N35" s="832">
        <v>427</v>
      </c>
      <c r="O35" s="849">
        <v>3</v>
      </c>
      <c r="P35" s="849">
        <v>1284</v>
      </c>
      <c r="Q35" s="837">
        <v>1.0023419203747073</v>
      </c>
      <c r="R35" s="850">
        <v>428</v>
      </c>
    </row>
    <row r="36" spans="1:18" ht="14.4" customHeight="1" x14ac:dyDescent="0.3">
      <c r="A36" s="831" t="s">
        <v>5454</v>
      </c>
      <c r="B36" s="832" t="s">
        <v>5503</v>
      </c>
      <c r="C36" s="832" t="s">
        <v>594</v>
      </c>
      <c r="D36" s="832" t="s">
        <v>5459</v>
      </c>
      <c r="E36" s="832" t="s">
        <v>5477</v>
      </c>
      <c r="F36" s="832" t="s">
        <v>5478</v>
      </c>
      <c r="G36" s="849">
        <v>2</v>
      </c>
      <c r="H36" s="849">
        <v>1674</v>
      </c>
      <c r="I36" s="832"/>
      <c r="J36" s="832">
        <v>837</v>
      </c>
      <c r="K36" s="849"/>
      <c r="L36" s="849"/>
      <c r="M36" s="832"/>
      <c r="N36" s="832"/>
      <c r="O36" s="849">
        <v>2</v>
      </c>
      <c r="P36" s="849">
        <v>1746</v>
      </c>
      <c r="Q36" s="837"/>
      <c r="R36" s="850">
        <v>873</v>
      </c>
    </row>
    <row r="37" spans="1:18" ht="14.4" customHeight="1" x14ac:dyDescent="0.3">
      <c r="A37" s="831" t="s">
        <v>5454</v>
      </c>
      <c r="B37" s="832" t="s">
        <v>5503</v>
      </c>
      <c r="C37" s="832" t="s">
        <v>594</v>
      </c>
      <c r="D37" s="832" t="s">
        <v>5459</v>
      </c>
      <c r="E37" s="832" t="s">
        <v>5479</v>
      </c>
      <c r="F37" s="832" t="s">
        <v>5480</v>
      </c>
      <c r="G37" s="849">
        <v>8</v>
      </c>
      <c r="H37" s="849">
        <v>233.32999999999998</v>
      </c>
      <c r="I37" s="832">
        <v>6.666666666666668E-2</v>
      </c>
      <c r="J37" s="832">
        <v>29.166249999999998</v>
      </c>
      <c r="K37" s="849">
        <v>105</v>
      </c>
      <c r="L37" s="849">
        <v>3499.9499999999989</v>
      </c>
      <c r="M37" s="832">
        <v>1</v>
      </c>
      <c r="N37" s="832">
        <v>33.332857142857129</v>
      </c>
      <c r="O37" s="849">
        <v>50</v>
      </c>
      <c r="P37" s="849">
        <v>1666.6100000000001</v>
      </c>
      <c r="Q37" s="837">
        <v>0.47618108830126166</v>
      </c>
      <c r="R37" s="850">
        <v>33.3322</v>
      </c>
    </row>
    <row r="38" spans="1:18" ht="14.4" customHeight="1" x14ac:dyDescent="0.3">
      <c r="A38" s="831" t="s">
        <v>5454</v>
      </c>
      <c r="B38" s="832" t="s">
        <v>5503</v>
      </c>
      <c r="C38" s="832" t="s">
        <v>594</v>
      </c>
      <c r="D38" s="832" t="s">
        <v>5459</v>
      </c>
      <c r="E38" s="832" t="s">
        <v>5481</v>
      </c>
      <c r="F38" s="832" t="s">
        <v>5482</v>
      </c>
      <c r="G38" s="849">
        <v>109</v>
      </c>
      <c r="H38" s="849">
        <v>3924</v>
      </c>
      <c r="I38" s="832">
        <v>1.8285181733457596</v>
      </c>
      <c r="J38" s="832">
        <v>36</v>
      </c>
      <c r="K38" s="849">
        <v>58</v>
      </c>
      <c r="L38" s="849">
        <v>2146</v>
      </c>
      <c r="M38" s="832">
        <v>1</v>
      </c>
      <c r="N38" s="832">
        <v>37</v>
      </c>
      <c r="O38" s="849">
        <v>131</v>
      </c>
      <c r="P38" s="849">
        <v>4847</v>
      </c>
      <c r="Q38" s="837">
        <v>2.2586206896551726</v>
      </c>
      <c r="R38" s="850">
        <v>37</v>
      </c>
    </row>
    <row r="39" spans="1:18" ht="14.4" customHeight="1" x14ac:dyDescent="0.3">
      <c r="A39" s="831" t="s">
        <v>5454</v>
      </c>
      <c r="B39" s="832" t="s">
        <v>5503</v>
      </c>
      <c r="C39" s="832" t="s">
        <v>594</v>
      </c>
      <c r="D39" s="832" t="s">
        <v>5459</v>
      </c>
      <c r="E39" s="832" t="s">
        <v>5483</v>
      </c>
      <c r="F39" s="832" t="s">
        <v>5484</v>
      </c>
      <c r="G39" s="849">
        <v>3</v>
      </c>
      <c r="H39" s="849">
        <v>246</v>
      </c>
      <c r="I39" s="832">
        <v>0.5720930232558139</v>
      </c>
      <c r="J39" s="832">
        <v>82</v>
      </c>
      <c r="K39" s="849">
        <v>5</v>
      </c>
      <c r="L39" s="849">
        <v>430</v>
      </c>
      <c r="M39" s="832">
        <v>1</v>
      </c>
      <c r="N39" s="832">
        <v>86</v>
      </c>
      <c r="O39" s="849">
        <v>2</v>
      </c>
      <c r="P39" s="849">
        <v>172</v>
      </c>
      <c r="Q39" s="837">
        <v>0.4</v>
      </c>
      <c r="R39" s="850">
        <v>86</v>
      </c>
    </row>
    <row r="40" spans="1:18" ht="14.4" customHeight="1" x14ac:dyDescent="0.3">
      <c r="A40" s="831" t="s">
        <v>5454</v>
      </c>
      <c r="B40" s="832" t="s">
        <v>5503</v>
      </c>
      <c r="C40" s="832" t="s">
        <v>594</v>
      </c>
      <c r="D40" s="832" t="s">
        <v>5459</v>
      </c>
      <c r="E40" s="832" t="s">
        <v>5485</v>
      </c>
      <c r="F40" s="832" t="s">
        <v>5486</v>
      </c>
      <c r="G40" s="849">
        <v>3</v>
      </c>
      <c r="H40" s="849">
        <v>93</v>
      </c>
      <c r="I40" s="832">
        <v>1.453125</v>
      </c>
      <c r="J40" s="832">
        <v>31</v>
      </c>
      <c r="K40" s="849">
        <v>2</v>
      </c>
      <c r="L40" s="849">
        <v>64</v>
      </c>
      <c r="M40" s="832">
        <v>1</v>
      </c>
      <c r="N40" s="832">
        <v>32</v>
      </c>
      <c r="O40" s="849">
        <v>1</v>
      </c>
      <c r="P40" s="849">
        <v>32</v>
      </c>
      <c r="Q40" s="837">
        <v>0.5</v>
      </c>
      <c r="R40" s="850">
        <v>32</v>
      </c>
    </row>
    <row r="41" spans="1:18" ht="14.4" customHeight="1" x14ac:dyDescent="0.3">
      <c r="A41" s="831" t="s">
        <v>5454</v>
      </c>
      <c r="B41" s="832" t="s">
        <v>5503</v>
      </c>
      <c r="C41" s="832" t="s">
        <v>594</v>
      </c>
      <c r="D41" s="832" t="s">
        <v>5459</v>
      </c>
      <c r="E41" s="832" t="s">
        <v>5489</v>
      </c>
      <c r="F41" s="832" t="s">
        <v>5490</v>
      </c>
      <c r="G41" s="849"/>
      <c r="H41" s="849"/>
      <c r="I41" s="832"/>
      <c r="J41" s="832"/>
      <c r="K41" s="849"/>
      <c r="L41" s="849"/>
      <c r="M41" s="832"/>
      <c r="N41" s="832"/>
      <c r="O41" s="849">
        <v>1</v>
      </c>
      <c r="P41" s="849">
        <v>355</v>
      </c>
      <c r="Q41" s="837"/>
      <c r="R41" s="850">
        <v>355</v>
      </c>
    </row>
    <row r="42" spans="1:18" ht="14.4" customHeight="1" x14ac:dyDescent="0.3">
      <c r="A42" s="831" t="s">
        <v>5454</v>
      </c>
      <c r="B42" s="832" t="s">
        <v>5503</v>
      </c>
      <c r="C42" s="832" t="s">
        <v>594</v>
      </c>
      <c r="D42" s="832" t="s">
        <v>5459</v>
      </c>
      <c r="E42" s="832" t="s">
        <v>5491</v>
      </c>
      <c r="F42" s="832" t="s">
        <v>5492</v>
      </c>
      <c r="G42" s="849">
        <v>1</v>
      </c>
      <c r="H42" s="849">
        <v>210</v>
      </c>
      <c r="I42" s="832">
        <v>0.94594594594594594</v>
      </c>
      <c r="J42" s="832">
        <v>210</v>
      </c>
      <c r="K42" s="849">
        <v>1</v>
      </c>
      <c r="L42" s="849">
        <v>222</v>
      </c>
      <c r="M42" s="832">
        <v>1</v>
      </c>
      <c r="N42" s="832">
        <v>222</v>
      </c>
      <c r="O42" s="849">
        <v>1</v>
      </c>
      <c r="P42" s="849">
        <v>223</v>
      </c>
      <c r="Q42" s="837">
        <v>1.0045045045045045</v>
      </c>
      <c r="R42" s="850">
        <v>223</v>
      </c>
    </row>
    <row r="43" spans="1:18" ht="14.4" customHeight="1" x14ac:dyDescent="0.3">
      <c r="A43" s="831" t="s">
        <v>5454</v>
      </c>
      <c r="B43" s="832" t="s">
        <v>5503</v>
      </c>
      <c r="C43" s="832" t="s">
        <v>594</v>
      </c>
      <c r="D43" s="832" t="s">
        <v>5459</v>
      </c>
      <c r="E43" s="832" t="s">
        <v>5512</v>
      </c>
      <c r="F43" s="832" t="s">
        <v>5513</v>
      </c>
      <c r="G43" s="849"/>
      <c r="H43" s="849"/>
      <c r="I43" s="832"/>
      <c r="J43" s="832"/>
      <c r="K43" s="849">
        <v>2</v>
      </c>
      <c r="L43" s="849">
        <v>888</v>
      </c>
      <c r="M43" s="832">
        <v>1</v>
      </c>
      <c r="N43" s="832">
        <v>444</v>
      </c>
      <c r="O43" s="849"/>
      <c r="P43" s="849"/>
      <c r="Q43" s="837"/>
      <c r="R43" s="850"/>
    </row>
    <row r="44" spans="1:18" ht="14.4" customHeight="1" x14ac:dyDescent="0.3">
      <c r="A44" s="831" t="s">
        <v>5454</v>
      </c>
      <c r="B44" s="832" t="s">
        <v>5503</v>
      </c>
      <c r="C44" s="832" t="s">
        <v>594</v>
      </c>
      <c r="D44" s="832" t="s">
        <v>5459</v>
      </c>
      <c r="E44" s="832" t="s">
        <v>5514</v>
      </c>
      <c r="F44" s="832" t="s">
        <v>5515</v>
      </c>
      <c r="G44" s="849">
        <v>2</v>
      </c>
      <c r="H44" s="849">
        <v>240</v>
      </c>
      <c r="I44" s="832">
        <v>0.65040650406504064</v>
      </c>
      <c r="J44" s="832">
        <v>120</v>
      </c>
      <c r="K44" s="849">
        <v>3</v>
      </c>
      <c r="L44" s="849">
        <v>369</v>
      </c>
      <c r="M44" s="832">
        <v>1</v>
      </c>
      <c r="N44" s="832">
        <v>123</v>
      </c>
      <c r="O44" s="849">
        <v>2</v>
      </c>
      <c r="P44" s="849">
        <v>246</v>
      </c>
      <c r="Q44" s="837">
        <v>0.66666666666666663</v>
      </c>
      <c r="R44" s="850">
        <v>123</v>
      </c>
    </row>
    <row r="45" spans="1:18" ht="14.4" customHeight="1" x14ac:dyDescent="0.3">
      <c r="A45" s="831" t="s">
        <v>5454</v>
      </c>
      <c r="B45" s="832" t="s">
        <v>5503</v>
      </c>
      <c r="C45" s="832" t="s">
        <v>594</v>
      </c>
      <c r="D45" s="832" t="s">
        <v>5459</v>
      </c>
      <c r="E45" s="832" t="s">
        <v>5497</v>
      </c>
      <c r="F45" s="832" t="s">
        <v>5498</v>
      </c>
      <c r="G45" s="849">
        <v>6</v>
      </c>
      <c r="H45" s="849">
        <v>342</v>
      </c>
      <c r="I45" s="832">
        <v>0.96610169491525422</v>
      </c>
      <c r="J45" s="832">
        <v>57</v>
      </c>
      <c r="K45" s="849">
        <v>6</v>
      </c>
      <c r="L45" s="849">
        <v>354</v>
      </c>
      <c r="M45" s="832">
        <v>1</v>
      </c>
      <c r="N45" s="832">
        <v>59</v>
      </c>
      <c r="O45" s="849">
        <v>9</v>
      </c>
      <c r="P45" s="849">
        <v>531</v>
      </c>
      <c r="Q45" s="837">
        <v>1.5</v>
      </c>
      <c r="R45" s="850">
        <v>59</v>
      </c>
    </row>
    <row r="46" spans="1:18" ht="14.4" customHeight="1" x14ac:dyDescent="0.3">
      <c r="A46" s="831" t="s">
        <v>5454</v>
      </c>
      <c r="B46" s="832" t="s">
        <v>5503</v>
      </c>
      <c r="C46" s="832" t="s">
        <v>594</v>
      </c>
      <c r="D46" s="832" t="s">
        <v>5459</v>
      </c>
      <c r="E46" s="832" t="s">
        <v>5516</v>
      </c>
      <c r="F46" s="832" t="s">
        <v>5517</v>
      </c>
      <c r="G46" s="849"/>
      <c r="H46" s="849"/>
      <c r="I46" s="832"/>
      <c r="J46" s="832"/>
      <c r="K46" s="849">
        <v>1</v>
      </c>
      <c r="L46" s="849">
        <v>91</v>
      </c>
      <c r="M46" s="832">
        <v>1</v>
      </c>
      <c r="N46" s="832">
        <v>91</v>
      </c>
      <c r="O46" s="849"/>
      <c r="P46" s="849"/>
      <c r="Q46" s="837"/>
      <c r="R46" s="850"/>
    </row>
    <row r="47" spans="1:18" ht="14.4" customHeight="1" x14ac:dyDescent="0.3">
      <c r="A47" s="831" t="s">
        <v>5454</v>
      </c>
      <c r="B47" s="832" t="s">
        <v>5503</v>
      </c>
      <c r="C47" s="832" t="s">
        <v>594</v>
      </c>
      <c r="D47" s="832" t="s">
        <v>5459</v>
      </c>
      <c r="E47" s="832" t="s">
        <v>5518</v>
      </c>
      <c r="F47" s="832" t="s">
        <v>5519</v>
      </c>
      <c r="G47" s="849">
        <v>2</v>
      </c>
      <c r="H47" s="849">
        <v>358</v>
      </c>
      <c r="I47" s="832">
        <v>1.9562841530054644</v>
      </c>
      <c r="J47" s="832">
        <v>179</v>
      </c>
      <c r="K47" s="849">
        <v>1</v>
      </c>
      <c r="L47" s="849">
        <v>183</v>
      </c>
      <c r="M47" s="832">
        <v>1</v>
      </c>
      <c r="N47" s="832">
        <v>183</v>
      </c>
      <c r="O47" s="849"/>
      <c r="P47" s="849"/>
      <c r="Q47" s="837"/>
      <c r="R47" s="850"/>
    </row>
    <row r="48" spans="1:18" ht="14.4" customHeight="1" x14ac:dyDescent="0.3">
      <c r="A48" s="831" t="s">
        <v>5454</v>
      </c>
      <c r="B48" s="832" t="s">
        <v>5503</v>
      </c>
      <c r="C48" s="832" t="s">
        <v>594</v>
      </c>
      <c r="D48" s="832" t="s">
        <v>5459</v>
      </c>
      <c r="E48" s="832" t="s">
        <v>5520</v>
      </c>
      <c r="F48" s="832" t="s">
        <v>5521</v>
      </c>
      <c r="G48" s="849"/>
      <c r="H48" s="849"/>
      <c r="I48" s="832"/>
      <c r="J48" s="832"/>
      <c r="K48" s="849">
        <v>3</v>
      </c>
      <c r="L48" s="849">
        <v>1116</v>
      </c>
      <c r="M48" s="832">
        <v>1</v>
      </c>
      <c r="N48" s="832">
        <v>372</v>
      </c>
      <c r="O48" s="849">
        <v>2</v>
      </c>
      <c r="P48" s="849">
        <v>746</v>
      </c>
      <c r="Q48" s="837">
        <v>0.6684587813620072</v>
      </c>
      <c r="R48" s="850">
        <v>373</v>
      </c>
    </row>
    <row r="49" spans="1:18" ht="14.4" customHeight="1" thickBot="1" x14ac:dyDescent="0.35">
      <c r="A49" s="839" t="s">
        <v>5454</v>
      </c>
      <c r="B49" s="840" t="s">
        <v>5503</v>
      </c>
      <c r="C49" s="840" t="s">
        <v>594</v>
      </c>
      <c r="D49" s="840" t="s">
        <v>5459</v>
      </c>
      <c r="E49" s="840" t="s">
        <v>5522</v>
      </c>
      <c r="F49" s="840" t="s">
        <v>5523</v>
      </c>
      <c r="G49" s="851"/>
      <c r="H49" s="851"/>
      <c r="I49" s="840"/>
      <c r="J49" s="840"/>
      <c r="K49" s="851">
        <v>2</v>
      </c>
      <c r="L49" s="851">
        <v>502</v>
      </c>
      <c r="M49" s="840">
        <v>1</v>
      </c>
      <c r="N49" s="840">
        <v>251</v>
      </c>
      <c r="O49" s="851"/>
      <c r="P49" s="851"/>
      <c r="Q49" s="845"/>
      <c r="R49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8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5525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329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2797.1</v>
      </c>
      <c r="I3" s="208">
        <f t="shared" si="0"/>
        <v>1031638.4200000002</v>
      </c>
      <c r="J3" s="78"/>
      <c r="K3" s="78"/>
      <c r="L3" s="208">
        <f t="shared" si="0"/>
        <v>2826</v>
      </c>
      <c r="M3" s="208">
        <f t="shared" si="0"/>
        <v>1066751.5899999996</v>
      </c>
      <c r="N3" s="78"/>
      <c r="O3" s="78"/>
      <c r="P3" s="208">
        <f t="shared" si="0"/>
        <v>2900.1</v>
      </c>
      <c r="Q3" s="208">
        <f t="shared" si="0"/>
        <v>1090809.3800000001</v>
      </c>
      <c r="R3" s="79">
        <f>IF(M3=0,0,Q3/M3)</f>
        <v>1.0225523826029643</v>
      </c>
      <c r="S3" s="209">
        <f>IF(P3=0,0,Q3/P3)</f>
        <v>376.12819557946284</v>
      </c>
    </row>
    <row r="4" spans="1:19" ht="14.4" customHeight="1" x14ac:dyDescent="0.3">
      <c r="A4" s="630" t="s">
        <v>285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2016</v>
      </c>
      <c r="M4" s="635"/>
      <c r="N4" s="206"/>
      <c r="O4" s="206"/>
      <c r="P4" s="634">
        <v>2017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5454</v>
      </c>
      <c r="B6" s="825" t="s">
        <v>5455</v>
      </c>
      <c r="C6" s="825" t="s">
        <v>594</v>
      </c>
      <c r="D6" s="825" t="s">
        <v>5448</v>
      </c>
      <c r="E6" s="825" t="s">
        <v>5459</v>
      </c>
      <c r="F6" s="825" t="s">
        <v>5460</v>
      </c>
      <c r="G6" s="825" t="s">
        <v>5461</v>
      </c>
      <c r="H6" s="225">
        <v>1</v>
      </c>
      <c r="I6" s="225">
        <v>35</v>
      </c>
      <c r="J6" s="825"/>
      <c r="K6" s="825">
        <v>35</v>
      </c>
      <c r="L6" s="225"/>
      <c r="M6" s="225"/>
      <c r="N6" s="825"/>
      <c r="O6" s="825"/>
      <c r="P6" s="225">
        <v>1</v>
      </c>
      <c r="Q6" s="225">
        <v>37</v>
      </c>
      <c r="R6" s="830"/>
      <c r="S6" s="848">
        <v>37</v>
      </c>
    </row>
    <row r="7" spans="1:19" ht="14.4" customHeight="1" x14ac:dyDescent="0.3">
      <c r="A7" s="831" t="s">
        <v>5454</v>
      </c>
      <c r="B7" s="832" t="s">
        <v>5455</v>
      </c>
      <c r="C7" s="832" t="s">
        <v>594</v>
      </c>
      <c r="D7" s="832" t="s">
        <v>5448</v>
      </c>
      <c r="E7" s="832" t="s">
        <v>5459</v>
      </c>
      <c r="F7" s="832" t="s">
        <v>5467</v>
      </c>
      <c r="G7" s="832" t="s">
        <v>5468</v>
      </c>
      <c r="H7" s="849">
        <v>9</v>
      </c>
      <c r="I7" s="849">
        <v>8532</v>
      </c>
      <c r="J7" s="832">
        <v>0.59435736677115991</v>
      </c>
      <c r="K7" s="832">
        <v>948</v>
      </c>
      <c r="L7" s="849">
        <v>15</v>
      </c>
      <c r="M7" s="849">
        <v>14355</v>
      </c>
      <c r="N7" s="832">
        <v>1</v>
      </c>
      <c r="O7" s="832">
        <v>957</v>
      </c>
      <c r="P7" s="849">
        <v>14</v>
      </c>
      <c r="Q7" s="849">
        <v>13398</v>
      </c>
      <c r="R7" s="837">
        <v>0.93333333333333335</v>
      </c>
      <c r="S7" s="850">
        <v>957</v>
      </c>
    </row>
    <row r="8" spans="1:19" ht="14.4" customHeight="1" x14ac:dyDescent="0.3">
      <c r="A8" s="831" t="s">
        <v>5454</v>
      </c>
      <c r="B8" s="832" t="s">
        <v>5455</v>
      </c>
      <c r="C8" s="832" t="s">
        <v>594</v>
      </c>
      <c r="D8" s="832" t="s">
        <v>5448</v>
      </c>
      <c r="E8" s="832" t="s">
        <v>5459</v>
      </c>
      <c r="F8" s="832" t="s">
        <v>5469</v>
      </c>
      <c r="G8" s="832" t="s">
        <v>5470</v>
      </c>
      <c r="H8" s="849">
        <v>3</v>
      </c>
      <c r="I8" s="849">
        <v>1245</v>
      </c>
      <c r="J8" s="832">
        <v>1.4443155452436194</v>
      </c>
      <c r="K8" s="832">
        <v>415</v>
      </c>
      <c r="L8" s="849">
        <v>2</v>
      </c>
      <c r="M8" s="849">
        <v>862</v>
      </c>
      <c r="N8" s="832">
        <v>1</v>
      </c>
      <c r="O8" s="832">
        <v>431</v>
      </c>
      <c r="P8" s="849">
        <v>3</v>
      </c>
      <c r="Q8" s="849">
        <v>1296</v>
      </c>
      <c r="R8" s="837">
        <v>1.5034802784222738</v>
      </c>
      <c r="S8" s="850">
        <v>432</v>
      </c>
    </row>
    <row r="9" spans="1:19" ht="14.4" customHeight="1" x14ac:dyDescent="0.3">
      <c r="A9" s="831" t="s">
        <v>5454</v>
      </c>
      <c r="B9" s="832" t="s">
        <v>5455</v>
      </c>
      <c r="C9" s="832" t="s">
        <v>594</v>
      </c>
      <c r="D9" s="832" t="s">
        <v>5448</v>
      </c>
      <c r="E9" s="832" t="s">
        <v>5459</v>
      </c>
      <c r="F9" s="832" t="s">
        <v>5471</v>
      </c>
      <c r="G9" s="832" t="s">
        <v>5472</v>
      </c>
      <c r="H9" s="849">
        <v>322</v>
      </c>
      <c r="I9" s="849">
        <v>317170</v>
      </c>
      <c r="J9" s="832">
        <v>0.92003736192332686</v>
      </c>
      <c r="K9" s="832">
        <v>985</v>
      </c>
      <c r="L9" s="849">
        <v>342</v>
      </c>
      <c r="M9" s="849">
        <v>344736</v>
      </c>
      <c r="N9" s="832">
        <v>1</v>
      </c>
      <c r="O9" s="832">
        <v>1008</v>
      </c>
      <c r="P9" s="849">
        <v>325</v>
      </c>
      <c r="Q9" s="849">
        <v>327925</v>
      </c>
      <c r="R9" s="837">
        <v>0.9512351480553235</v>
      </c>
      <c r="S9" s="850">
        <v>1009</v>
      </c>
    </row>
    <row r="10" spans="1:19" ht="14.4" customHeight="1" x14ac:dyDescent="0.3">
      <c r="A10" s="831" t="s">
        <v>5454</v>
      </c>
      <c r="B10" s="832" t="s">
        <v>5455</v>
      </c>
      <c r="C10" s="832" t="s">
        <v>594</v>
      </c>
      <c r="D10" s="832" t="s">
        <v>5448</v>
      </c>
      <c r="E10" s="832" t="s">
        <v>5459</v>
      </c>
      <c r="F10" s="832" t="s">
        <v>5475</v>
      </c>
      <c r="G10" s="832" t="s">
        <v>5476</v>
      </c>
      <c r="H10" s="849">
        <v>1</v>
      </c>
      <c r="I10" s="849">
        <v>306</v>
      </c>
      <c r="J10" s="832">
        <v>0.96226415094339623</v>
      </c>
      <c r="K10" s="832">
        <v>306</v>
      </c>
      <c r="L10" s="849">
        <v>1</v>
      </c>
      <c r="M10" s="849">
        <v>318</v>
      </c>
      <c r="N10" s="832">
        <v>1</v>
      </c>
      <c r="O10" s="832">
        <v>318</v>
      </c>
      <c r="P10" s="849">
        <v>1</v>
      </c>
      <c r="Q10" s="849">
        <v>319</v>
      </c>
      <c r="R10" s="837">
        <v>1.0031446540880504</v>
      </c>
      <c r="S10" s="850">
        <v>319</v>
      </c>
    </row>
    <row r="11" spans="1:19" ht="14.4" customHeight="1" x14ac:dyDescent="0.3">
      <c r="A11" s="831" t="s">
        <v>5454</v>
      </c>
      <c r="B11" s="832" t="s">
        <v>5455</v>
      </c>
      <c r="C11" s="832" t="s">
        <v>594</v>
      </c>
      <c r="D11" s="832" t="s">
        <v>5448</v>
      </c>
      <c r="E11" s="832" t="s">
        <v>5459</v>
      </c>
      <c r="F11" s="832" t="s">
        <v>5477</v>
      </c>
      <c r="G11" s="832" t="s">
        <v>5478</v>
      </c>
      <c r="H11" s="849">
        <v>5</v>
      </c>
      <c r="I11" s="849">
        <v>4185</v>
      </c>
      <c r="J11" s="832">
        <v>0.68561598951507208</v>
      </c>
      <c r="K11" s="832">
        <v>837</v>
      </c>
      <c r="L11" s="849">
        <v>7</v>
      </c>
      <c r="M11" s="849">
        <v>6104</v>
      </c>
      <c r="N11" s="832">
        <v>1</v>
      </c>
      <c r="O11" s="832">
        <v>872</v>
      </c>
      <c r="P11" s="849">
        <v>10</v>
      </c>
      <c r="Q11" s="849">
        <v>8730</v>
      </c>
      <c r="R11" s="837">
        <v>1.4302096985583224</v>
      </c>
      <c r="S11" s="850">
        <v>873</v>
      </c>
    </row>
    <row r="12" spans="1:19" ht="14.4" customHeight="1" x14ac:dyDescent="0.3">
      <c r="A12" s="831" t="s">
        <v>5454</v>
      </c>
      <c r="B12" s="832" t="s">
        <v>5455</v>
      </c>
      <c r="C12" s="832" t="s">
        <v>594</v>
      </c>
      <c r="D12" s="832" t="s">
        <v>5448</v>
      </c>
      <c r="E12" s="832" t="s">
        <v>5459</v>
      </c>
      <c r="F12" s="832" t="s">
        <v>5479</v>
      </c>
      <c r="G12" s="832" t="s">
        <v>5480</v>
      </c>
      <c r="H12" s="849">
        <v>266</v>
      </c>
      <c r="I12" s="849">
        <v>3366.66</v>
      </c>
      <c r="J12" s="832">
        <v>4.2083776047200585</v>
      </c>
      <c r="K12" s="832">
        <v>12.656616541353383</v>
      </c>
      <c r="L12" s="849">
        <v>24</v>
      </c>
      <c r="M12" s="849">
        <v>799.99</v>
      </c>
      <c r="N12" s="832">
        <v>1</v>
      </c>
      <c r="O12" s="832">
        <v>33.332916666666669</v>
      </c>
      <c r="P12" s="849">
        <v>19</v>
      </c>
      <c r="Q12" s="849">
        <v>633.33000000000004</v>
      </c>
      <c r="R12" s="837">
        <v>0.79167239590494887</v>
      </c>
      <c r="S12" s="850">
        <v>33.333157894736843</v>
      </c>
    </row>
    <row r="13" spans="1:19" ht="14.4" customHeight="1" x14ac:dyDescent="0.3">
      <c r="A13" s="831" t="s">
        <v>5454</v>
      </c>
      <c r="B13" s="832" t="s">
        <v>5455</v>
      </c>
      <c r="C13" s="832" t="s">
        <v>594</v>
      </c>
      <c r="D13" s="832" t="s">
        <v>5448</v>
      </c>
      <c r="E13" s="832" t="s">
        <v>5459</v>
      </c>
      <c r="F13" s="832" t="s">
        <v>5481</v>
      </c>
      <c r="G13" s="832" t="s">
        <v>5482</v>
      </c>
      <c r="H13" s="849">
        <v>81</v>
      </c>
      <c r="I13" s="849">
        <v>2916</v>
      </c>
      <c r="J13" s="832">
        <v>0.61093651791326209</v>
      </c>
      <c r="K13" s="832">
        <v>36</v>
      </c>
      <c r="L13" s="849">
        <v>129</v>
      </c>
      <c r="M13" s="849">
        <v>4773</v>
      </c>
      <c r="N13" s="832">
        <v>1</v>
      </c>
      <c r="O13" s="832">
        <v>37</v>
      </c>
      <c r="P13" s="849">
        <v>40</v>
      </c>
      <c r="Q13" s="849">
        <v>1480</v>
      </c>
      <c r="R13" s="837">
        <v>0.31007751937984496</v>
      </c>
      <c r="S13" s="850">
        <v>37</v>
      </c>
    </row>
    <row r="14" spans="1:19" ht="14.4" customHeight="1" x14ac:dyDescent="0.3">
      <c r="A14" s="831" t="s">
        <v>5454</v>
      </c>
      <c r="B14" s="832" t="s">
        <v>5455</v>
      </c>
      <c r="C14" s="832" t="s">
        <v>594</v>
      </c>
      <c r="D14" s="832" t="s">
        <v>5448</v>
      </c>
      <c r="E14" s="832" t="s">
        <v>5459</v>
      </c>
      <c r="F14" s="832" t="s">
        <v>5487</v>
      </c>
      <c r="G14" s="832" t="s">
        <v>5488</v>
      </c>
      <c r="H14" s="849">
        <v>28</v>
      </c>
      <c r="I14" s="849">
        <v>53536</v>
      </c>
      <c r="J14" s="832">
        <v>0.99118714359771898</v>
      </c>
      <c r="K14" s="832">
        <v>1912</v>
      </c>
      <c r="L14" s="849">
        <v>28</v>
      </c>
      <c r="M14" s="849">
        <v>54012</v>
      </c>
      <c r="N14" s="832">
        <v>1</v>
      </c>
      <c r="O14" s="832">
        <v>1929</v>
      </c>
      <c r="P14" s="849">
        <v>23</v>
      </c>
      <c r="Q14" s="849">
        <v>46345</v>
      </c>
      <c r="R14" s="837">
        <v>0.85805006294897435</v>
      </c>
      <c r="S14" s="850">
        <v>2015</v>
      </c>
    </row>
    <row r="15" spans="1:19" ht="14.4" customHeight="1" x14ac:dyDescent="0.3">
      <c r="A15" s="831" t="s">
        <v>5454</v>
      </c>
      <c r="B15" s="832" t="s">
        <v>5455</v>
      </c>
      <c r="C15" s="832" t="s">
        <v>594</v>
      </c>
      <c r="D15" s="832" t="s">
        <v>5448</v>
      </c>
      <c r="E15" s="832" t="s">
        <v>5459</v>
      </c>
      <c r="F15" s="832" t="s">
        <v>5489</v>
      </c>
      <c r="G15" s="832" t="s">
        <v>5490</v>
      </c>
      <c r="H15" s="849">
        <v>27</v>
      </c>
      <c r="I15" s="849">
        <v>8937</v>
      </c>
      <c r="J15" s="832">
        <v>1.0519067796610169</v>
      </c>
      <c r="K15" s="832">
        <v>331</v>
      </c>
      <c r="L15" s="849">
        <v>24</v>
      </c>
      <c r="M15" s="849">
        <v>8496</v>
      </c>
      <c r="N15" s="832">
        <v>1</v>
      </c>
      <c r="O15" s="832">
        <v>354</v>
      </c>
      <c r="P15" s="849">
        <v>19</v>
      </c>
      <c r="Q15" s="849">
        <v>6745</v>
      </c>
      <c r="R15" s="837">
        <v>0.7939030131826742</v>
      </c>
      <c r="S15" s="850">
        <v>355</v>
      </c>
    </row>
    <row r="16" spans="1:19" ht="14.4" customHeight="1" x14ac:dyDescent="0.3">
      <c r="A16" s="831" t="s">
        <v>5454</v>
      </c>
      <c r="B16" s="832" t="s">
        <v>5455</v>
      </c>
      <c r="C16" s="832" t="s">
        <v>594</v>
      </c>
      <c r="D16" s="832" t="s">
        <v>5448</v>
      </c>
      <c r="E16" s="832" t="s">
        <v>5459</v>
      </c>
      <c r="F16" s="832" t="s">
        <v>5491</v>
      </c>
      <c r="G16" s="832" t="s">
        <v>5492</v>
      </c>
      <c r="H16" s="849">
        <v>2</v>
      </c>
      <c r="I16" s="849">
        <v>420</v>
      </c>
      <c r="J16" s="832"/>
      <c r="K16" s="832">
        <v>210</v>
      </c>
      <c r="L16" s="849"/>
      <c r="M16" s="849"/>
      <c r="N16" s="832"/>
      <c r="O16" s="832"/>
      <c r="P16" s="849">
        <v>1</v>
      </c>
      <c r="Q16" s="849">
        <v>223</v>
      </c>
      <c r="R16" s="837"/>
      <c r="S16" s="850">
        <v>223</v>
      </c>
    </row>
    <row r="17" spans="1:19" ht="14.4" customHeight="1" x14ac:dyDescent="0.3">
      <c r="A17" s="831" t="s">
        <v>5454</v>
      </c>
      <c r="B17" s="832" t="s">
        <v>5455</v>
      </c>
      <c r="C17" s="832" t="s">
        <v>594</v>
      </c>
      <c r="D17" s="832" t="s">
        <v>5448</v>
      </c>
      <c r="E17" s="832" t="s">
        <v>5459</v>
      </c>
      <c r="F17" s="832" t="s">
        <v>5493</v>
      </c>
      <c r="G17" s="832" t="s">
        <v>5494</v>
      </c>
      <c r="H17" s="849">
        <v>2</v>
      </c>
      <c r="I17" s="849">
        <v>330</v>
      </c>
      <c r="J17" s="832"/>
      <c r="K17" s="832">
        <v>165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 t="s">
        <v>5454</v>
      </c>
      <c r="B18" s="832" t="s">
        <v>5455</v>
      </c>
      <c r="C18" s="832" t="s">
        <v>594</v>
      </c>
      <c r="D18" s="832" t="s">
        <v>5448</v>
      </c>
      <c r="E18" s="832" t="s">
        <v>5459</v>
      </c>
      <c r="F18" s="832" t="s">
        <v>5497</v>
      </c>
      <c r="G18" s="832" t="s">
        <v>5498</v>
      </c>
      <c r="H18" s="849">
        <v>9</v>
      </c>
      <c r="I18" s="849">
        <v>513</v>
      </c>
      <c r="J18" s="832">
        <v>0.39522342064714944</v>
      </c>
      <c r="K18" s="832">
        <v>57</v>
      </c>
      <c r="L18" s="849">
        <v>22</v>
      </c>
      <c r="M18" s="849">
        <v>1298</v>
      </c>
      <c r="N18" s="832">
        <v>1</v>
      </c>
      <c r="O18" s="832">
        <v>59</v>
      </c>
      <c r="P18" s="849">
        <v>6</v>
      </c>
      <c r="Q18" s="849">
        <v>354</v>
      </c>
      <c r="R18" s="837">
        <v>0.27272727272727271</v>
      </c>
      <c r="S18" s="850">
        <v>59</v>
      </c>
    </row>
    <row r="19" spans="1:19" ht="14.4" customHeight="1" x14ac:dyDescent="0.3">
      <c r="A19" s="831" t="s">
        <v>5454</v>
      </c>
      <c r="B19" s="832" t="s">
        <v>5455</v>
      </c>
      <c r="C19" s="832" t="s">
        <v>594</v>
      </c>
      <c r="D19" s="832" t="s">
        <v>5448</v>
      </c>
      <c r="E19" s="832" t="s">
        <v>5459</v>
      </c>
      <c r="F19" s="832" t="s">
        <v>5501</v>
      </c>
      <c r="G19" s="832" t="s">
        <v>5502</v>
      </c>
      <c r="H19" s="849">
        <v>1</v>
      </c>
      <c r="I19" s="849">
        <v>532</v>
      </c>
      <c r="J19" s="832"/>
      <c r="K19" s="832">
        <v>532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" customHeight="1" x14ac:dyDescent="0.3">
      <c r="A20" s="831" t="s">
        <v>5454</v>
      </c>
      <c r="B20" s="832" t="s">
        <v>5455</v>
      </c>
      <c r="C20" s="832" t="s">
        <v>594</v>
      </c>
      <c r="D20" s="832" t="s">
        <v>5452</v>
      </c>
      <c r="E20" s="832" t="s">
        <v>5459</v>
      </c>
      <c r="F20" s="832" t="s">
        <v>5479</v>
      </c>
      <c r="G20" s="832" t="s">
        <v>5480</v>
      </c>
      <c r="H20" s="849">
        <v>1</v>
      </c>
      <c r="I20" s="849">
        <v>33.33</v>
      </c>
      <c r="J20" s="832"/>
      <c r="K20" s="832">
        <v>33.33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5454</v>
      </c>
      <c r="B21" s="832" t="s">
        <v>5455</v>
      </c>
      <c r="C21" s="832" t="s">
        <v>594</v>
      </c>
      <c r="D21" s="832" t="s">
        <v>5452</v>
      </c>
      <c r="E21" s="832" t="s">
        <v>5459</v>
      </c>
      <c r="F21" s="832" t="s">
        <v>5493</v>
      </c>
      <c r="G21" s="832" t="s">
        <v>5494</v>
      </c>
      <c r="H21" s="849">
        <v>1</v>
      </c>
      <c r="I21" s="849">
        <v>165</v>
      </c>
      <c r="J21" s="832"/>
      <c r="K21" s="832">
        <v>165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" customHeight="1" x14ac:dyDescent="0.3">
      <c r="A22" s="831" t="s">
        <v>5454</v>
      </c>
      <c r="B22" s="832" t="s">
        <v>5455</v>
      </c>
      <c r="C22" s="832" t="s">
        <v>594</v>
      </c>
      <c r="D22" s="832" t="s">
        <v>2341</v>
      </c>
      <c r="E22" s="832" t="s">
        <v>5459</v>
      </c>
      <c r="F22" s="832" t="s">
        <v>5460</v>
      </c>
      <c r="G22" s="832" t="s">
        <v>5461</v>
      </c>
      <c r="H22" s="849">
        <v>19</v>
      </c>
      <c r="I22" s="849">
        <v>665</v>
      </c>
      <c r="J22" s="832">
        <v>1.2837837837837838</v>
      </c>
      <c r="K22" s="832">
        <v>35</v>
      </c>
      <c r="L22" s="849">
        <v>14</v>
      </c>
      <c r="M22" s="849">
        <v>518</v>
      </c>
      <c r="N22" s="832">
        <v>1</v>
      </c>
      <c r="O22" s="832">
        <v>37</v>
      </c>
      <c r="P22" s="849">
        <v>17</v>
      </c>
      <c r="Q22" s="849">
        <v>629</v>
      </c>
      <c r="R22" s="837">
        <v>1.2142857142857142</v>
      </c>
      <c r="S22" s="850">
        <v>37</v>
      </c>
    </row>
    <row r="23" spans="1:19" ht="14.4" customHeight="1" x14ac:dyDescent="0.3">
      <c r="A23" s="831" t="s">
        <v>5454</v>
      </c>
      <c r="B23" s="832" t="s">
        <v>5455</v>
      </c>
      <c r="C23" s="832" t="s">
        <v>594</v>
      </c>
      <c r="D23" s="832" t="s">
        <v>2341</v>
      </c>
      <c r="E23" s="832" t="s">
        <v>5459</v>
      </c>
      <c r="F23" s="832" t="s">
        <v>3859</v>
      </c>
      <c r="G23" s="832" t="s">
        <v>5466</v>
      </c>
      <c r="H23" s="849">
        <v>2</v>
      </c>
      <c r="I23" s="849">
        <v>200</v>
      </c>
      <c r="J23" s="832"/>
      <c r="K23" s="832">
        <v>100</v>
      </c>
      <c r="L23" s="849"/>
      <c r="M23" s="849"/>
      <c r="N23" s="832"/>
      <c r="O23" s="832"/>
      <c r="P23" s="849">
        <v>42</v>
      </c>
      <c r="Q23" s="849">
        <v>5922</v>
      </c>
      <c r="R23" s="837"/>
      <c r="S23" s="850">
        <v>141</v>
      </c>
    </row>
    <row r="24" spans="1:19" ht="14.4" customHeight="1" x14ac:dyDescent="0.3">
      <c r="A24" s="831" t="s">
        <v>5454</v>
      </c>
      <c r="B24" s="832" t="s">
        <v>5455</v>
      </c>
      <c r="C24" s="832" t="s">
        <v>594</v>
      </c>
      <c r="D24" s="832" t="s">
        <v>2341</v>
      </c>
      <c r="E24" s="832" t="s">
        <v>5459</v>
      </c>
      <c r="F24" s="832" t="s">
        <v>5467</v>
      </c>
      <c r="G24" s="832" t="s">
        <v>5468</v>
      </c>
      <c r="H24" s="849">
        <v>7</v>
      </c>
      <c r="I24" s="849">
        <v>6636</v>
      </c>
      <c r="J24" s="832">
        <v>0.99059561128526641</v>
      </c>
      <c r="K24" s="832">
        <v>948</v>
      </c>
      <c r="L24" s="849">
        <v>7</v>
      </c>
      <c r="M24" s="849">
        <v>6699</v>
      </c>
      <c r="N24" s="832">
        <v>1</v>
      </c>
      <c r="O24" s="832">
        <v>957</v>
      </c>
      <c r="P24" s="849">
        <v>1</v>
      </c>
      <c r="Q24" s="849">
        <v>957</v>
      </c>
      <c r="R24" s="837">
        <v>0.14285714285714285</v>
      </c>
      <c r="S24" s="850">
        <v>957</v>
      </c>
    </row>
    <row r="25" spans="1:19" ht="14.4" customHeight="1" x14ac:dyDescent="0.3">
      <c r="A25" s="831" t="s">
        <v>5454</v>
      </c>
      <c r="B25" s="832" t="s">
        <v>5455</v>
      </c>
      <c r="C25" s="832" t="s">
        <v>594</v>
      </c>
      <c r="D25" s="832" t="s">
        <v>2341</v>
      </c>
      <c r="E25" s="832" t="s">
        <v>5459</v>
      </c>
      <c r="F25" s="832" t="s">
        <v>5469</v>
      </c>
      <c r="G25" s="832" t="s">
        <v>5470</v>
      </c>
      <c r="H25" s="849">
        <v>2</v>
      </c>
      <c r="I25" s="849">
        <v>830</v>
      </c>
      <c r="J25" s="832"/>
      <c r="K25" s="832">
        <v>415</v>
      </c>
      <c r="L25" s="849"/>
      <c r="M25" s="849"/>
      <c r="N25" s="832"/>
      <c r="O25" s="832"/>
      <c r="P25" s="849"/>
      <c r="Q25" s="849"/>
      <c r="R25" s="837"/>
      <c r="S25" s="850"/>
    </row>
    <row r="26" spans="1:19" ht="14.4" customHeight="1" x14ac:dyDescent="0.3">
      <c r="A26" s="831" t="s">
        <v>5454</v>
      </c>
      <c r="B26" s="832" t="s">
        <v>5455</v>
      </c>
      <c r="C26" s="832" t="s">
        <v>594</v>
      </c>
      <c r="D26" s="832" t="s">
        <v>2341</v>
      </c>
      <c r="E26" s="832" t="s">
        <v>5459</v>
      </c>
      <c r="F26" s="832" t="s">
        <v>5471</v>
      </c>
      <c r="G26" s="832" t="s">
        <v>5472</v>
      </c>
      <c r="H26" s="849">
        <v>154</v>
      </c>
      <c r="I26" s="849">
        <v>151690</v>
      </c>
      <c r="J26" s="832">
        <v>1.0749007936507937</v>
      </c>
      <c r="K26" s="832">
        <v>985</v>
      </c>
      <c r="L26" s="849">
        <v>140</v>
      </c>
      <c r="M26" s="849">
        <v>141120</v>
      </c>
      <c r="N26" s="832">
        <v>1</v>
      </c>
      <c r="O26" s="832">
        <v>1008</v>
      </c>
      <c r="P26" s="849">
        <v>159</v>
      </c>
      <c r="Q26" s="849">
        <v>160431</v>
      </c>
      <c r="R26" s="837">
        <v>1.1368409863945579</v>
      </c>
      <c r="S26" s="850">
        <v>1009</v>
      </c>
    </row>
    <row r="27" spans="1:19" ht="14.4" customHeight="1" x14ac:dyDescent="0.3">
      <c r="A27" s="831" t="s">
        <v>5454</v>
      </c>
      <c r="B27" s="832" t="s">
        <v>5455</v>
      </c>
      <c r="C27" s="832" t="s">
        <v>594</v>
      </c>
      <c r="D27" s="832" t="s">
        <v>2341</v>
      </c>
      <c r="E27" s="832" t="s">
        <v>5459</v>
      </c>
      <c r="F27" s="832" t="s">
        <v>5477</v>
      </c>
      <c r="G27" s="832" t="s">
        <v>5478</v>
      </c>
      <c r="H27" s="849">
        <v>1</v>
      </c>
      <c r="I27" s="849">
        <v>837</v>
      </c>
      <c r="J27" s="832">
        <v>0.31995412844036697</v>
      </c>
      <c r="K27" s="832">
        <v>837</v>
      </c>
      <c r="L27" s="849">
        <v>3</v>
      </c>
      <c r="M27" s="849">
        <v>2616</v>
      </c>
      <c r="N27" s="832">
        <v>1</v>
      </c>
      <c r="O27" s="832">
        <v>872</v>
      </c>
      <c r="P27" s="849">
        <v>1</v>
      </c>
      <c r="Q27" s="849">
        <v>873</v>
      </c>
      <c r="R27" s="837">
        <v>0.33371559633027525</v>
      </c>
      <c r="S27" s="850">
        <v>873</v>
      </c>
    </row>
    <row r="28" spans="1:19" ht="14.4" customHeight="1" x14ac:dyDescent="0.3">
      <c r="A28" s="831" t="s">
        <v>5454</v>
      </c>
      <c r="B28" s="832" t="s">
        <v>5455</v>
      </c>
      <c r="C28" s="832" t="s">
        <v>594</v>
      </c>
      <c r="D28" s="832" t="s">
        <v>2341</v>
      </c>
      <c r="E28" s="832" t="s">
        <v>5459</v>
      </c>
      <c r="F28" s="832" t="s">
        <v>5479</v>
      </c>
      <c r="G28" s="832" t="s">
        <v>5480</v>
      </c>
      <c r="H28" s="849">
        <v>59</v>
      </c>
      <c r="I28" s="849">
        <v>966.67</v>
      </c>
      <c r="J28" s="832">
        <v>0.25892969547294237</v>
      </c>
      <c r="K28" s="832">
        <v>16.384237288135594</v>
      </c>
      <c r="L28" s="849">
        <v>112</v>
      </c>
      <c r="M28" s="849">
        <v>3733.33</v>
      </c>
      <c r="N28" s="832">
        <v>1</v>
      </c>
      <c r="O28" s="832">
        <v>33.333303571428573</v>
      </c>
      <c r="P28" s="849">
        <v>144</v>
      </c>
      <c r="Q28" s="849">
        <v>4800</v>
      </c>
      <c r="R28" s="837">
        <v>1.2857154336744945</v>
      </c>
      <c r="S28" s="850">
        <v>33.333333333333336</v>
      </c>
    </row>
    <row r="29" spans="1:19" ht="14.4" customHeight="1" x14ac:dyDescent="0.3">
      <c r="A29" s="831" t="s">
        <v>5454</v>
      </c>
      <c r="B29" s="832" t="s">
        <v>5455</v>
      </c>
      <c r="C29" s="832" t="s">
        <v>594</v>
      </c>
      <c r="D29" s="832" t="s">
        <v>2341</v>
      </c>
      <c r="E29" s="832" t="s">
        <v>5459</v>
      </c>
      <c r="F29" s="832" t="s">
        <v>5481</v>
      </c>
      <c r="G29" s="832" t="s">
        <v>5482</v>
      </c>
      <c r="H29" s="849">
        <v>2</v>
      </c>
      <c r="I29" s="849">
        <v>72</v>
      </c>
      <c r="J29" s="832">
        <v>0.97297297297297303</v>
      </c>
      <c r="K29" s="832">
        <v>36</v>
      </c>
      <c r="L29" s="849">
        <v>2</v>
      </c>
      <c r="M29" s="849">
        <v>74</v>
      </c>
      <c r="N29" s="832">
        <v>1</v>
      </c>
      <c r="O29" s="832">
        <v>37</v>
      </c>
      <c r="P29" s="849">
        <v>1</v>
      </c>
      <c r="Q29" s="849">
        <v>37</v>
      </c>
      <c r="R29" s="837">
        <v>0.5</v>
      </c>
      <c r="S29" s="850">
        <v>37</v>
      </c>
    </row>
    <row r="30" spans="1:19" ht="14.4" customHeight="1" x14ac:dyDescent="0.3">
      <c r="A30" s="831" t="s">
        <v>5454</v>
      </c>
      <c r="B30" s="832" t="s">
        <v>5455</v>
      </c>
      <c r="C30" s="832" t="s">
        <v>594</v>
      </c>
      <c r="D30" s="832" t="s">
        <v>2341</v>
      </c>
      <c r="E30" s="832" t="s">
        <v>5459</v>
      </c>
      <c r="F30" s="832" t="s">
        <v>5483</v>
      </c>
      <c r="G30" s="832" t="s">
        <v>5484</v>
      </c>
      <c r="H30" s="849">
        <v>1</v>
      </c>
      <c r="I30" s="849">
        <v>82</v>
      </c>
      <c r="J30" s="832"/>
      <c r="K30" s="832">
        <v>82</v>
      </c>
      <c r="L30" s="849"/>
      <c r="M30" s="849"/>
      <c r="N30" s="832"/>
      <c r="O30" s="832"/>
      <c r="P30" s="849">
        <v>1</v>
      </c>
      <c r="Q30" s="849">
        <v>86</v>
      </c>
      <c r="R30" s="837"/>
      <c r="S30" s="850">
        <v>86</v>
      </c>
    </row>
    <row r="31" spans="1:19" ht="14.4" customHeight="1" x14ac:dyDescent="0.3">
      <c r="A31" s="831" t="s">
        <v>5454</v>
      </c>
      <c r="B31" s="832" t="s">
        <v>5455</v>
      </c>
      <c r="C31" s="832" t="s">
        <v>594</v>
      </c>
      <c r="D31" s="832" t="s">
        <v>2341</v>
      </c>
      <c r="E31" s="832" t="s">
        <v>5459</v>
      </c>
      <c r="F31" s="832" t="s">
        <v>5485</v>
      </c>
      <c r="G31" s="832" t="s">
        <v>5486</v>
      </c>
      <c r="H31" s="849">
        <v>1</v>
      </c>
      <c r="I31" s="849">
        <v>31</v>
      </c>
      <c r="J31" s="832"/>
      <c r="K31" s="832">
        <v>31</v>
      </c>
      <c r="L31" s="849"/>
      <c r="M31" s="849"/>
      <c r="N31" s="832"/>
      <c r="O31" s="832"/>
      <c r="P31" s="849">
        <v>1</v>
      </c>
      <c r="Q31" s="849">
        <v>32</v>
      </c>
      <c r="R31" s="837"/>
      <c r="S31" s="850">
        <v>32</v>
      </c>
    </row>
    <row r="32" spans="1:19" ht="14.4" customHeight="1" x14ac:dyDescent="0.3">
      <c r="A32" s="831" t="s">
        <v>5454</v>
      </c>
      <c r="B32" s="832" t="s">
        <v>5455</v>
      </c>
      <c r="C32" s="832" t="s">
        <v>594</v>
      </c>
      <c r="D32" s="832" t="s">
        <v>2341</v>
      </c>
      <c r="E32" s="832" t="s">
        <v>5459</v>
      </c>
      <c r="F32" s="832" t="s">
        <v>5487</v>
      </c>
      <c r="G32" s="832" t="s">
        <v>5488</v>
      </c>
      <c r="H32" s="849">
        <v>9</v>
      </c>
      <c r="I32" s="849">
        <v>17208</v>
      </c>
      <c r="J32" s="832">
        <v>0.74339035769828932</v>
      </c>
      <c r="K32" s="832">
        <v>1912</v>
      </c>
      <c r="L32" s="849">
        <v>12</v>
      </c>
      <c r="M32" s="849">
        <v>23148</v>
      </c>
      <c r="N32" s="832">
        <v>1</v>
      </c>
      <c r="O32" s="832">
        <v>1929</v>
      </c>
      <c r="P32" s="849">
        <v>11</v>
      </c>
      <c r="Q32" s="849">
        <v>22165</v>
      </c>
      <c r="R32" s="837">
        <v>0.95753412821842054</v>
      </c>
      <c r="S32" s="850">
        <v>2015</v>
      </c>
    </row>
    <row r="33" spans="1:19" ht="14.4" customHeight="1" x14ac:dyDescent="0.3">
      <c r="A33" s="831" t="s">
        <v>5454</v>
      </c>
      <c r="B33" s="832" t="s">
        <v>5455</v>
      </c>
      <c r="C33" s="832" t="s">
        <v>594</v>
      </c>
      <c r="D33" s="832" t="s">
        <v>2341</v>
      </c>
      <c r="E33" s="832" t="s">
        <v>5459</v>
      </c>
      <c r="F33" s="832" t="s">
        <v>5489</v>
      </c>
      <c r="G33" s="832" t="s">
        <v>5490</v>
      </c>
      <c r="H33" s="849">
        <v>107</v>
      </c>
      <c r="I33" s="849">
        <v>35417</v>
      </c>
      <c r="J33" s="832">
        <v>0.97134002523174812</v>
      </c>
      <c r="K33" s="832">
        <v>331</v>
      </c>
      <c r="L33" s="849">
        <v>103</v>
      </c>
      <c r="M33" s="849">
        <v>36462</v>
      </c>
      <c r="N33" s="832">
        <v>1</v>
      </c>
      <c r="O33" s="832">
        <v>354</v>
      </c>
      <c r="P33" s="849">
        <v>141</v>
      </c>
      <c r="Q33" s="849">
        <v>50055</v>
      </c>
      <c r="R33" s="837">
        <v>1.3727990784926773</v>
      </c>
      <c r="S33" s="850">
        <v>355</v>
      </c>
    </row>
    <row r="34" spans="1:19" ht="14.4" customHeight="1" x14ac:dyDescent="0.3">
      <c r="A34" s="831" t="s">
        <v>5454</v>
      </c>
      <c r="B34" s="832" t="s">
        <v>5455</v>
      </c>
      <c r="C34" s="832" t="s">
        <v>594</v>
      </c>
      <c r="D34" s="832" t="s">
        <v>2341</v>
      </c>
      <c r="E34" s="832" t="s">
        <v>5459</v>
      </c>
      <c r="F34" s="832" t="s">
        <v>5493</v>
      </c>
      <c r="G34" s="832" t="s">
        <v>5494</v>
      </c>
      <c r="H34" s="849">
        <v>6</v>
      </c>
      <c r="I34" s="849">
        <v>990</v>
      </c>
      <c r="J34" s="832">
        <v>0.43024771838331161</v>
      </c>
      <c r="K34" s="832">
        <v>165</v>
      </c>
      <c r="L34" s="849">
        <v>13</v>
      </c>
      <c r="M34" s="849">
        <v>2301</v>
      </c>
      <c r="N34" s="832">
        <v>1</v>
      </c>
      <c r="O34" s="832">
        <v>177</v>
      </c>
      <c r="P34" s="849">
        <v>4</v>
      </c>
      <c r="Q34" s="849">
        <v>708</v>
      </c>
      <c r="R34" s="837">
        <v>0.30769230769230771</v>
      </c>
      <c r="S34" s="850">
        <v>177</v>
      </c>
    </row>
    <row r="35" spans="1:19" ht="14.4" customHeight="1" x14ac:dyDescent="0.3">
      <c r="A35" s="831" t="s">
        <v>5454</v>
      </c>
      <c r="B35" s="832" t="s">
        <v>5455</v>
      </c>
      <c r="C35" s="832" t="s">
        <v>594</v>
      </c>
      <c r="D35" s="832" t="s">
        <v>2349</v>
      </c>
      <c r="E35" s="832" t="s">
        <v>5459</v>
      </c>
      <c r="F35" s="832" t="s">
        <v>5460</v>
      </c>
      <c r="G35" s="832" t="s">
        <v>5461</v>
      </c>
      <c r="H35" s="849">
        <v>312</v>
      </c>
      <c r="I35" s="849">
        <v>10920</v>
      </c>
      <c r="J35" s="832">
        <v>1.0732186732186733</v>
      </c>
      <c r="K35" s="832">
        <v>35</v>
      </c>
      <c r="L35" s="849">
        <v>275</v>
      </c>
      <c r="M35" s="849">
        <v>10175</v>
      </c>
      <c r="N35" s="832">
        <v>1</v>
      </c>
      <c r="O35" s="832">
        <v>37</v>
      </c>
      <c r="P35" s="849">
        <v>300</v>
      </c>
      <c r="Q35" s="849">
        <v>11100</v>
      </c>
      <c r="R35" s="837">
        <v>1.0909090909090908</v>
      </c>
      <c r="S35" s="850">
        <v>37</v>
      </c>
    </row>
    <row r="36" spans="1:19" ht="14.4" customHeight="1" x14ac:dyDescent="0.3">
      <c r="A36" s="831" t="s">
        <v>5454</v>
      </c>
      <c r="B36" s="832" t="s">
        <v>5455</v>
      </c>
      <c r="C36" s="832" t="s">
        <v>594</v>
      </c>
      <c r="D36" s="832" t="s">
        <v>2349</v>
      </c>
      <c r="E36" s="832" t="s">
        <v>5459</v>
      </c>
      <c r="F36" s="832" t="s">
        <v>5462</v>
      </c>
      <c r="G36" s="832" t="s">
        <v>5463</v>
      </c>
      <c r="H36" s="849"/>
      <c r="I36" s="849"/>
      <c r="J36" s="832"/>
      <c r="K36" s="832"/>
      <c r="L36" s="849"/>
      <c r="M36" s="849"/>
      <c r="N36" s="832"/>
      <c r="O36" s="832"/>
      <c r="P36" s="849">
        <v>1</v>
      </c>
      <c r="Q36" s="849">
        <v>5</v>
      </c>
      <c r="R36" s="837"/>
      <c r="S36" s="850">
        <v>5</v>
      </c>
    </row>
    <row r="37" spans="1:19" ht="14.4" customHeight="1" x14ac:dyDescent="0.3">
      <c r="A37" s="831" t="s">
        <v>5454</v>
      </c>
      <c r="B37" s="832" t="s">
        <v>5455</v>
      </c>
      <c r="C37" s="832" t="s">
        <v>594</v>
      </c>
      <c r="D37" s="832" t="s">
        <v>2349</v>
      </c>
      <c r="E37" s="832" t="s">
        <v>5459</v>
      </c>
      <c r="F37" s="832" t="s">
        <v>3859</v>
      </c>
      <c r="G37" s="832" t="s">
        <v>5466</v>
      </c>
      <c r="H37" s="849"/>
      <c r="I37" s="849"/>
      <c r="J37" s="832"/>
      <c r="K37" s="832"/>
      <c r="L37" s="849">
        <v>1</v>
      </c>
      <c r="M37" s="849">
        <v>141</v>
      </c>
      <c r="N37" s="832">
        <v>1</v>
      </c>
      <c r="O37" s="832">
        <v>141</v>
      </c>
      <c r="P37" s="849">
        <v>79</v>
      </c>
      <c r="Q37" s="849">
        <v>11139</v>
      </c>
      <c r="R37" s="837">
        <v>79</v>
      </c>
      <c r="S37" s="850">
        <v>141</v>
      </c>
    </row>
    <row r="38" spans="1:19" ht="14.4" customHeight="1" x14ac:dyDescent="0.3">
      <c r="A38" s="831" t="s">
        <v>5454</v>
      </c>
      <c r="B38" s="832" t="s">
        <v>5455</v>
      </c>
      <c r="C38" s="832" t="s">
        <v>594</v>
      </c>
      <c r="D38" s="832" t="s">
        <v>2349</v>
      </c>
      <c r="E38" s="832" t="s">
        <v>5459</v>
      </c>
      <c r="F38" s="832" t="s">
        <v>5467</v>
      </c>
      <c r="G38" s="832" t="s">
        <v>5468</v>
      </c>
      <c r="H38" s="849"/>
      <c r="I38" s="849"/>
      <c r="J38" s="832"/>
      <c r="K38" s="832"/>
      <c r="L38" s="849">
        <v>2</v>
      </c>
      <c r="M38" s="849">
        <v>1914</v>
      </c>
      <c r="N38" s="832">
        <v>1</v>
      </c>
      <c r="O38" s="832">
        <v>957</v>
      </c>
      <c r="P38" s="849"/>
      <c r="Q38" s="849"/>
      <c r="R38" s="837"/>
      <c r="S38" s="850"/>
    </row>
    <row r="39" spans="1:19" ht="14.4" customHeight="1" x14ac:dyDescent="0.3">
      <c r="A39" s="831" t="s">
        <v>5454</v>
      </c>
      <c r="B39" s="832" t="s">
        <v>5455</v>
      </c>
      <c r="C39" s="832" t="s">
        <v>594</v>
      </c>
      <c r="D39" s="832" t="s">
        <v>2349</v>
      </c>
      <c r="E39" s="832" t="s">
        <v>5459</v>
      </c>
      <c r="F39" s="832" t="s">
        <v>5469</v>
      </c>
      <c r="G39" s="832" t="s">
        <v>5470</v>
      </c>
      <c r="H39" s="849"/>
      <c r="I39" s="849"/>
      <c r="J39" s="832"/>
      <c r="K39" s="832"/>
      <c r="L39" s="849"/>
      <c r="M39" s="849"/>
      <c r="N39" s="832"/>
      <c r="O39" s="832"/>
      <c r="P39" s="849">
        <v>3</v>
      </c>
      <c r="Q39" s="849">
        <v>1296</v>
      </c>
      <c r="R39" s="837"/>
      <c r="S39" s="850">
        <v>432</v>
      </c>
    </row>
    <row r="40" spans="1:19" ht="14.4" customHeight="1" x14ac:dyDescent="0.3">
      <c r="A40" s="831" t="s">
        <v>5454</v>
      </c>
      <c r="B40" s="832" t="s">
        <v>5455</v>
      </c>
      <c r="C40" s="832" t="s">
        <v>594</v>
      </c>
      <c r="D40" s="832" t="s">
        <v>2349</v>
      </c>
      <c r="E40" s="832" t="s">
        <v>5459</v>
      </c>
      <c r="F40" s="832" t="s">
        <v>5471</v>
      </c>
      <c r="G40" s="832" t="s">
        <v>5472</v>
      </c>
      <c r="H40" s="849">
        <v>3</v>
      </c>
      <c r="I40" s="849">
        <v>2955</v>
      </c>
      <c r="J40" s="832">
        <v>2.9315476190476191</v>
      </c>
      <c r="K40" s="832">
        <v>985</v>
      </c>
      <c r="L40" s="849">
        <v>1</v>
      </c>
      <c r="M40" s="849">
        <v>1008</v>
      </c>
      <c r="N40" s="832">
        <v>1</v>
      </c>
      <c r="O40" s="832">
        <v>1008</v>
      </c>
      <c r="P40" s="849">
        <v>6</v>
      </c>
      <c r="Q40" s="849">
        <v>6054</v>
      </c>
      <c r="R40" s="837">
        <v>6.0059523809523814</v>
      </c>
      <c r="S40" s="850">
        <v>1009</v>
      </c>
    </row>
    <row r="41" spans="1:19" ht="14.4" customHeight="1" x14ac:dyDescent="0.3">
      <c r="A41" s="831" t="s">
        <v>5454</v>
      </c>
      <c r="B41" s="832" t="s">
        <v>5455</v>
      </c>
      <c r="C41" s="832" t="s">
        <v>594</v>
      </c>
      <c r="D41" s="832" t="s">
        <v>2349</v>
      </c>
      <c r="E41" s="832" t="s">
        <v>5459</v>
      </c>
      <c r="F41" s="832" t="s">
        <v>5477</v>
      </c>
      <c r="G41" s="832" t="s">
        <v>5478</v>
      </c>
      <c r="H41" s="849">
        <v>1</v>
      </c>
      <c r="I41" s="849">
        <v>837</v>
      </c>
      <c r="J41" s="832">
        <v>0.31995412844036697</v>
      </c>
      <c r="K41" s="832">
        <v>837</v>
      </c>
      <c r="L41" s="849">
        <v>3</v>
      </c>
      <c r="M41" s="849">
        <v>2616</v>
      </c>
      <c r="N41" s="832">
        <v>1</v>
      </c>
      <c r="O41" s="832">
        <v>872</v>
      </c>
      <c r="P41" s="849">
        <v>3</v>
      </c>
      <c r="Q41" s="849">
        <v>2619</v>
      </c>
      <c r="R41" s="837">
        <v>1.0011467889908257</v>
      </c>
      <c r="S41" s="850">
        <v>873</v>
      </c>
    </row>
    <row r="42" spans="1:19" ht="14.4" customHeight="1" x14ac:dyDescent="0.3">
      <c r="A42" s="831" t="s">
        <v>5454</v>
      </c>
      <c r="B42" s="832" t="s">
        <v>5455</v>
      </c>
      <c r="C42" s="832" t="s">
        <v>594</v>
      </c>
      <c r="D42" s="832" t="s">
        <v>2349</v>
      </c>
      <c r="E42" s="832" t="s">
        <v>5459</v>
      </c>
      <c r="F42" s="832" t="s">
        <v>5479</v>
      </c>
      <c r="G42" s="832" t="s">
        <v>5480</v>
      </c>
      <c r="H42" s="849">
        <v>86</v>
      </c>
      <c r="I42" s="849">
        <v>1499.9899999999998</v>
      </c>
      <c r="J42" s="832">
        <v>0.20179246717150992</v>
      </c>
      <c r="K42" s="832">
        <v>17.44174418604651</v>
      </c>
      <c r="L42" s="849">
        <v>223</v>
      </c>
      <c r="M42" s="849">
        <v>7433.33</v>
      </c>
      <c r="N42" s="832">
        <v>1</v>
      </c>
      <c r="O42" s="832">
        <v>33.333318385650223</v>
      </c>
      <c r="P42" s="849">
        <v>234</v>
      </c>
      <c r="Q42" s="849">
        <v>7800</v>
      </c>
      <c r="R42" s="837">
        <v>1.0493278248106839</v>
      </c>
      <c r="S42" s="850">
        <v>33.333333333333336</v>
      </c>
    </row>
    <row r="43" spans="1:19" ht="14.4" customHeight="1" x14ac:dyDescent="0.3">
      <c r="A43" s="831" t="s">
        <v>5454</v>
      </c>
      <c r="B43" s="832" t="s">
        <v>5455</v>
      </c>
      <c r="C43" s="832" t="s">
        <v>594</v>
      </c>
      <c r="D43" s="832" t="s">
        <v>2349</v>
      </c>
      <c r="E43" s="832" t="s">
        <v>5459</v>
      </c>
      <c r="F43" s="832" t="s">
        <v>5481</v>
      </c>
      <c r="G43" s="832" t="s">
        <v>5482</v>
      </c>
      <c r="H43" s="849">
        <v>1</v>
      </c>
      <c r="I43" s="849">
        <v>36</v>
      </c>
      <c r="J43" s="832">
        <v>0.97297297297297303</v>
      </c>
      <c r="K43" s="832">
        <v>36</v>
      </c>
      <c r="L43" s="849">
        <v>1</v>
      </c>
      <c r="M43" s="849">
        <v>37</v>
      </c>
      <c r="N43" s="832">
        <v>1</v>
      </c>
      <c r="O43" s="832">
        <v>37</v>
      </c>
      <c r="P43" s="849"/>
      <c r="Q43" s="849"/>
      <c r="R43" s="837"/>
      <c r="S43" s="850"/>
    </row>
    <row r="44" spans="1:19" ht="14.4" customHeight="1" x14ac:dyDescent="0.3">
      <c r="A44" s="831" t="s">
        <v>5454</v>
      </c>
      <c r="B44" s="832" t="s">
        <v>5455</v>
      </c>
      <c r="C44" s="832" t="s">
        <v>594</v>
      </c>
      <c r="D44" s="832" t="s">
        <v>2349</v>
      </c>
      <c r="E44" s="832" t="s">
        <v>5459</v>
      </c>
      <c r="F44" s="832" t="s">
        <v>5483</v>
      </c>
      <c r="G44" s="832" t="s">
        <v>5484</v>
      </c>
      <c r="H44" s="849"/>
      <c r="I44" s="849"/>
      <c r="J44" s="832"/>
      <c r="K44" s="832"/>
      <c r="L44" s="849"/>
      <c r="M44" s="849"/>
      <c r="N44" s="832"/>
      <c r="O44" s="832"/>
      <c r="P44" s="849">
        <v>1</v>
      </c>
      <c r="Q44" s="849">
        <v>86</v>
      </c>
      <c r="R44" s="837"/>
      <c r="S44" s="850">
        <v>86</v>
      </c>
    </row>
    <row r="45" spans="1:19" ht="14.4" customHeight="1" x14ac:dyDescent="0.3">
      <c r="A45" s="831" t="s">
        <v>5454</v>
      </c>
      <c r="B45" s="832" t="s">
        <v>5455</v>
      </c>
      <c r="C45" s="832" t="s">
        <v>594</v>
      </c>
      <c r="D45" s="832" t="s">
        <v>2349</v>
      </c>
      <c r="E45" s="832" t="s">
        <v>5459</v>
      </c>
      <c r="F45" s="832" t="s">
        <v>5485</v>
      </c>
      <c r="G45" s="832" t="s">
        <v>5486</v>
      </c>
      <c r="H45" s="849"/>
      <c r="I45" s="849"/>
      <c r="J45" s="832"/>
      <c r="K45" s="832"/>
      <c r="L45" s="849"/>
      <c r="M45" s="849"/>
      <c r="N45" s="832"/>
      <c r="O45" s="832"/>
      <c r="P45" s="849">
        <v>1</v>
      </c>
      <c r="Q45" s="849">
        <v>32</v>
      </c>
      <c r="R45" s="837"/>
      <c r="S45" s="850">
        <v>32</v>
      </c>
    </row>
    <row r="46" spans="1:19" ht="14.4" customHeight="1" x14ac:dyDescent="0.3">
      <c r="A46" s="831" t="s">
        <v>5454</v>
      </c>
      <c r="B46" s="832" t="s">
        <v>5455</v>
      </c>
      <c r="C46" s="832" t="s">
        <v>594</v>
      </c>
      <c r="D46" s="832" t="s">
        <v>2349</v>
      </c>
      <c r="E46" s="832" t="s">
        <v>5459</v>
      </c>
      <c r="F46" s="832" t="s">
        <v>5489</v>
      </c>
      <c r="G46" s="832" t="s">
        <v>5490</v>
      </c>
      <c r="H46" s="849">
        <v>195</v>
      </c>
      <c r="I46" s="849">
        <v>64545</v>
      </c>
      <c r="J46" s="832">
        <v>0.81035781544256125</v>
      </c>
      <c r="K46" s="832">
        <v>331</v>
      </c>
      <c r="L46" s="849">
        <v>225</v>
      </c>
      <c r="M46" s="849">
        <v>79650</v>
      </c>
      <c r="N46" s="832">
        <v>1</v>
      </c>
      <c r="O46" s="832">
        <v>354</v>
      </c>
      <c r="P46" s="849">
        <v>232</v>
      </c>
      <c r="Q46" s="849">
        <v>82360</v>
      </c>
      <c r="R46" s="837">
        <v>1.0340238543628375</v>
      </c>
      <c r="S46" s="850">
        <v>355</v>
      </c>
    </row>
    <row r="47" spans="1:19" ht="14.4" customHeight="1" x14ac:dyDescent="0.3">
      <c r="A47" s="831" t="s">
        <v>5454</v>
      </c>
      <c r="B47" s="832" t="s">
        <v>5455</v>
      </c>
      <c r="C47" s="832" t="s">
        <v>594</v>
      </c>
      <c r="D47" s="832" t="s">
        <v>2349</v>
      </c>
      <c r="E47" s="832" t="s">
        <v>5459</v>
      </c>
      <c r="F47" s="832" t="s">
        <v>5491</v>
      </c>
      <c r="G47" s="832" t="s">
        <v>5492</v>
      </c>
      <c r="H47" s="849">
        <v>1</v>
      </c>
      <c r="I47" s="849">
        <v>210</v>
      </c>
      <c r="J47" s="832"/>
      <c r="K47" s="832">
        <v>210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5454</v>
      </c>
      <c r="B48" s="832" t="s">
        <v>5455</v>
      </c>
      <c r="C48" s="832" t="s">
        <v>594</v>
      </c>
      <c r="D48" s="832" t="s">
        <v>2349</v>
      </c>
      <c r="E48" s="832" t="s">
        <v>5459</v>
      </c>
      <c r="F48" s="832" t="s">
        <v>5493</v>
      </c>
      <c r="G48" s="832" t="s">
        <v>5494</v>
      </c>
      <c r="H48" s="849"/>
      <c r="I48" s="849"/>
      <c r="J48" s="832"/>
      <c r="K48" s="832"/>
      <c r="L48" s="849"/>
      <c r="M48" s="849"/>
      <c r="N48" s="832"/>
      <c r="O48" s="832"/>
      <c r="P48" s="849">
        <v>1</v>
      </c>
      <c r="Q48" s="849">
        <v>177</v>
      </c>
      <c r="R48" s="837"/>
      <c r="S48" s="850">
        <v>177</v>
      </c>
    </row>
    <row r="49" spans="1:19" ht="14.4" customHeight="1" x14ac:dyDescent="0.3">
      <c r="A49" s="831" t="s">
        <v>5454</v>
      </c>
      <c r="B49" s="832" t="s">
        <v>5455</v>
      </c>
      <c r="C49" s="832" t="s">
        <v>594</v>
      </c>
      <c r="D49" s="832" t="s">
        <v>2349</v>
      </c>
      <c r="E49" s="832" t="s">
        <v>5459</v>
      </c>
      <c r="F49" s="832" t="s">
        <v>5497</v>
      </c>
      <c r="G49" s="832" t="s">
        <v>5498</v>
      </c>
      <c r="H49" s="849">
        <v>1</v>
      </c>
      <c r="I49" s="849">
        <v>57</v>
      </c>
      <c r="J49" s="832">
        <v>0.96610169491525422</v>
      </c>
      <c r="K49" s="832">
        <v>57</v>
      </c>
      <c r="L49" s="849">
        <v>1</v>
      </c>
      <c r="M49" s="849">
        <v>59</v>
      </c>
      <c r="N49" s="832">
        <v>1</v>
      </c>
      <c r="O49" s="832">
        <v>59</v>
      </c>
      <c r="P49" s="849">
        <v>1</v>
      </c>
      <c r="Q49" s="849">
        <v>59</v>
      </c>
      <c r="R49" s="837">
        <v>1</v>
      </c>
      <c r="S49" s="850">
        <v>59</v>
      </c>
    </row>
    <row r="50" spans="1:19" ht="14.4" customHeight="1" x14ac:dyDescent="0.3">
      <c r="A50" s="831" t="s">
        <v>5454</v>
      </c>
      <c r="B50" s="832" t="s">
        <v>5455</v>
      </c>
      <c r="C50" s="832" t="s">
        <v>594</v>
      </c>
      <c r="D50" s="832" t="s">
        <v>2350</v>
      </c>
      <c r="E50" s="832" t="s">
        <v>5459</v>
      </c>
      <c r="F50" s="832" t="s">
        <v>5460</v>
      </c>
      <c r="G50" s="832" t="s">
        <v>5461</v>
      </c>
      <c r="H50" s="849">
        <v>28</v>
      </c>
      <c r="I50" s="849">
        <v>980</v>
      </c>
      <c r="J50" s="832">
        <v>3.310810810810811</v>
      </c>
      <c r="K50" s="832">
        <v>35</v>
      </c>
      <c r="L50" s="849">
        <v>8</v>
      </c>
      <c r="M50" s="849">
        <v>296</v>
      </c>
      <c r="N50" s="832">
        <v>1</v>
      </c>
      <c r="O50" s="832">
        <v>37</v>
      </c>
      <c r="P50" s="849">
        <v>8</v>
      </c>
      <c r="Q50" s="849">
        <v>296</v>
      </c>
      <c r="R50" s="837">
        <v>1</v>
      </c>
      <c r="S50" s="850">
        <v>37</v>
      </c>
    </row>
    <row r="51" spans="1:19" ht="14.4" customHeight="1" x14ac:dyDescent="0.3">
      <c r="A51" s="831" t="s">
        <v>5454</v>
      </c>
      <c r="B51" s="832" t="s">
        <v>5455</v>
      </c>
      <c r="C51" s="832" t="s">
        <v>594</v>
      </c>
      <c r="D51" s="832" t="s">
        <v>2350</v>
      </c>
      <c r="E51" s="832" t="s">
        <v>5459</v>
      </c>
      <c r="F51" s="832" t="s">
        <v>3859</v>
      </c>
      <c r="G51" s="832" t="s">
        <v>5466</v>
      </c>
      <c r="H51" s="849">
        <v>79</v>
      </c>
      <c r="I51" s="849">
        <v>7900</v>
      </c>
      <c r="J51" s="832">
        <v>0.65915727993324991</v>
      </c>
      <c r="K51" s="832">
        <v>100</v>
      </c>
      <c r="L51" s="849">
        <v>85</v>
      </c>
      <c r="M51" s="849">
        <v>11985</v>
      </c>
      <c r="N51" s="832">
        <v>1</v>
      </c>
      <c r="O51" s="832">
        <v>141</v>
      </c>
      <c r="P51" s="849">
        <v>76</v>
      </c>
      <c r="Q51" s="849">
        <v>10716</v>
      </c>
      <c r="R51" s="837">
        <v>0.89411764705882357</v>
      </c>
      <c r="S51" s="850">
        <v>141</v>
      </c>
    </row>
    <row r="52" spans="1:19" ht="14.4" customHeight="1" x14ac:dyDescent="0.3">
      <c r="A52" s="831" t="s">
        <v>5454</v>
      </c>
      <c r="B52" s="832" t="s">
        <v>5455</v>
      </c>
      <c r="C52" s="832" t="s">
        <v>594</v>
      </c>
      <c r="D52" s="832" t="s">
        <v>2350</v>
      </c>
      <c r="E52" s="832" t="s">
        <v>5459</v>
      </c>
      <c r="F52" s="832" t="s">
        <v>5469</v>
      </c>
      <c r="G52" s="832" t="s">
        <v>5470</v>
      </c>
      <c r="H52" s="849">
        <v>2</v>
      </c>
      <c r="I52" s="849">
        <v>830</v>
      </c>
      <c r="J52" s="832">
        <v>0.38515081206496521</v>
      </c>
      <c r="K52" s="832">
        <v>415</v>
      </c>
      <c r="L52" s="849">
        <v>5</v>
      </c>
      <c r="M52" s="849">
        <v>2155</v>
      </c>
      <c r="N52" s="832">
        <v>1</v>
      </c>
      <c r="O52" s="832">
        <v>431</v>
      </c>
      <c r="P52" s="849">
        <v>3</v>
      </c>
      <c r="Q52" s="849">
        <v>1296</v>
      </c>
      <c r="R52" s="837">
        <v>0.60139211136890947</v>
      </c>
      <c r="S52" s="850">
        <v>432</v>
      </c>
    </row>
    <row r="53" spans="1:19" ht="14.4" customHeight="1" x14ac:dyDescent="0.3">
      <c r="A53" s="831" t="s">
        <v>5454</v>
      </c>
      <c r="B53" s="832" t="s">
        <v>5455</v>
      </c>
      <c r="C53" s="832" t="s">
        <v>594</v>
      </c>
      <c r="D53" s="832" t="s">
        <v>2350</v>
      </c>
      <c r="E53" s="832" t="s">
        <v>5459</v>
      </c>
      <c r="F53" s="832" t="s">
        <v>5471</v>
      </c>
      <c r="G53" s="832" t="s">
        <v>5472</v>
      </c>
      <c r="H53" s="849">
        <v>116</v>
      </c>
      <c r="I53" s="849">
        <v>114260</v>
      </c>
      <c r="J53" s="832">
        <v>0.98567977915804006</v>
      </c>
      <c r="K53" s="832">
        <v>985</v>
      </c>
      <c r="L53" s="849">
        <v>115</v>
      </c>
      <c r="M53" s="849">
        <v>115920</v>
      </c>
      <c r="N53" s="832">
        <v>1</v>
      </c>
      <c r="O53" s="832">
        <v>1008</v>
      </c>
      <c r="P53" s="849">
        <v>102</v>
      </c>
      <c r="Q53" s="849">
        <v>102918</v>
      </c>
      <c r="R53" s="837">
        <v>0.88783643892339548</v>
      </c>
      <c r="S53" s="850">
        <v>1009</v>
      </c>
    </row>
    <row r="54" spans="1:19" ht="14.4" customHeight="1" x14ac:dyDescent="0.3">
      <c r="A54" s="831" t="s">
        <v>5454</v>
      </c>
      <c r="B54" s="832" t="s">
        <v>5455</v>
      </c>
      <c r="C54" s="832" t="s">
        <v>594</v>
      </c>
      <c r="D54" s="832" t="s">
        <v>2350</v>
      </c>
      <c r="E54" s="832" t="s">
        <v>5459</v>
      </c>
      <c r="F54" s="832" t="s">
        <v>5473</v>
      </c>
      <c r="G54" s="832" t="s">
        <v>5474</v>
      </c>
      <c r="H54" s="849">
        <v>7</v>
      </c>
      <c r="I54" s="849">
        <v>14602</v>
      </c>
      <c r="J54" s="832">
        <v>3.4406220546654098</v>
      </c>
      <c r="K54" s="832">
        <v>2086</v>
      </c>
      <c r="L54" s="849">
        <v>2</v>
      </c>
      <c r="M54" s="849">
        <v>4244</v>
      </c>
      <c r="N54" s="832">
        <v>1</v>
      </c>
      <c r="O54" s="832">
        <v>2122</v>
      </c>
      <c r="P54" s="849">
        <v>2</v>
      </c>
      <c r="Q54" s="849">
        <v>4244</v>
      </c>
      <c r="R54" s="837">
        <v>1</v>
      </c>
      <c r="S54" s="850">
        <v>2122</v>
      </c>
    </row>
    <row r="55" spans="1:19" ht="14.4" customHeight="1" x14ac:dyDescent="0.3">
      <c r="A55" s="831" t="s">
        <v>5454</v>
      </c>
      <c r="B55" s="832" t="s">
        <v>5455</v>
      </c>
      <c r="C55" s="832" t="s">
        <v>594</v>
      </c>
      <c r="D55" s="832" t="s">
        <v>2350</v>
      </c>
      <c r="E55" s="832" t="s">
        <v>5459</v>
      </c>
      <c r="F55" s="832" t="s">
        <v>5479</v>
      </c>
      <c r="G55" s="832" t="s">
        <v>5480</v>
      </c>
      <c r="H55" s="849">
        <v>62</v>
      </c>
      <c r="I55" s="849">
        <v>766.67000000000007</v>
      </c>
      <c r="J55" s="832">
        <v>0.26744364521777964</v>
      </c>
      <c r="K55" s="832">
        <v>12.365645161290324</v>
      </c>
      <c r="L55" s="849">
        <v>86</v>
      </c>
      <c r="M55" s="849">
        <v>2866.66</v>
      </c>
      <c r="N55" s="832">
        <v>1</v>
      </c>
      <c r="O55" s="832">
        <v>33.333255813953485</v>
      </c>
      <c r="P55" s="849">
        <v>76</v>
      </c>
      <c r="Q55" s="849">
        <v>2533.33</v>
      </c>
      <c r="R55" s="837">
        <v>0.88372182260888976</v>
      </c>
      <c r="S55" s="850">
        <v>33.333289473684211</v>
      </c>
    </row>
    <row r="56" spans="1:19" ht="14.4" customHeight="1" x14ac:dyDescent="0.3">
      <c r="A56" s="831" t="s">
        <v>5454</v>
      </c>
      <c r="B56" s="832" t="s">
        <v>5455</v>
      </c>
      <c r="C56" s="832" t="s">
        <v>594</v>
      </c>
      <c r="D56" s="832" t="s">
        <v>2350</v>
      </c>
      <c r="E56" s="832" t="s">
        <v>5459</v>
      </c>
      <c r="F56" s="832" t="s">
        <v>5481</v>
      </c>
      <c r="G56" s="832" t="s">
        <v>5482</v>
      </c>
      <c r="H56" s="849"/>
      <c r="I56" s="849"/>
      <c r="J56" s="832"/>
      <c r="K56" s="832"/>
      <c r="L56" s="849">
        <v>2</v>
      </c>
      <c r="M56" s="849">
        <v>74</v>
      </c>
      <c r="N56" s="832">
        <v>1</v>
      </c>
      <c r="O56" s="832">
        <v>37</v>
      </c>
      <c r="P56" s="849"/>
      <c r="Q56" s="849"/>
      <c r="R56" s="837"/>
      <c r="S56" s="850"/>
    </row>
    <row r="57" spans="1:19" ht="14.4" customHeight="1" x14ac:dyDescent="0.3">
      <c r="A57" s="831" t="s">
        <v>5454</v>
      </c>
      <c r="B57" s="832" t="s">
        <v>5455</v>
      </c>
      <c r="C57" s="832" t="s">
        <v>594</v>
      </c>
      <c r="D57" s="832" t="s">
        <v>2350</v>
      </c>
      <c r="E57" s="832" t="s">
        <v>5459</v>
      </c>
      <c r="F57" s="832" t="s">
        <v>5487</v>
      </c>
      <c r="G57" s="832" t="s">
        <v>5488</v>
      </c>
      <c r="H57" s="849">
        <v>20</v>
      </c>
      <c r="I57" s="849">
        <v>38240</v>
      </c>
      <c r="J57" s="832">
        <v>1.5249032978426447</v>
      </c>
      <c r="K57" s="832">
        <v>1912</v>
      </c>
      <c r="L57" s="849">
        <v>13</v>
      </c>
      <c r="M57" s="849">
        <v>25077</v>
      </c>
      <c r="N57" s="832">
        <v>1</v>
      </c>
      <c r="O57" s="832">
        <v>1929</v>
      </c>
      <c r="P57" s="849">
        <v>11</v>
      </c>
      <c r="Q57" s="849">
        <v>22165</v>
      </c>
      <c r="R57" s="837">
        <v>0.88387765681700359</v>
      </c>
      <c r="S57" s="850">
        <v>2015</v>
      </c>
    </row>
    <row r="58" spans="1:19" ht="14.4" customHeight="1" x14ac:dyDescent="0.3">
      <c r="A58" s="831" t="s">
        <v>5454</v>
      </c>
      <c r="B58" s="832" t="s">
        <v>5455</v>
      </c>
      <c r="C58" s="832" t="s">
        <v>594</v>
      </c>
      <c r="D58" s="832" t="s">
        <v>2350</v>
      </c>
      <c r="E58" s="832" t="s">
        <v>5459</v>
      </c>
      <c r="F58" s="832" t="s">
        <v>5489</v>
      </c>
      <c r="G58" s="832" t="s">
        <v>5490</v>
      </c>
      <c r="H58" s="849">
        <v>76</v>
      </c>
      <c r="I58" s="849">
        <v>25156</v>
      </c>
      <c r="J58" s="832">
        <v>0.82630403363552751</v>
      </c>
      <c r="K58" s="832">
        <v>331</v>
      </c>
      <c r="L58" s="849">
        <v>86</v>
      </c>
      <c r="M58" s="849">
        <v>30444</v>
      </c>
      <c r="N58" s="832">
        <v>1</v>
      </c>
      <c r="O58" s="832">
        <v>354</v>
      </c>
      <c r="P58" s="849">
        <v>76</v>
      </c>
      <c r="Q58" s="849">
        <v>26980</v>
      </c>
      <c r="R58" s="837">
        <v>0.88621731704112472</v>
      </c>
      <c r="S58" s="850">
        <v>355</v>
      </c>
    </row>
    <row r="59" spans="1:19" ht="14.4" customHeight="1" x14ac:dyDescent="0.3">
      <c r="A59" s="831" t="s">
        <v>5454</v>
      </c>
      <c r="B59" s="832" t="s">
        <v>5455</v>
      </c>
      <c r="C59" s="832" t="s">
        <v>594</v>
      </c>
      <c r="D59" s="832" t="s">
        <v>2350</v>
      </c>
      <c r="E59" s="832" t="s">
        <v>5459</v>
      </c>
      <c r="F59" s="832" t="s">
        <v>5493</v>
      </c>
      <c r="G59" s="832" t="s">
        <v>5494</v>
      </c>
      <c r="H59" s="849">
        <v>2</v>
      </c>
      <c r="I59" s="849">
        <v>330</v>
      </c>
      <c r="J59" s="832"/>
      <c r="K59" s="832">
        <v>165</v>
      </c>
      <c r="L59" s="849"/>
      <c r="M59" s="849"/>
      <c r="N59" s="832"/>
      <c r="O59" s="832"/>
      <c r="P59" s="849">
        <v>1</v>
      </c>
      <c r="Q59" s="849">
        <v>177</v>
      </c>
      <c r="R59" s="837"/>
      <c r="S59" s="850">
        <v>177</v>
      </c>
    </row>
    <row r="60" spans="1:19" ht="14.4" customHeight="1" x14ac:dyDescent="0.3">
      <c r="A60" s="831" t="s">
        <v>5454</v>
      </c>
      <c r="B60" s="832" t="s">
        <v>5455</v>
      </c>
      <c r="C60" s="832" t="s">
        <v>594</v>
      </c>
      <c r="D60" s="832" t="s">
        <v>2350</v>
      </c>
      <c r="E60" s="832" t="s">
        <v>5459</v>
      </c>
      <c r="F60" s="832" t="s">
        <v>5497</v>
      </c>
      <c r="G60" s="832" t="s">
        <v>5498</v>
      </c>
      <c r="H60" s="849"/>
      <c r="I60" s="849"/>
      <c r="J60" s="832"/>
      <c r="K60" s="832"/>
      <c r="L60" s="849"/>
      <c r="M60" s="849"/>
      <c r="N60" s="832"/>
      <c r="O60" s="832"/>
      <c r="P60" s="849">
        <v>1</v>
      </c>
      <c r="Q60" s="849">
        <v>59</v>
      </c>
      <c r="R60" s="837"/>
      <c r="S60" s="850">
        <v>59</v>
      </c>
    </row>
    <row r="61" spans="1:19" ht="14.4" customHeight="1" x14ac:dyDescent="0.3">
      <c r="A61" s="831" t="s">
        <v>5454</v>
      </c>
      <c r="B61" s="832" t="s">
        <v>5455</v>
      </c>
      <c r="C61" s="832" t="s">
        <v>594</v>
      </c>
      <c r="D61" s="832" t="s">
        <v>2350</v>
      </c>
      <c r="E61" s="832" t="s">
        <v>5459</v>
      </c>
      <c r="F61" s="832" t="s">
        <v>5501</v>
      </c>
      <c r="G61" s="832" t="s">
        <v>5502</v>
      </c>
      <c r="H61" s="849">
        <v>5</v>
      </c>
      <c r="I61" s="849">
        <v>2660</v>
      </c>
      <c r="J61" s="832"/>
      <c r="K61" s="832">
        <v>532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5454</v>
      </c>
      <c r="B62" s="832" t="s">
        <v>5455</v>
      </c>
      <c r="C62" s="832" t="s">
        <v>594</v>
      </c>
      <c r="D62" s="832" t="s">
        <v>2353</v>
      </c>
      <c r="E62" s="832" t="s">
        <v>5459</v>
      </c>
      <c r="F62" s="832" t="s">
        <v>5460</v>
      </c>
      <c r="G62" s="832" t="s">
        <v>5461</v>
      </c>
      <c r="H62" s="849">
        <v>3</v>
      </c>
      <c r="I62" s="849">
        <v>105</v>
      </c>
      <c r="J62" s="832">
        <v>1.4189189189189189</v>
      </c>
      <c r="K62" s="832">
        <v>35</v>
      </c>
      <c r="L62" s="849">
        <v>2</v>
      </c>
      <c r="M62" s="849">
        <v>74</v>
      </c>
      <c r="N62" s="832">
        <v>1</v>
      </c>
      <c r="O62" s="832">
        <v>37</v>
      </c>
      <c r="P62" s="849"/>
      <c r="Q62" s="849"/>
      <c r="R62" s="837"/>
      <c r="S62" s="850"/>
    </row>
    <row r="63" spans="1:19" ht="14.4" customHeight="1" x14ac:dyDescent="0.3">
      <c r="A63" s="831" t="s">
        <v>5454</v>
      </c>
      <c r="B63" s="832" t="s">
        <v>5455</v>
      </c>
      <c r="C63" s="832" t="s">
        <v>594</v>
      </c>
      <c r="D63" s="832" t="s">
        <v>2353</v>
      </c>
      <c r="E63" s="832" t="s">
        <v>5459</v>
      </c>
      <c r="F63" s="832" t="s">
        <v>5483</v>
      </c>
      <c r="G63" s="832" t="s">
        <v>5484</v>
      </c>
      <c r="H63" s="849"/>
      <c r="I63" s="849"/>
      <c r="J63" s="832"/>
      <c r="K63" s="832"/>
      <c r="L63" s="849">
        <v>1</v>
      </c>
      <c r="M63" s="849">
        <v>86</v>
      </c>
      <c r="N63" s="832">
        <v>1</v>
      </c>
      <c r="O63" s="832">
        <v>86</v>
      </c>
      <c r="P63" s="849"/>
      <c r="Q63" s="849"/>
      <c r="R63" s="837"/>
      <c r="S63" s="850"/>
    </row>
    <row r="64" spans="1:19" ht="14.4" customHeight="1" x14ac:dyDescent="0.3">
      <c r="A64" s="831" t="s">
        <v>5454</v>
      </c>
      <c r="B64" s="832" t="s">
        <v>5455</v>
      </c>
      <c r="C64" s="832" t="s">
        <v>594</v>
      </c>
      <c r="D64" s="832" t="s">
        <v>2354</v>
      </c>
      <c r="E64" s="832" t="s">
        <v>5459</v>
      </c>
      <c r="F64" s="832" t="s">
        <v>5460</v>
      </c>
      <c r="G64" s="832" t="s">
        <v>5461</v>
      </c>
      <c r="H64" s="849">
        <v>32</v>
      </c>
      <c r="I64" s="849">
        <v>1120</v>
      </c>
      <c r="J64" s="832">
        <v>1.0810810810810811</v>
      </c>
      <c r="K64" s="832">
        <v>35</v>
      </c>
      <c r="L64" s="849">
        <v>28</v>
      </c>
      <c r="M64" s="849">
        <v>1036</v>
      </c>
      <c r="N64" s="832">
        <v>1</v>
      </c>
      <c r="O64" s="832">
        <v>37</v>
      </c>
      <c r="P64" s="849">
        <v>8</v>
      </c>
      <c r="Q64" s="849">
        <v>296</v>
      </c>
      <c r="R64" s="837">
        <v>0.2857142857142857</v>
      </c>
      <c r="S64" s="850">
        <v>37</v>
      </c>
    </row>
    <row r="65" spans="1:19" ht="14.4" customHeight="1" x14ac:dyDescent="0.3">
      <c r="A65" s="831" t="s">
        <v>5454</v>
      </c>
      <c r="B65" s="832" t="s">
        <v>5455</v>
      </c>
      <c r="C65" s="832" t="s">
        <v>594</v>
      </c>
      <c r="D65" s="832" t="s">
        <v>2354</v>
      </c>
      <c r="E65" s="832" t="s">
        <v>5459</v>
      </c>
      <c r="F65" s="832" t="s">
        <v>5464</v>
      </c>
      <c r="G65" s="832" t="s">
        <v>5465</v>
      </c>
      <c r="H65" s="849">
        <v>3</v>
      </c>
      <c r="I65" s="849">
        <v>1959</v>
      </c>
      <c r="J65" s="832">
        <v>0.39922559608722236</v>
      </c>
      <c r="K65" s="832">
        <v>653</v>
      </c>
      <c r="L65" s="849">
        <v>7</v>
      </c>
      <c r="M65" s="849">
        <v>4907</v>
      </c>
      <c r="N65" s="832">
        <v>1</v>
      </c>
      <c r="O65" s="832">
        <v>701</v>
      </c>
      <c r="P65" s="849">
        <v>2</v>
      </c>
      <c r="Q65" s="849">
        <v>1402</v>
      </c>
      <c r="R65" s="837">
        <v>0.2857142857142857</v>
      </c>
      <c r="S65" s="850">
        <v>701</v>
      </c>
    </row>
    <row r="66" spans="1:19" ht="14.4" customHeight="1" x14ac:dyDescent="0.3">
      <c r="A66" s="831" t="s">
        <v>5454</v>
      </c>
      <c r="B66" s="832" t="s">
        <v>5455</v>
      </c>
      <c r="C66" s="832" t="s">
        <v>594</v>
      </c>
      <c r="D66" s="832" t="s">
        <v>2354</v>
      </c>
      <c r="E66" s="832" t="s">
        <v>5459</v>
      </c>
      <c r="F66" s="832" t="s">
        <v>3859</v>
      </c>
      <c r="G66" s="832" t="s">
        <v>5466</v>
      </c>
      <c r="H66" s="849">
        <v>66</v>
      </c>
      <c r="I66" s="849">
        <v>6600</v>
      </c>
      <c r="J66" s="832">
        <v>0.67838421214924449</v>
      </c>
      <c r="K66" s="832">
        <v>100</v>
      </c>
      <c r="L66" s="849">
        <v>69</v>
      </c>
      <c r="M66" s="849">
        <v>9729</v>
      </c>
      <c r="N66" s="832">
        <v>1</v>
      </c>
      <c r="O66" s="832">
        <v>141</v>
      </c>
      <c r="P66" s="849">
        <v>65</v>
      </c>
      <c r="Q66" s="849">
        <v>9165</v>
      </c>
      <c r="R66" s="837">
        <v>0.94202898550724634</v>
      </c>
      <c r="S66" s="850">
        <v>141</v>
      </c>
    </row>
    <row r="67" spans="1:19" ht="14.4" customHeight="1" x14ac:dyDescent="0.3">
      <c r="A67" s="831" t="s">
        <v>5454</v>
      </c>
      <c r="B67" s="832" t="s">
        <v>5455</v>
      </c>
      <c r="C67" s="832" t="s">
        <v>594</v>
      </c>
      <c r="D67" s="832" t="s">
        <v>2354</v>
      </c>
      <c r="E67" s="832" t="s">
        <v>5459</v>
      </c>
      <c r="F67" s="832" t="s">
        <v>5467</v>
      </c>
      <c r="G67" s="832" t="s">
        <v>5468</v>
      </c>
      <c r="H67" s="849">
        <v>21</v>
      </c>
      <c r="I67" s="849">
        <v>19908</v>
      </c>
      <c r="J67" s="832">
        <v>1.3868338557993731</v>
      </c>
      <c r="K67" s="832">
        <v>948</v>
      </c>
      <c r="L67" s="849">
        <v>15</v>
      </c>
      <c r="M67" s="849">
        <v>14355</v>
      </c>
      <c r="N67" s="832">
        <v>1</v>
      </c>
      <c r="O67" s="832">
        <v>957</v>
      </c>
      <c r="P67" s="849">
        <v>24</v>
      </c>
      <c r="Q67" s="849">
        <v>22968</v>
      </c>
      <c r="R67" s="837">
        <v>1.6</v>
      </c>
      <c r="S67" s="850">
        <v>957</v>
      </c>
    </row>
    <row r="68" spans="1:19" ht="14.4" customHeight="1" x14ac:dyDescent="0.3">
      <c r="A68" s="831" t="s">
        <v>5454</v>
      </c>
      <c r="B68" s="832" t="s">
        <v>5455</v>
      </c>
      <c r="C68" s="832" t="s">
        <v>594</v>
      </c>
      <c r="D68" s="832" t="s">
        <v>2354</v>
      </c>
      <c r="E68" s="832" t="s">
        <v>5459</v>
      </c>
      <c r="F68" s="832" t="s">
        <v>5469</v>
      </c>
      <c r="G68" s="832" t="s">
        <v>5470</v>
      </c>
      <c r="H68" s="849">
        <v>5</v>
      </c>
      <c r="I68" s="849">
        <v>2075</v>
      </c>
      <c r="J68" s="832"/>
      <c r="K68" s="832">
        <v>415</v>
      </c>
      <c r="L68" s="849"/>
      <c r="M68" s="849"/>
      <c r="N68" s="832"/>
      <c r="O68" s="832"/>
      <c r="P68" s="849">
        <v>1</v>
      </c>
      <c r="Q68" s="849">
        <v>432</v>
      </c>
      <c r="R68" s="837"/>
      <c r="S68" s="850">
        <v>432</v>
      </c>
    </row>
    <row r="69" spans="1:19" ht="14.4" customHeight="1" x14ac:dyDescent="0.3">
      <c r="A69" s="831" t="s">
        <v>5454</v>
      </c>
      <c r="B69" s="832" t="s">
        <v>5455</v>
      </c>
      <c r="C69" s="832" t="s">
        <v>594</v>
      </c>
      <c r="D69" s="832" t="s">
        <v>2354</v>
      </c>
      <c r="E69" s="832" t="s">
        <v>5459</v>
      </c>
      <c r="F69" s="832" t="s">
        <v>5471</v>
      </c>
      <c r="G69" s="832" t="s">
        <v>5472</v>
      </c>
      <c r="H69" s="849">
        <v>13</v>
      </c>
      <c r="I69" s="849">
        <v>12805</v>
      </c>
      <c r="J69" s="832">
        <v>0.90738378684807253</v>
      </c>
      <c r="K69" s="832">
        <v>985</v>
      </c>
      <c r="L69" s="849">
        <v>14</v>
      </c>
      <c r="M69" s="849">
        <v>14112</v>
      </c>
      <c r="N69" s="832">
        <v>1</v>
      </c>
      <c r="O69" s="832">
        <v>1008</v>
      </c>
      <c r="P69" s="849">
        <v>6</v>
      </c>
      <c r="Q69" s="849">
        <v>6054</v>
      </c>
      <c r="R69" s="837">
        <v>0.42899659863945577</v>
      </c>
      <c r="S69" s="850">
        <v>1009</v>
      </c>
    </row>
    <row r="70" spans="1:19" ht="14.4" customHeight="1" x14ac:dyDescent="0.3">
      <c r="A70" s="831" t="s">
        <v>5454</v>
      </c>
      <c r="B70" s="832" t="s">
        <v>5455</v>
      </c>
      <c r="C70" s="832" t="s">
        <v>594</v>
      </c>
      <c r="D70" s="832" t="s">
        <v>2354</v>
      </c>
      <c r="E70" s="832" t="s">
        <v>5459</v>
      </c>
      <c r="F70" s="832" t="s">
        <v>5473</v>
      </c>
      <c r="G70" s="832" t="s">
        <v>5474</v>
      </c>
      <c r="H70" s="849">
        <v>12</v>
      </c>
      <c r="I70" s="849">
        <v>25032</v>
      </c>
      <c r="J70" s="832">
        <v>1.9660697455230913</v>
      </c>
      <c r="K70" s="832">
        <v>2086</v>
      </c>
      <c r="L70" s="849">
        <v>6</v>
      </c>
      <c r="M70" s="849">
        <v>12732</v>
      </c>
      <c r="N70" s="832">
        <v>1</v>
      </c>
      <c r="O70" s="832">
        <v>2122</v>
      </c>
      <c r="P70" s="849">
        <v>4</v>
      </c>
      <c r="Q70" s="849">
        <v>8488</v>
      </c>
      <c r="R70" s="837">
        <v>0.66666666666666663</v>
      </c>
      <c r="S70" s="850">
        <v>2122</v>
      </c>
    </row>
    <row r="71" spans="1:19" ht="14.4" customHeight="1" x14ac:dyDescent="0.3">
      <c r="A71" s="831" t="s">
        <v>5454</v>
      </c>
      <c r="B71" s="832" t="s">
        <v>5455</v>
      </c>
      <c r="C71" s="832" t="s">
        <v>594</v>
      </c>
      <c r="D71" s="832" t="s">
        <v>2354</v>
      </c>
      <c r="E71" s="832" t="s">
        <v>5459</v>
      </c>
      <c r="F71" s="832" t="s">
        <v>5479</v>
      </c>
      <c r="G71" s="832" t="s">
        <v>5480</v>
      </c>
      <c r="H71" s="849">
        <v>45</v>
      </c>
      <c r="I71" s="849">
        <v>666.67000000000007</v>
      </c>
      <c r="J71" s="832">
        <v>0.22727412190241128</v>
      </c>
      <c r="K71" s="832">
        <v>14.814888888888891</v>
      </c>
      <c r="L71" s="849">
        <v>88</v>
      </c>
      <c r="M71" s="849">
        <v>2933.33</v>
      </c>
      <c r="N71" s="832">
        <v>1</v>
      </c>
      <c r="O71" s="832">
        <v>33.333295454545457</v>
      </c>
      <c r="P71" s="849">
        <v>81</v>
      </c>
      <c r="Q71" s="849">
        <v>2700.01</v>
      </c>
      <c r="R71" s="837">
        <v>0.92045900052159157</v>
      </c>
      <c r="S71" s="850">
        <v>33.333456790123456</v>
      </c>
    </row>
    <row r="72" spans="1:19" ht="14.4" customHeight="1" x14ac:dyDescent="0.3">
      <c r="A72" s="831" t="s">
        <v>5454</v>
      </c>
      <c r="B72" s="832" t="s">
        <v>5455</v>
      </c>
      <c r="C72" s="832" t="s">
        <v>594</v>
      </c>
      <c r="D72" s="832" t="s">
        <v>2354</v>
      </c>
      <c r="E72" s="832" t="s">
        <v>5459</v>
      </c>
      <c r="F72" s="832" t="s">
        <v>5483</v>
      </c>
      <c r="G72" s="832" t="s">
        <v>5484</v>
      </c>
      <c r="H72" s="849">
        <v>1</v>
      </c>
      <c r="I72" s="849">
        <v>82</v>
      </c>
      <c r="J72" s="832">
        <v>0.95348837209302328</v>
      </c>
      <c r="K72" s="832">
        <v>82</v>
      </c>
      <c r="L72" s="849">
        <v>1</v>
      </c>
      <c r="M72" s="849">
        <v>86</v>
      </c>
      <c r="N72" s="832">
        <v>1</v>
      </c>
      <c r="O72" s="832">
        <v>86</v>
      </c>
      <c r="P72" s="849"/>
      <c r="Q72" s="849"/>
      <c r="R72" s="837"/>
      <c r="S72" s="850"/>
    </row>
    <row r="73" spans="1:19" ht="14.4" customHeight="1" x14ac:dyDescent="0.3">
      <c r="A73" s="831" t="s">
        <v>5454</v>
      </c>
      <c r="B73" s="832" t="s">
        <v>5455</v>
      </c>
      <c r="C73" s="832" t="s">
        <v>594</v>
      </c>
      <c r="D73" s="832" t="s">
        <v>2354</v>
      </c>
      <c r="E73" s="832" t="s">
        <v>5459</v>
      </c>
      <c r="F73" s="832" t="s">
        <v>5485</v>
      </c>
      <c r="G73" s="832" t="s">
        <v>5486</v>
      </c>
      <c r="H73" s="849">
        <v>1</v>
      </c>
      <c r="I73" s="849">
        <v>31</v>
      </c>
      <c r="J73" s="832">
        <v>0.96875</v>
      </c>
      <c r="K73" s="832">
        <v>31</v>
      </c>
      <c r="L73" s="849">
        <v>1</v>
      </c>
      <c r="M73" s="849">
        <v>32</v>
      </c>
      <c r="N73" s="832">
        <v>1</v>
      </c>
      <c r="O73" s="832">
        <v>32</v>
      </c>
      <c r="P73" s="849"/>
      <c r="Q73" s="849"/>
      <c r="R73" s="837"/>
      <c r="S73" s="850"/>
    </row>
    <row r="74" spans="1:19" ht="14.4" customHeight="1" x14ac:dyDescent="0.3">
      <c r="A74" s="831" t="s">
        <v>5454</v>
      </c>
      <c r="B74" s="832" t="s">
        <v>5455</v>
      </c>
      <c r="C74" s="832" t="s">
        <v>594</v>
      </c>
      <c r="D74" s="832" t="s">
        <v>2354</v>
      </c>
      <c r="E74" s="832" t="s">
        <v>5459</v>
      </c>
      <c r="F74" s="832" t="s">
        <v>5487</v>
      </c>
      <c r="G74" s="832" t="s">
        <v>5488</v>
      </c>
      <c r="H74" s="849"/>
      <c r="I74" s="849"/>
      <c r="J74" s="832"/>
      <c r="K74" s="832"/>
      <c r="L74" s="849">
        <v>1</v>
      </c>
      <c r="M74" s="849">
        <v>1929</v>
      </c>
      <c r="N74" s="832">
        <v>1</v>
      </c>
      <c r="O74" s="832">
        <v>1929</v>
      </c>
      <c r="P74" s="849">
        <v>2</v>
      </c>
      <c r="Q74" s="849">
        <v>4030</v>
      </c>
      <c r="R74" s="837">
        <v>2.0891653706583724</v>
      </c>
      <c r="S74" s="850">
        <v>2015</v>
      </c>
    </row>
    <row r="75" spans="1:19" ht="14.4" customHeight="1" x14ac:dyDescent="0.3">
      <c r="A75" s="831" t="s">
        <v>5454</v>
      </c>
      <c r="B75" s="832" t="s">
        <v>5455</v>
      </c>
      <c r="C75" s="832" t="s">
        <v>594</v>
      </c>
      <c r="D75" s="832" t="s">
        <v>2354</v>
      </c>
      <c r="E75" s="832" t="s">
        <v>5459</v>
      </c>
      <c r="F75" s="832" t="s">
        <v>5489</v>
      </c>
      <c r="G75" s="832" t="s">
        <v>5490</v>
      </c>
      <c r="H75" s="849">
        <v>44</v>
      </c>
      <c r="I75" s="849">
        <v>14564</v>
      </c>
      <c r="J75" s="832">
        <v>0.63294219904389393</v>
      </c>
      <c r="K75" s="832">
        <v>331</v>
      </c>
      <c r="L75" s="849">
        <v>65</v>
      </c>
      <c r="M75" s="849">
        <v>23010</v>
      </c>
      <c r="N75" s="832">
        <v>1</v>
      </c>
      <c r="O75" s="832">
        <v>354</v>
      </c>
      <c r="P75" s="849">
        <v>61</v>
      </c>
      <c r="Q75" s="849">
        <v>21655</v>
      </c>
      <c r="R75" s="837">
        <v>0.94111255975662755</v>
      </c>
      <c r="S75" s="850">
        <v>355</v>
      </c>
    </row>
    <row r="76" spans="1:19" ht="14.4" customHeight="1" x14ac:dyDescent="0.3">
      <c r="A76" s="831" t="s">
        <v>5454</v>
      </c>
      <c r="B76" s="832" t="s">
        <v>5455</v>
      </c>
      <c r="C76" s="832" t="s">
        <v>594</v>
      </c>
      <c r="D76" s="832" t="s">
        <v>2354</v>
      </c>
      <c r="E76" s="832" t="s">
        <v>5459</v>
      </c>
      <c r="F76" s="832" t="s">
        <v>5493</v>
      </c>
      <c r="G76" s="832" t="s">
        <v>5494</v>
      </c>
      <c r="H76" s="849">
        <v>61</v>
      </c>
      <c r="I76" s="849">
        <v>10065</v>
      </c>
      <c r="J76" s="832">
        <v>3.5540254237288136</v>
      </c>
      <c r="K76" s="832">
        <v>165</v>
      </c>
      <c r="L76" s="849">
        <v>16</v>
      </c>
      <c r="M76" s="849">
        <v>2832</v>
      </c>
      <c r="N76" s="832">
        <v>1</v>
      </c>
      <c r="O76" s="832">
        <v>177</v>
      </c>
      <c r="P76" s="849">
        <v>18</v>
      </c>
      <c r="Q76" s="849">
        <v>3186</v>
      </c>
      <c r="R76" s="837">
        <v>1.125</v>
      </c>
      <c r="S76" s="850">
        <v>177</v>
      </c>
    </row>
    <row r="77" spans="1:19" ht="14.4" customHeight="1" x14ac:dyDescent="0.3">
      <c r="A77" s="831" t="s">
        <v>5454</v>
      </c>
      <c r="B77" s="832" t="s">
        <v>5455</v>
      </c>
      <c r="C77" s="832" t="s">
        <v>594</v>
      </c>
      <c r="D77" s="832" t="s">
        <v>2354</v>
      </c>
      <c r="E77" s="832" t="s">
        <v>5459</v>
      </c>
      <c r="F77" s="832" t="s">
        <v>5495</v>
      </c>
      <c r="G77" s="832" t="s">
        <v>5496</v>
      </c>
      <c r="H77" s="849">
        <v>1</v>
      </c>
      <c r="I77" s="849">
        <v>57</v>
      </c>
      <c r="J77" s="832"/>
      <c r="K77" s="832">
        <v>57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 t="s">
        <v>5454</v>
      </c>
      <c r="B78" s="832" t="s">
        <v>5455</v>
      </c>
      <c r="C78" s="832" t="s">
        <v>594</v>
      </c>
      <c r="D78" s="832" t="s">
        <v>2354</v>
      </c>
      <c r="E78" s="832" t="s">
        <v>5459</v>
      </c>
      <c r="F78" s="832" t="s">
        <v>5499</v>
      </c>
      <c r="G78" s="832" t="s">
        <v>5500</v>
      </c>
      <c r="H78" s="849">
        <v>2</v>
      </c>
      <c r="I78" s="849">
        <v>980</v>
      </c>
      <c r="J78" s="832"/>
      <c r="K78" s="832">
        <v>490</v>
      </c>
      <c r="L78" s="849"/>
      <c r="M78" s="849"/>
      <c r="N78" s="832"/>
      <c r="O78" s="832"/>
      <c r="P78" s="849">
        <v>1</v>
      </c>
      <c r="Q78" s="849">
        <v>498</v>
      </c>
      <c r="R78" s="837"/>
      <c r="S78" s="850">
        <v>498</v>
      </c>
    </row>
    <row r="79" spans="1:19" ht="14.4" customHeight="1" x14ac:dyDescent="0.3">
      <c r="A79" s="831" t="s">
        <v>5454</v>
      </c>
      <c r="B79" s="832" t="s">
        <v>5455</v>
      </c>
      <c r="C79" s="832" t="s">
        <v>594</v>
      </c>
      <c r="D79" s="832" t="s">
        <v>2354</v>
      </c>
      <c r="E79" s="832" t="s">
        <v>5459</v>
      </c>
      <c r="F79" s="832" t="s">
        <v>5501</v>
      </c>
      <c r="G79" s="832" t="s">
        <v>5502</v>
      </c>
      <c r="H79" s="849">
        <v>3</v>
      </c>
      <c r="I79" s="849">
        <v>1596</v>
      </c>
      <c r="J79" s="832">
        <v>2.9555555555555557</v>
      </c>
      <c r="K79" s="832">
        <v>532</v>
      </c>
      <c r="L79" s="849">
        <v>1</v>
      </c>
      <c r="M79" s="849">
        <v>540</v>
      </c>
      <c r="N79" s="832">
        <v>1</v>
      </c>
      <c r="O79" s="832">
        <v>540</v>
      </c>
      <c r="P79" s="849"/>
      <c r="Q79" s="849"/>
      <c r="R79" s="837"/>
      <c r="S79" s="850"/>
    </row>
    <row r="80" spans="1:19" ht="14.4" customHeight="1" x14ac:dyDescent="0.3">
      <c r="A80" s="831" t="s">
        <v>5454</v>
      </c>
      <c r="B80" s="832" t="s">
        <v>5455</v>
      </c>
      <c r="C80" s="832" t="s">
        <v>594</v>
      </c>
      <c r="D80" s="832" t="s">
        <v>2355</v>
      </c>
      <c r="E80" s="832" t="s">
        <v>5456</v>
      </c>
      <c r="F80" s="832" t="s">
        <v>5457</v>
      </c>
      <c r="G80" s="832" t="s">
        <v>5458</v>
      </c>
      <c r="H80" s="849"/>
      <c r="I80" s="849"/>
      <c r="J80" s="832"/>
      <c r="K80" s="832"/>
      <c r="L80" s="849"/>
      <c r="M80" s="849"/>
      <c r="N80" s="832"/>
      <c r="O80" s="832"/>
      <c r="P80" s="849">
        <v>0.1</v>
      </c>
      <c r="Q80" s="849">
        <v>15.1</v>
      </c>
      <c r="R80" s="837"/>
      <c r="S80" s="850">
        <v>151</v>
      </c>
    </row>
    <row r="81" spans="1:19" ht="14.4" customHeight="1" x14ac:dyDescent="0.3">
      <c r="A81" s="831" t="s">
        <v>5454</v>
      </c>
      <c r="B81" s="832" t="s">
        <v>5455</v>
      </c>
      <c r="C81" s="832" t="s">
        <v>594</v>
      </c>
      <c r="D81" s="832" t="s">
        <v>2355</v>
      </c>
      <c r="E81" s="832" t="s">
        <v>5459</v>
      </c>
      <c r="F81" s="832" t="s">
        <v>5460</v>
      </c>
      <c r="G81" s="832" t="s">
        <v>5461</v>
      </c>
      <c r="H81" s="849"/>
      <c r="I81" s="849"/>
      <c r="J81" s="832"/>
      <c r="K81" s="832"/>
      <c r="L81" s="849"/>
      <c r="M81" s="849"/>
      <c r="N81" s="832"/>
      <c r="O81" s="832"/>
      <c r="P81" s="849">
        <v>3</v>
      </c>
      <c r="Q81" s="849">
        <v>111</v>
      </c>
      <c r="R81" s="837"/>
      <c r="S81" s="850">
        <v>37</v>
      </c>
    </row>
    <row r="82" spans="1:19" ht="14.4" customHeight="1" x14ac:dyDescent="0.3">
      <c r="A82" s="831" t="s">
        <v>5454</v>
      </c>
      <c r="B82" s="832" t="s">
        <v>5455</v>
      </c>
      <c r="C82" s="832" t="s">
        <v>594</v>
      </c>
      <c r="D82" s="832" t="s">
        <v>2355</v>
      </c>
      <c r="E82" s="832" t="s">
        <v>5459</v>
      </c>
      <c r="F82" s="832" t="s">
        <v>3859</v>
      </c>
      <c r="G82" s="832" t="s">
        <v>5466</v>
      </c>
      <c r="H82" s="849"/>
      <c r="I82" s="849"/>
      <c r="J82" s="832"/>
      <c r="K82" s="832"/>
      <c r="L82" s="849"/>
      <c r="M82" s="849"/>
      <c r="N82" s="832"/>
      <c r="O82" s="832"/>
      <c r="P82" s="849">
        <v>4</v>
      </c>
      <c r="Q82" s="849">
        <v>564</v>
      </c>
      <c r="R82" s="837"/>
      <c r="S82" s="850">
        <v>141</v>
      </c>
    </row>
    <row r="83" spans="1:19" ht="14.4" customHeight="1" x14ac:dyDescent="0.3">
      <c r="A83" s="831" t="s">
        <v>5454</v>
      </c>
      <c r="B83" s="832" t="s">
        <v>5455</v>
      </c>
      <c r="C83" s="832" t="s">
        <v>594</v>
      </c>
      <c r="D83" s="832" t="s">
        <v>2355</v>
      </c>
      <c r="E83" s="832" t="s">
        <v>5459</v>
      </c>
      <c r="F83" s="832" t="s">
        <v>5469</v>
      </c>
      <c r="G83" s="832" t="s">
        <v>5470</v>
      </c>
      <c r="H83" s="849"/>
      <c r="I83" s="849"/>
      <c r="J83" s="832"/>
      <c r="K83" s="832"/>
      <c r="L83" s="849"/>
      <c r="M83" s="849"/>
      <c r="N83" s="832"/>
      <c r="O83" s="832"/>
      <c r="P83" s="849">
        <v>2</v>
      </c>
      <c r="Q83" s="849">
        <v>864</v>
      </c>
      <c r="R83" s="837"/>
      <c r="S83" s="850">
        <v>432</v>
      </c>
    </row>
    <row r="84" spans="1:19" ht="14.4" customHeight="1" x14ac:dyDescent="0.3">
      <c r="A84" s="831" t="s">
        <v>5454</v>
      </c>
      <c r="B84" s="832" t="s">
        <v>5455</v>
      </c>
      <c r="C84" s="832" t="s">
        <v>594</v>
      </c>
      <c r="D84" s="832" t="s">
        <v>2355</v>
      </c>
      <c r="E84" s="832" t="s">
        <v>5459</v>
      </c>
      <c r="F84" s="832" t="s">
        <v>5471</v>
      </c>
      <c r="G84" s="832" t="s">
        <v>5472</v>
      </c>
      <c r="H84" s="849"/>
      <c r="I84" s="849"/>
      <c r="J84" s="832"/>
      <c r="K84" s="832"/>
      <c r="L84" s="849"/>
      <c r="M84" s="849"/>
      <c r="N84" s="832"/>
      <c r="O84" s="832"/>
      <c r="P84" s="849">
        <v>22</v>
      </c>
      <c r="Q84" s="849">
        <v>22198</v>
      </c>
      <c r="R84" s="837"/>
      <c r="S84" s="850">
        <v>1009</v>
      </c>
    </row>
    <row r="85" spans="1:19" ht="14.4" customHeight="1" x14ac:dyDescent="0.3">
      <c r="A85" s="831" t="s">
        <v>5454</v>
      </c>
      <c r="B85" s="832" t="s">
        <v>5455</v>
      </c>
      <c r="C85" s="832" t="s">
        <v>594</v>
      </c>
      <c r="D85" s="832" t="s">
        <v>2355</v>
      </c>
      <c r="E85" s="832" t="s">
        <v>5459</v>
      </c>
      <c r="F85" s="832" t="s">
        <v>5479</v>
      </c>
      <c r="G85" s="832" t="s">
        <v>5480</v>
      </c>
      <c r="H85" s="849"/>
      <c r="I85" s="849"/>
      <c r="J85" s="832"/>
      <c r="K85" s="832"/>
      <c r="L85" s="849"/>
      <c r="M85" s="849"/>
      <c r="N85" s="832"/>
      <c r="O85" s="832"/>
      <c r="P85" s="849">
        <v>18</v>
      </c>
      <c r="Q85" s="849">
        <v>599.99999999999989</v>
      </c>
      <c r="R85" s="837"/>
      <c r="S85" s="850">
        <v>33.333333333333329</v>
      </c>
    </row>
    <row r="86" spans="1:19" ht="14.4" customHeight="1" x14ac:dyDescent="0.3">
      <c r="A86" s="831" t="s">
        <v>5454</v>
      </c>
      <c r="B86" s="832" t="s">
        <v>5455</v>
      </c>
      <c r="C86" s="832" t="s">
        <v>594</v>
      </c>
      <c r="D86" s="832" t="s">
        <v>2355</v>
      </c>
      <c r="E86" s="832" t="s">
        <v>5459</v>
      </c>
      <c r="F86" s="832" t="s">
        <v>5481</v>
      </c>
      <c r="G86" s="832" t="s">
        <v>5482</v>
      </c>
      <c r="H86" s="849"/>
      <c r="I86" s="849"/>
      <c r="J86" s="832"/>
      <c r="K86" s="832"/>
      <c r="L86" s="849"/>
      <c r="M86" s="849"/>
      <c r="N86" s="832"/>
      <c r="O86" s="832"/>
      <c r="P86" s="849">
        <v>1</v>
      </c>
      <c r="Q86" s="849">
        <v>37</v>
      </c>
      <c r="R86" s="837"/>
      <c r="S86" s="850">
        <v>37</v>
      </c>
    </row>
    <row r="87" spans="1:19" ht="14.4" customHeight="1" x14ac:dyDescent="0.3">
      <c r="A87" s="831" t="s">
        <v>5454</v>
      </c>
      <c r="B87" s="832" t="s">
        <v>5455</v>
      </c>
      <c r="C87" s="832" t="s">
        <v>594</v>
      </c>
      <c r="D87" s="832" t="s">
        <v>2355</v>
      </c>
      <c r="E87" s="832" t="s">
        <v>5459</v>
      </c>
      <c r="F87" s="832" t="s">
        <v>5483</v>
      </c>
      <c r="G87" s="832" t="s">
        <v>5484</v>
      </c>
      <c r="H87" s="849"/>
      <c r="I87" s="849"/>
      <c r="J87" s="832"/>
      <c r="K87" s="832"/>
      <c r="L87" s="849"/>
      <c r="M87" s="849"/>
      <c r="N87" s="832"/>
      <c r="O87" s="832"/>
      <c r="P87" s="849">
        <v>1</v>
      </c>
      <c r="Q87" s="849">
        <v>86</v>
      </c>
      <c r="R87" s="837"/>
      <c r="S87" s="850">
        <v>86</v>
      </c>
    </row>
    <row r="88" spans="1:19" ht="14.4" customHeight="1" x14ac:dyDescent="0.3">
      <c r="A88" s="831" t="s">
        <v>5454</v>
      </c>
      <c r="B88" s="832" t="s">
        <v>5455</v>
      </c>
      <c r="C88" s="832" t="s">
        <v>594</v>
      </c>
      <c r="D88" s="832" t="s">
        <v>2355</v>
      </c>
      <c r="E88" s="832" t="s">
        <v>5459</v>
      </c>
      <c r="F88" s="832" t="s">
        <v>5485</v>
      </c>
      <c r="G88" s="832" t="s">
        <v>5486</v>
      </c>
      <c r="H88" s="849"/>
      <c r="I88" s="849"/>
      <c r="J88" s="832"/>
      <c r="K88" s="832"/>
      <c r="L88" s="849"/>
      <c r="M88" s="849"/>
      <c r="N88" s="832"/>
      <c r="O88" s="832"/>
      <c r="P88" s="849">
        <v>1</v>
      </c>
      <c r="Q88" s="849">
        <v>32</v>
      </c>
      <c r="R88" s="837"/>
      <c r="S88" s="850">
        <v>32</v>
      </c>
    </row>
    <row r="89" spans="1:19" ht="14.4" customHeight="1" x14ac:dyDescent="0.3">
      <c r="A89" s="831" t="s">
        <v>5454</v>
      </c>
      <c r="B89" s="832" t="s">
        <v>5455</v>
      </c>
      <c r="C89" s="832" t="s">
        <v>594</v>
      </c>
      <c r="D89" s="832" t="s">
        <v>2355</v>
      </c>
      <c r="E89" s="832" t="s">
        <v>5459</v>
      </c>
      <c r="F89" s="832" t="s">
        <v>5487</v>
      </c>
      <c r="G89" s="832" t="s">
        <v>5488</v>
      </c>
      <c r="H89" s="849"/>
      <c r="I89" s="849"/>
      <c r="J89" s="832"/>
      <c r="K89" s="832"/>
      <c r="L89" s="849"/>
      <c r="M89" s="849"/>
      <c r="N89" s="832"/>
      <c r="O89" s="832"/>
      <c r="P89" s="849">
        <v>2</v>
      </c>
      <c r="Q89" s="849">
        <v>4030</v>
      </c>
      <c r="R89" s="837"/>
      <c r="S89" s="850">
        <v>2015</v>
      </c>
    </row>
    <row r="90" spans="1:19" ht="14.4" customHeight="1" x14ac:dyDescent="0.3">
      <c r="A90" s="831" t="s">
        <v>5454</v>
      </c>
      <c r="B90" s="832" t="s">
        <v>5455</v>
      </c>
      <c r="C90" s="832" t="s">
        <v>594</v>
      </c>
      <c r="D90" s="832" t="s">
        <v>2355</v>
      </c>
      <c r="E90" s="832" t="s">
        <v>5459</v>
      </c>
      <c r="F90" s="832" t="s">
        <v>5489</v>
      </c>
      <c r="G90" s="832" t="s">
        <v>5490</v>
      </c>
      <c r="H90" s="849"/>
      <c r="I90" s="849"/>
      <c r="J90" s="832"/>
      <c r="K90" s="832"/>
      <c r="L90" s="849"/>
      <c r="M90" s="849"/>
      <c r="N90" s="832"/>
      <c r="O90" s="832"/>
      <c r="P90" s="849">
        <v>18</v>
      </c>
      <c r="Q90" s="849">
        <v>6390</v>
      </c>
      <c r="R90" s="837"/>
      <c r="S90" s="850">
        <v>355</v>
      </c>
    </row>
    <row r="91" spans="1:19" ht="14.4" customHeight="1" x14ac:dyDescent="0.3">
      <c r="A91" s="831" t="s">
        <v>5454</v>
      </c>
      <c r="B91" s="832" t="s">
        <v>5503</v>
      </c>
      <c r="C91" s="832" t="s">
        <v>594</v>
      </c>
      <c r="D91" s="832" t="s">
        <v>5448</v>
      </c>
      <c r="E91" s="832" t="s">
        <v>5459</v>
      </c>
      <c r="F91" s="832" t="s">
        <v>5504</v>
      </c>
      <c r="G91" s="832" t="s">
        <v>5505</v>
      </c>
      <c r="H91" s="849">
        <v>1</v>
      </c>
      <c r="I91" s="849">
        <v>81</v>
      </c>
      <c r="J91" s="832"/>
      <c r="K91" s="832">
        <v>81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5454</v>
      </c>
      <c r="B92" s="832" t="s">
        <v>5503</v>
      </c>
      <c r="C92" s="832" t="s">
        <v>594</v>
      </c>
      <c r="D92" s="832" t="s">
        <v>5448</v>
      </c>
      <c r="E92" s="832" t="s">
        <v>5459</v>
      </c>
      <c r="F92" s="832" t="s">
        <v>5460</v>
      </c>
      <c r="G92" s="832" t="s">
        <v>5461</v>
      </c>
      <c r="H92" s="849">
        <v>2</v>
      </c>
      <c r="I92" s="849">
        <v>70</v>
      </c>
      <c r="J92" s="832"/>
      <c r="K92" s="832">
        <v>35</v>
      </c>
      <c r="L92" s="849"/>
      <c r="M92" s="849"/>
      <c r="N92" s="832"/>
      <c r="O92" s="832"/>
      <c r="P92" s="849">
        <v>1</v>
      </c>
      <c r="Q92" s="849">
        <v>37</v>
      </c>
      <c r="R92" s="837"/>
      <c r="S92" s="850">
        <v>37</v>
      </c>
    </row>
    <row r="93" spans="1:19" ht="14.4" customHeight="1" x14ac:dyDescent="0.3">
      <c r="A93" s="831" t="s">
        <v>5454</v>
      </c>
      <c r="B93" s="832" t="s">
        <v>5503</v>
      </c>
      <c r="C93" s="832" t="s">
        <v>594</v>
      </c>
      <c r="D93" s="832" t="s">
        <v>5448</v>
      </c>
      <c r="E93" s="832" t="s">
        <v>5459</v>
      </c>
      <c r="F93" s="832" t="s">
        <v>5508</v>
      </c>
      <c r="G93" s="832" t="s">
        <v>5509</v>
      </c>
      <c r="H93" s="849">
        <v>1</v>
      </c>
      <c r="I93" s="849">
        <v>118</v>
      </c>
      <c r="J93" s="832"/>
      <c r="K93" s="832">
        <v>118</v>
      </c>
      <c r="L93" s="849"/>
      <c r="M93" s="849"/>
      <c r="N93" s="832"/>
      <c r="O93" s="832"/>
      <c r="P93" s="849">
        <v>1</v>
      </c>
      <c r="Q93" s="849">
        <v>126</v>
      </c>
      <c r="R93" s="837"/>
      <c r="S93" s="850">
        <v>126</v>
      </c>
    </row>
    <row r="94" spans="1:19" ht="14.4" customHeight="1" x14ac:dyDescent="0.3">
      <c r="A94" s="831" t="s">
        <v>5454</v>
      </c>
      <c r="B94" s="832" t="s">
        <v>5503</v>
      </c>
      <c r="C94" s="832" t="s">
        <v>594</v>
      </c>
      <c r="D94" s="832" t="s">
        <v>5448</v>
      </c>
      <c r="E94" s="832" t="s">
        <v>5459</v>
      </c>
      <c r="F94" s="832" t="s">
        <v>5479</v>
      </c>
      <c r="G94" s="832" t="s">
        <v>5480</v>
      </c>
      <c r="H94" s="849"/>
      <c r="I94" s="849"/>
      <c r="J94" s="832"/>
      <c r="K94" s="832"/>
      <c r="L94" s="849"/>
      <c r="M94" s="849"/>
      <c r="N94" s="832"/>
      <c r="O94" s="832"/>
      <c r="P94" s="849">
        <v>0</v>
      </c>
      <c r="Q94" s="849">
        <v>0</v>
      </c>
      <c r="R94" s="837"/>
      <c r="S94" s="850"/>
    </row>
    <row r="95" spans="1:19" ht="14.4" customHeight="1" x14ac:dyDescent="0.3">
      <c r="A95" s="831" t="s">
        <v>5454</v>
      </c>
      <c r="B95" s="832" t="s">
        <v>5503</v>
      </c>
      <c r="C95" s="832" t="s">
        <v>594</v>
      </c>
      <c r="D95" s="832" t="s">
        <v>5448</v>
      </c>
      <c r="E95" s="832" t="s">
        <v>5459</v>
      </c>
      <c r="F95" s="832" t="s">
        <v>5481</v>
      </c>
      <c r="G95" s="832" t="s">
        <v>5482</v>
      </c>
      <c r="H95" s="849">
        <v>109</v>
      </c>
      <c r="I95" s="849">
        <v>3924</v>
      </c>
      <c r="J95" s="832">
        <v>1.8605974395448079</v>
      </c>
      <c r="K95" s="832">
        <v>36</v>
      </c>
      <c r="L95" s="849">
        <v>57</v>
      </c>
      <c r="M95" s="849">
        <v>2109</v>
      </c>
      <c r="N95" s="832">
        <v>1</v>
      </c>
      <c r="O95" s="832">
        <v>37</v>
      </c>
      <c r="P95" s="849">
        <v>128</v>
      </c>
      <c r="Q95" s="849">
        <v>4736</v>
      </c>
      <c r="R95" s="837">
        <v>2.2456140350877192</v>
      </c>
      <c r="S95" s="850">
        <v>37</v>
      </c>
    </row>
    <row r="96" spans="1:19" ht="14.4" customHeight="1" x14ac:dyDescent="0.3">
      <c r="A96" s="831" t="s">
        <v>5454</v>
      </c>
      <c r="B96" s="832" t="s">
        <v>5503</v>
      </c>
      <c r="C96" s="832" t="s">
        <v>594</v>
      </c>
      <c r="D96" s="832" t="s">
        <v>5448</v>
      </c>
      <c r="E96" s="832" t="s">
        <v>5459</v>
      </c>
      <c r="F96" s="832" t="s">
        <v>5497</v>
      </c>
      <c r="G96" s="832" t="s">
        <v>5498</v>
      </c>
      <c r="H96" s="849">
        <v>6</v>
      </c>
      <c r="I96" s="849">
        <v>342</v>
      </c>
      <c r="J96" s="832">
        <v>1.159322033898305</v>
      </c>
      <c r="K96" s="832">
        <v>57</v>
      </c>
      <c r="L96" s="849">
        <v>5</v>
      </c>
      <c r="M96" s="849">
        <v>295</v>
      </c>
      <c r="N96" s="832">
        <v>1</v>
      </c>
      <c r="O96" s="832">
        <v>59</v>
      </c>
      <c r="P96" s="849">
        <v>9</v>
      </c>
      <c r="Q96" s="849">
        <v>531</v>
      </c>
      <c r="R96" s="837">
        <v>1.8</v>
      </c>
      <c r="S96" s="850">
        <v>59</v>
      </c>
    </row>
    <row r="97" spans="1:19" ht="14.4" customHeight="1" x14ac:dyDescent="0.3">
      <c r="A97" s="831" t="s">
        <v>5454</v>
      </c>
      <c r="B97" s="832" t="s">
        <v>5503</v>
      </c>
      <c r="C97" s="832" t="s">
        <v>594</v>
      </c>
      <c r="D97" s="832" t="s">
        <v>2339</v>
      </c>
      <c r="E97" s="832" t="s">
        <v>5459</v>
      </c>
      <c r="F97" s="832" t="s">
        <v>5504</v>
      </c>
      <c r="G97" s="832" t="s">
        <v>5505</v>
      </c>
      <c r="H97" s="849">
        <v>2</v>
      </c>
      <c r="I97" s="849">
        <v>162</v>
      </c>
      <c r="J97" s="832">
        <v>0.6506024096385542</v>
      </c>
      <c r="K97" s="832">
        <v>81</v>
      </c>
      <c r="L97" s="849">
        <v>3</v>
      </c>
      <c r="M97" s="849">
        <v>249</v>
      </c>
      <c r="N97" s="832">
        <v>1</v>
      </c>
      <c r="O97" s="832">
        <v>83</v>
      </c>
      <c r="P97" s="849">
        <v>3</v>
      </c>
      <c r="Q97" s="849">
        <v>249</v>
      </c>
      <c r="R97" s="837">
        <v>1</v>
      </c>
      <c r="S97" s="850">
        <v>83</v>
      </c>
    </row>
    <row r="98" spans="1:19" ht="14.4" customHeight="1" x14ac:dyDescent="0.3">
      <c r="A98" s="831" t="s">
        <v>5454</v>
      </c>
      <c r="B98" s="832" t="s">
        <v>5503</v>
      </c>
      <c r="C98" s="832" t="s">
        <v>594</v>
      </c>
      <c r="D98" s="832" t="s">
        <v>2339</v>
      </c>
      <c r="E98" s="832" t="s">
        <v>5459</v>
      </c>
      <c r="F98" s="832" t="s">
        <v>5506</v>
      </c>
      <c r="G98" s="832" t="s">
        <v>5507</v>
      </c>
      <c r="H98" s="849"/>
      <c r="I98" s="849"/>
      <c r="J98" s="832"/>
      <c r="K98" s="832"/>
      <c r="L98" s="849">
        <v>2</v>
      </c>
      <c r="M98" s="849">
        <v>212</v>
      </c>
      <c r="N98" s="832">
        <v>1</v>
      </c>
      <c r="O98" s="832">
        <v>106</v>
      </c>
      <c r="P98" s="849"/>
      <c r="Q98" s="849"/>
      <c r="R98" s="837"/>
      <c r="S98" s="850"/>
    </row>
    <row r="99" spans="1:19" ht="14.4" customHeight="1" x14ac:dyDescent="0.3">
      <c r="A99" s="831" t="s">
        <v>5454</v>
      </c>
      <c r="B99" s="832" t="s">
        <v>5503</v>
      </c>
      <c r="C99" s="832" t="s">
        <v>594</v>
      </c>
      <c r="D99" s="832" t="s">
        <v>2339</v>
      </c>
      <c r="E99" s="832" t="s">
        <v>5459</v>
      </c>
      <c r="F99" s="832" t="s">
        <v>5508</v>
      </c>
      <c r="G99" s="832" t="s">
        <v>5509</v>
      </c>
      <c r="H99" s="849">
        <v>2</v>
      </c>
      <c r="I99" s="849">
        <v>236</v>
      </c>
      <c r="J99" s="832">
        <v>0.46825396825396826</v>
      </c>
      <c r="K99" s="832">
        <v>118</v>
      </c>
      <c r="L99" s="849">
        <v>4</v>
      </c>
      <c r="M99" s="849">
        <v>504</v>
      </c>
      <c r="N99" s="832">
        <v>1</v>
      </c>
      <c r="O99" s="832">
        <v>126</v>
      </c>
      <c r="P99" s="849">
        <v>3</v>
      </c>
      <c r="Q99" s="849">
        <v>378</v>
      </c>
      <c r="R99" s="837">
        <v>0.75</v>
      </c>
      <c r="S99" s="850">
        <v>126</v>
      </c>
    </row>
    <row r="100" spans="1:19" ht="14.4" customHeight="1" x14ac:dyDescent="0.3">
      <c r="A100" s="831" t="s">
        <v>5454</v>
      </c>
      <c r="B100" s="832" t="s">
        <v>5503</v>
      </c>
      <c r="C100" s="832" t="s">
        <v>594</v>
      </c>
      <c r="D100" s="832" t="s">
        <v>2339</v>
      </c>
      <c r="E100" s="832" t="s">
        <v>5459</v>
      </c>
      <c r="F100" s="832" t="s">
        <v>5479</v>
      </c>
      <c r="G100" s="832" t="s">
        <v>5480</v>
      </c>
      <c r="H100" s="849"/>
      <c r="I100" s="849"/>
      <c r="J100" s="832"/>
      <c r="K100" s="832"/>
      <c r="L100" s="849">
        <v>4</v>
      </c>
      <c r="M100" s="849">
        <v>133.32999999999998</v>
      </c>
      <c r="N100" s="832">
        <v>1</v>
      </c>
      <c r="O100" s="832">
        <v>33.332499999999996</v>
      </c>
      <c r="P100" s="849">
        <v>3</v>
      </c>
      <c r="Q100" s="849">
        <v>100</v>
      </c>
      <c r="R100" s="837">
        <v>0.75001875046876176</v>
      </c>
      <c r="S100" s="850">
        <v>33.333333333333336</v>
      </c>
    </row>
    <row r="101" spans="1:19" ht="14.4" customHeight="1" x14ac:dyDescent="0.3">
      <c r="A101" s="831" t="s">
        <v>5454</v>
      </c>
      <c r="B101" s="832" t="s">
        <v>5503</v>
      </c>
      <c r="C101" s="832" t="s">
        <v>594</v>
      </c>
      <c r="D101" s="832" t="s">
        <v>2340</v>
      </c>
      <c r="E101" s="832" t="s">
        <v>5459</v>
      </c>
      <c r="F101" s="832" t="s">
        <v>5460</v>
      </c>
      <c r="G101" s="832" t="s">
        <v>5461</v>
      </c>
      <c r="H101" s="849"/>
      <c r="I101" s="849"/>
      <c r="J101" s="832"/>
      <c r="K101" s="832"/>
      <c r="L101" s="849"/>
      <c r="M101" s="849"/>
      <c r="N101" s="832"/>
      <c r="O101" s="832"/>
      <c r="P101" s="849">
        <v>2</v>
      </c>
      <c r="Q101" s="849">
        <v>74</v>
      </c>
      <c r="R101" s="837"/>
      <c r="S101" s="850">
        <v>37</v>
      </c>
    </row>
    <row r="102" spans="1:19" ht="14.4" customHeight="1" x14ac:dyDescent="0.3">
      <c r="A102" s="831" t="s">
        <v>5454</v>
      </c>
      <c r="B102" s="832" t="s">
        <v>5503</v>
      </c>
      <c r="C102" s="832" t="s">
        <v>594</v>
      </c>
      <c r="D102" s="832" t="s">
        <v>2341</v>
      </c>
      <c r="E102" s="832" t="s">
        <v>5459</v>
      </c>
      <c r="F102" s="832" t="s">
        <v>5506</v>
      </c>
      <c r="G102" s="832" t="s">
        <v>5507</v>
      </c>
      <c r="H102" s="849"/>
      <c r="I102" s="849"/>
      <c r="J102" s="832"/>
      <c r="K102" s="832"/>
      <c r="L102" s="849">
        <v>1</v>
      </c>
      <c r="M102" s="849">
        <v>106</v>
      </c>
      <c r="N102" s="832">
        <v>1</v>
      </c>
      <c r="O102" s="832">
        <v>106</v>
      </c>
      <c r="P102" s="849"/>
      <c r="Q102" s="849"/>
      <c r="R102" s="837"/>
      <c r="S102" s="850"/>
    </row>
    <row r="103" spans="1:19" ht="14.4" customHeight="1" x14ac:dyDescent="0.3">
      <c r="A103" s="831" t="s">
        <v>5454</v>
      </c>
      <c r="B103" s="832" t="s">
        <v>5503</v>
      </c>
      <c r="C103" s="832" t="s">
        <v>594</v>
      </c>
      <c r="D103" s="832" t="s">
        <v>2341</v>
      </c>
      <c r="E103" s="832" t="s">
        <v>5459</v>
      </c>
      <c r="F103" s="832" t="s">
        <v>5460</v>
      </c>
      <c r="G103" s="832" t="s">
        <v>5461</v>
      </c>
      <c r="H103" s="849">
        <v>16</v>
      </c>
      <c r="I103" s="849">
        <v>560</v>
      </c>
      <c r="J103" s="832">
        <v>1.2612612612612613</v>
      </c>
      <c r="K103" s="832">
        <v>35</v>
      </c>
      <c r="L103" s="849">
        <v>12</v>
      </c>
      <c r="M103" s="849">
        <v>444</v>
      </c>
      <c r="N103" s="832">
        <v>1</v>
      </c>
      <c r="O103" s="832">
        <v>37</v>
      </c>
      <c r="P103" s="849">
        <v>15</v>
      </c>
      <c r="Q103" s="849">
        <v>555</v>
      </c>
      <c r="R103" s="837">
        <v>1.25</v>
      </c>
      <c r="S103" s="850">
        <v>37</v>
      </c>
    </row>
    <row r="104" spans="1:19" ht="14.4" customHeight="1" x14ac:dyDescent="0.3">
      <c r="A104" s="831" t="s">
        <v>5454</v>
      </c>
      <c r="B104" s="832" t="s">
        <v>5503</v>
      </c>
      <c r="C104" s="832" t="s">
        <v>594</v>
      </c>
      <c r="D104" s="832" t="s">
        <v>2341</v>
      </c>
      <c r="E104" s="832" t="s">
        <v>5459</v>
      </c>
      <c r="F104" s="832" t="s">
        <v>3859</v>
      </c>
      <c r="G104" s="832" t="s">
        <v>5466</v>
      </c>
      <c r="H104" s="849"/>
      <c r="I104" s="849"/>
      <c r="J104" s="832"/>
      <c r="K104" s="832"/>
      <c r="L104" s="849"/>
      <c r="M104" s="849"/>
      <c r="N104" s="832"/>
      <c r="O104" s="832"/>
      <c r="P104" s="849">
        <v>32</v>
      </c>
      <c r="Q104" s="849">
        <v>4512</v>
      </c>
      <c r="R104" s="837"/>
      <c r="S104" s="850">
        <v>141</v>
      </c>
    </row>
    <row r="105" spans="1:19" ht="14.4" customHeight="1" x14ac:dyDescent="0.3">
      <c r="A105" s="831" t="s">
        <v>5454</v>
      </c>
      <c r="B105" s="832" t="s">
        <v>5503</v>
      </c>
      <c r="C105" s="832" t="s">
        <v>594</v>
      </c>
      <c r="D105" s="832" t="s">
        <v>2341</v>
      </c>
      <c r="E105" s="832" t="s">
        <v>5459</v>
      </c>
      <c r="F105" s="832" t="s">
        <v>5508</v>
      </c>
      <c r="G105" s="832" t="s">
        <v>5509</v>
      </c>
      <c r="H105" s="849">
        <v>2</v>
      </c>
      <c r="I105" s="849">
        <v>236</v>
      </c>
      <c r="J105" s="832">
        <v>0.93650793650793651</v>
      </c>
      <c r="K105" s="832">
        <v>118</v>
      </c>
      <c r="L105" s="849">
        <v>2</v>
      </c>
      <c r="M105" s="849">
        <v>252</v>
      </c>
      <c r="N105" s="832">
        <v>1</v>
      </c>
      <c r="O105" s="832">
        <v>126</v>
      </c>
      <c r="P105" s="849"/>
      <c r="Q105" s="849"/>
      <c r="R105" s="837"/>
      <c r="S105" s="850"/>
    </row>
    <row r="106" spans="1:19" ht="14.4" customHeight="1" x14ac:dyDescent="0.3">
      <c r="A106" s="831" t="s">
        <v>5454</v>
      </c>
      <c r="B106" s="832" t="s">
        <v>5503</v>
      </c>
      <c r="C106" s="832" t="s">
        <v>594</v>
      </c>
      <c r="D106" s="832" t="s">
        <v>2341</v>
      </c>
      <c r="E106" s="832" t="s">
        <v>5459</v>
      </c>
      <c r="F106" s="832" t="s">
        <v>5510</v>
      </c>
      <c r="G106" s="832" t="s">
        <v>5511</v>
      </c>
      <c r="H106" s="849">
        <v>4</v>
      </c>
      <c r="I106" s="849">
        <v>1660</v>
      </c>
      <c r="J106" s="832"/>
      <c r="K106" s="832">
        <v>415</v>
      </c>
      <c r="L106" s="849"/>
      <c r="M106" s="849"/>
      <c r="N106" s="832"/>
      <c r="O106" s="832"/>
      <c r="P106" s="849">
        <v>1</v>
      </c>
      <c r="Q106" s="849">
        <v>428</v>
      </c>
      <c r="R106" s="837"/>
      <c r="S106" s="850">
        <v>428</v>
      </c>
    </row>
    <row r="107" spans="1:19" ht="14.4" customHeight="1" x14ac:dyDescent="0.3">
      <c r="A107" s="831" t="s">
        <v>5454</v>
      </c>
      <c r="B107" s="832" t="s">
        <v>5503</v>
      </c>
      <c r="C107" s="832" t="s">
        <v>594</v>
      </c>
      <c r="D107" s="832" t="s">
        <v>2341</v>
      </c>
      <c r="E107" s="832" t="s">
        <v>5459</v>
      </c>
      <c r="F107" s="832" t="s">
        <v>5477</v>
      </c>
      <c r="G107" s="832" t="s">
        <v>5478</v>
      </c>
      <c r="H107" s="849">
        <v>2</v>
      </c>
      <c r="I107" s="849">
        <v>1674</v>
      </c>
      <c r="J107" s="832"/>
      <c r="K107" s="832">
        <v>837</v>
      </c>
      <c r="L107" s="849"/>
      <c r="M107" s="849"/>
      <c r="N107" s="832"/>
      <c r="O107" s="832"/>
      <c r="P107" s="849">
        <v>2</v>
      </c>
      <c r="Q107" s="849">
        <v>1746</v>
      </c>
      <c r="R107" s="837"/>
      <c r="S107" s="850">
        <v>873</v>
      </c>
    </row>
    <row r="108" spans="1:19" ht="14.4" customHeight="1" x14ac:dyDescent="0.3">
      <c r="A108" s="831" t="s">
        <v>5454</v>
      </c>
      <c r="B108" s="832" t="s">
        <v>5503</v>
      </c>
      <c r="C108" s="832" t="s">
        <v>594</v>
      </c>
      <c r="D108" s="832" t="s">
        <v>2341</v>
      </c>
      <c r="E108" s="832" t="s">
        <v>5459</v>
      </c>
      <c r="F108" s="832" t="s">
        <v>5479</v>
      </c>
      <c r="G108" s="832" t="s">
        <v>5480</v>
      </c>
      <c r="H108" s="849"/>
      <c r="I108" s="849"/>
      <c r="J108" s="832"/>
      <c r="K108" s="832"/>
      <c r="L108" s="849">
        <v>2</v>
      </c>
      <c r="M108" s="849">
        <v>66.67</v>
      </c>
      <c r="N108" s="832">
        <v>1</v>
      </c>
      <c r="O108" s="832">
        <v>33.335000000000001</v>
      </c>
      <c r="P108" s="849">
        <v>1</v>
      </c>
      <c r="Q108" s="849">
        <v>33.33</v>
      </c>
      <c r="R108" s="837">
        <v>0.49992500374981247</v>
      </c>
      <c r="S108" s="850">
        <v>33.33</v>
      </c>
    </row>
    <row r="109" spans="1:19" ht="14.4" customHeight="1" x14ac:dyDescent="0.3">
      <c r="A109" s="831" t="s">
        <v>5454</v>
      </c>
      <c r="B109" s="832" t="s">
        <v>5503</v>
      </c>
      <c r="C109" s="832" t="s">
        <v>594</v>
      </c>
      <c r="D109" s="832" t="s">
        <v>2341</v>
      </c>
      <c r="E109" s="832" t="s">
        <v>5459</v>
      </c>
      <c r="F109" s="832" t="s">
        <v>5481</v>
      </c>
      <c r="G109" s="832" t="s">
        <v>5482</v>
      </c>
      <c r="H109" s="849"/>
      <c r="I109" s="849"/>
      <c r="J109" s="832"/>
      <c r="K109" s="832"/>
      <c r="L109" s="849">
        <v>1</v>
      </c>
      <c r="M109" s="849">
        <v>37</v>
      </c>
      <c r="N109" s="832">
        <v>1</v>
      </c>
      <c r="O109" s="832">
        <v>37</v>
      </c>
      <c r="P109" s="849">
        <v>1</v>
      </c>
      <c r="Q109" s="849">
        <v>37</v>
      </c>
      <c r="R109" s="837">
        <v>1</v>
      </c>
      <c r="S109" s="850">
        <v>37</v>
      </c>
    </row>
    <row r="110" spans="1:19" ht="14.4" customHeight="1" x14ac:dyDescent="0.3">
      <c r="A110" s="831" t="s">
        <v>5454</v>
      </c>
      <c r="B110" s="832" t="s">
        <v>5503</v>
      </c>
      <c r="C110" s="832" t="s">
        <v>594</v>
      </c>
      <c r="D110" s="832" t="s">
        <v>2341</v>
      </c>
      <c r="E110" s="832" t="s">
        <v>5459</v>
      </c>
      <c r="F110" s="832" t="s">
        <v>5483</v>
      </c>
      <c r="G110" s="832" t="s">
        <v>5484</v>
      </c>
      <c r="H110" s="849">
        <v>2</v>
      </c>
      <c r="I110" s="849">
        <v>164</v>
      </c>
      <c r="J110" s="832"/>
      <c r="K110" s="832">
        <v>82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5454</v>
      </c>
      <c r="B111" s="832" t="s">
        <v>5503</v>
      </c>
      <c r="C111" s="832" t="s">
        <v>594</v>
      </c>
      <c r="D111" s="832" t="s">
        <v>2341</v>
      </c>
      <c r="E111" s="832" t="s">
        <v>5459</v>
      </c>
      <c r="F111" s="832" t="s">
        <v>5485</v>
      </c>
      <c r="G111" s="832" t="s">
        <v>5486</v>
      </c>
      <c r="H111" s="849">
        <v>2</v>
      </c>
      <c r="I111" s="849">
        <v>62</v>
      </c>
      <c r="J111" s="832"/>
      <c r="K111" s="832">
        <v>31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5454</v>
      </c>
      <c r="B112" s="832" t="s">
        <v>5503</v>
      </c>
      <c r="C112" s="832" t="s">
        <v>594</v>
      </c>
      <c r="D112" s="832" t="s">
        <v>2341</v>
      </c>
      <c r="E112" s="832" t="s">
        <v>5459</v>
      </c>
      <c r="F112" s="832" t="s">
        <v>5497</v>
      </c>
      <c r="G112" s="832" t="s">
        <v>5498</v>
      </c>
      <c r="H112" s="849"/>
      <c r="I112" s="849"/>
      <c r="J112" s="832"/>
      <c r="K112" s="832"/>
      <c r="L112" s="849">
        <v>1</v>
      </c>
      <c r="M112" s="849">
        <v>59</v>
      </c>
      <c r="N112" s="832">
        <v>1</v>
      </c>
      <c r="O112" s="832">
        <v>59</v>
      </c>
      <c r="P112" s="849"/>
      <c r="Q112" s="849"/>
      <c r="R112" s="837"/>
      <c r="S112" s="850"/>
    </row>
    <row r="113" spans="1:19" ht="14.4" customHeight="1" x14ac:dyDescent="0.3">
      <c r="A113" s="831" t="s">
        <v>5454</v>
      </c>
      <c r="B113" s="832" t="s">
        <v>5503</v>
      </c>
      <c r="C113" s="832" t="s">
        <v>594</v>
      </c>
      <c r="D113" s="832" t="s">
        <v>2342</v>
      </c>
      <c r="E113" s="832" t="s">
        <v>5459</v>
      </c>
      <c r="F113" s="832" t="s">
        <v>5504</v>
      </c>
      <c r="G113" s="832" t="s">
        <v>5505</v>
      </c>
      <c r="H113" s="849"/>
      <c r="I113" s="849"/>
      <c r="J113" s="832"/>
      <c r="K113" s="832"/>
      <c r="L113" s="849">
        <v>9</v>
      </c>
      <c r="M113" s="849">
        <v>747</v>
      </c>
      <c r="N113" s="832">
        <v>1</v>
      </c>
      <c r="O113" s="832">
        <v>83</v>
      </c>
      <c r="P113" s="849">
        <v>1</v>
      </c>
      <c r="Q113" s="849">
        <v>83</v>
      </c>
      <c r="R113" s="837">
        <v>0.1111111111111111</v>
      </c>
      <c r="S113" s="850">
        <v>83</v>
      </c>
    </row>
    <row r="114" spans="1:19" ht="14.4" customHeight="1" x14ac:dyDescent="0.3">
      <c r="A114" s="831" t="s">
        <v>5454</v>
      </c>
      <c r="B114" s="832" t="s">
        <v>5503</v>
      </c>
      <c r="C114" s="832" t="s">
        <v>594</v>
      </c>
      <c r="D114" s="832" t="s">
        <v>2342</v>
      </c>
      <c r="E114" s="832" t="s">
        <v>5459</v>
      </c>
      <c r="F114" s="832" t="s">
        <v>5506</v>
      </c>
      <c r="G114" s="832" t="s">
        <v>5507</v>
      </c>
      <c r="H114" s="849"/>
      <c r="I114" s="849"/>
      <c r="J114" s="832"/>
      <c r="K114" s="832"/>
      <c r="L114" s="849">
        <v>4</v>
      </c>
      <c r="M114" s="849">
        <v>424</v>
      </c>
      <c r="N114" s="832">
        <v>1</v>
      </c>
      <c r="O114" s="832">
        <v>106</v>
      </c>
      <c r="P114" s="849"/>
      <c r="Q114" s="849"/>
      <c r="R114" s="837"/>
      <c r="S114" s="850"/>
    </row>
    <row r="115" spans="1:19" ht="14.4" customHeight="1" x14ac:dyDescent="0.3">
      <c r="A115" s="831" t="s">
        <v>5454</v>
      </c>
      <c r="B115" s="832" t="s">
        <v>5503</v>
      </c>
      <c r="C115" s="832" t="s">
        <v>594</v>
      </c>
      <c r="D115" s="832" t="s">
        <v>2342</v>
      </c>
      <c r="E115" s="832" t="s">
        <v>5459</v>
      </c>
      <c r="F115" s="832" t="s">
        <v>5508</v>
      </c>
      <c r="G115" s="832" t="s">
        <v>5509</v>
      </c>
      <c r="H115" s="849"/>
      <c r="I115" s="849"/>
      <c r="J115" s="832"/>
      <c r="K115" s="832"/>
      <c r="L115" s="849">
        <v>19</v>
      </c>
      <c r="M115" s="849">
        <v>2394</v>
      </c>
      <c r="N115" s="832">
        <v>1</v>
      </c>
      <c r="O115" s="832">
        <v>126</v>
      </c>
      <c r="P115" s="849">
        <v>1</v>
      </c>
      <c r="Q115" s="849">
        <v>126</v>
      </c>
      <c r="R115" s="837">
        <v>5.2631578947368418E-2</v>
      </c>
      <c r="S115" s="850">
        <v>126</v>
      </c>
    </row>
    <row r="116" spans="1:19" ht="14.4" customHeight="1" x14ac:dyDescent="0.3">
      <c r="A116" s="831" t="s">
        <v>5454</v>
      </c>
      <c r="B116" s="832" t="s">
        <v>5503</v>
      </c>
      <c r="C116" s="832" t="s">
        <v>594</v>
      </c>
      <c r="D116" s="832" t="s">
        <v>2342</v>
      </c>
      <c r="E116" s="832" t="s">
        <v>5459</v>
      </c>
      <c r="F116" s="832" t="s">
        <v>5479</v>
      </c>
      <c r="G116" s="832" t="s">
        <v>5480</v>
      </c>
      <c r="H116" s="849"/>
      <c r="I116" s="849"/>
      <c r="J116" s="832"/>
      <c r="K116" s="832"/>
      <c r="L116" s="849">
        <v>19</v>
      </c>
      <c r="M116" s="849">
        <v>633.32999999999993</v>
      </c>
      <c r="N116" s="832">
        <v>1</v>
      </c>
      <c r="O116" s="832">
        <v>33.333157894736836</v>
      </c>
      <c r="P116" s="849">
        <v>1</v>
      </c>
      <c r="Q116" s="849">
        <v>33.33</v>
      </c>
      <c r="R116" s="837">
        <v>5.2626592771540907E-2</v>
      </c>
      <c r="S116" s="850">
        <v>33.33</v>
      </c>
    </row>
    <row r="117" spans="1:19" ht="14.4" customHeight="1" x14ac:dyDescent="0.3">
      <c r="A117" s="831" t="s">
        <v>5454</v>
      </c>
      <c r="B117" s="832" t="s">
        <v>5503</v>
      </c>
      <c r="C117" s="832" t="s">
        <v>594</v>
      </c>
      <c r="D117" s="832" t="s">
        <v>2344</v>
      </c>
      <c r="E117" s="832" t="s">
        <v>5459</v>
      </c>
      <c r="F117" s="832" t="s">
        <v>5504</v>
      </c>
      <c r="G117" s="832" t="s">
        <v>5505</v>
      </c>
      <c r="H117" s="849">
        <v>11</v>
      </c>
      <c r="I117" s="849">
        <v>891</v>
      </c>
      <c r="J117" s="832">
        <v>2.6837349397590362</v>
      </c>
      <c r="K117" s="832">
        <v>81</v>
      </c>
      <c r="L117" s="849">
        <v>4</v>
      </c>
      <c r="M117" s="849">
        <v>332</v>
      </c>
      <c r="N117" s="832">
        <v>1</v>
      </c>
      <c r="O117" s="832">
        <v>83</v>
      </c>
      <c r="P117" s="849">
        <v>4</v>
      </c>
      <c r="Q117" s="849">
        <v>332</v>
      </c>
      <c r="R117" s="837">
        <v>1</v>
      </c>
      <c r="S117" s="850">
        <v>83</v>
      </c>
    </row>
    <row r="118" spans="1:19" ht="14.4" customHeight="1" x14ac:dyDescent="0.3">
      <c r="A118" s="831" t="s">
        <v>5454</v>
      </c>
      <c r="B118" s="832" t="s">
        <v>5503</v>
      </c>
      <c r="C118" s="832" t="s">
        <v>594</v>
      </c>
      <c r="D118" s="832" t="s">
        <v>2344</v>
      </c>
      <c r="E118" s="832" t="s">
        <v>5459</v>
      </c>
      <c r="F118" s="832" t="s">
        <v>5506</v>
      </c>
      <c r="G118" s="832" t="s">
        <v>5507</v>
      </c>
      <c r="H118" s="849">
        <v>3</v>
      </c>
      <c r="I118" s="849">
        <v>312</v>
      </c>
      <c r="J118" s="832">
        <v>2.9433962264150941</v>
      </c>
      <c r="K118" s="832">
        <v>104</v>
      </c>
      <c r="L118" s="849">
        <v>1</v>
      </c>
      <c r="M118" s="849">
        <v>106</v>
      </c>
      <c r="N118" s="832">
        <v>1</v>
      </c>
      <c r="O118" s="832">
        <v>106</v>
      </c>
      <c r="P118" s="849"/>
      <c r="Q118" s="849"/>
      <c r="R118" s="837"/>
      <c r="S118" s="850"/>
    </row>
    <row r="119" spans="1:19" ht="14.4" customHeight="1" x14ac:dyDescent="0.3">
      <c r="A119" s="831" t="s">
        <v>5454</v>
      </c>
      <c r="B119" s="832" t="s">
        <v>5503</v>
      </c>
      <c r="C119" s="832" t="s">
        <v>594</v>
      </c>
      <c r="D119" s="832" t="s">
        <v>2344</v>
      </c>
      <c r="E119" s="832" t="s">
        <v>5459</v>
      </c>
      <c r="F119" s="832" t="s">
        <v>5460</v>
      </c>
      <c r="G119" s="832" t="s">
        <v>5461</v>
      </c>
      <c r="H119" s="849">
        <v>7</v>
      </c>
      <c r="I119" s="849">
        <v>245</v>
      </c>
      <c r="J119" s="832">
        <v>1.1036036036036037</v>
      </c>
      <c r="K119" s="832">
        <v>35</v>
      </c>
      <c r="L119" s="849">
        <v>6</v>
      </c>
      <c r="M119" s="849">
        <v>222</v>
      </c>
      <c r="N119" s="832">
        <v>1</v>
      </c>
      <c r="O119" s="832">
        <v>37</v>
      </c>
      <c r="P119" s="849">
        <v>9</v>
      </c>
      <c r="Q119" s="849">
        <v>333</v>
      </c>
      <c r="R119" s="837">
        <v>1.5</v>
      </c>
      <c r="S119" s="850">
        <v>37</v>
      </c>
    </row>
    <row r="120" spans="1:19" ht="14.4" customHeight="1" x14ac:dyDescent="0.3">
      <c r="A120" s="831" t="s">
        <v>5454</v>
      </c>
      <c r="B120" s="832" t="s">
        <v>5503</v>
      </c>
      <c r="C120" s="832" t="s">
        <v>594</v>
      </c>
      <c r="D120" s="832" t="s">
        <v>2344</v>
      </c>
      <c r="E120" s="832" t="s">
        <v>5459</v>
      </c>
      <c r="F120" s="832" t="s">
        <v>5508</v>
      </c>
      <c r="G120" s="832" t="s">
        <v>5509</v>
      </c>
      <c r="H120" s="849">
        <v>19</v>
      </c>
      <c r="I120" s="849">
        <v>2242</v>
      </c>
      <c r="J120" s="832">
        <v>1.7793650793650793</v>
      </c>
      <c r="K120" s="832">
        <v>118</v>
      </c>
      <c r="L120" s="849">
        <v>10</v>
      </c>
      <c r="M120" s="849">
        <v>1260</v>
      </c>
      <c r="N120" s="832">
        <v>1</v>
      </c>
      <c r="O120" s="832">
        <v>126</v>
      </c>
      <c r="P120" s="849">
        <v>5</v>
      </c>
      <c r="Q120" s="849">
        <v>630</v>
      </c>
      <c r="R120" s="837">
        <v>0.5</v>
      </c>
      <c r="S120" s="850">
        <v>126</v>
      </c>
    </row>
    <row r="121" spans="1:19" ht="14.4" customHeight="1" x14ac:dyDescent="0.3">
      <c r="A121" s="831" t="s">
        <v>5454</v>
      </c>
      <c r="B121" s="832" t="s">
        <v>5503</v>
      </c>
      <c r="C121" s="832" t="s">
        <v>594</v>
      </c>
      <c r="D121" s="832" t="s">
        <v>2344</v>
      </c>
      <c r="E121" s="832" t="s">
        <v>5459</v>
      </c>
      <c r="F121" s="832" t="s">
        <v>5479</v>
      </c>
      <c r="G121" s="832" t="s">
        <v>5480</v>
      </c>
      <c r="H121" s="849">
        <v>3</v>
      </c>
      <c r="I121" s="849">
        <v>99.99</v>
      </c>
      <c r="J121" s="832">
        <v>0.2999729997299973</v>
      </c>
      <c r="K121" s="832">
        <v>33.33</v>
      </c>
      <c r="L121" s="849">
        <v>10</v>
      </c>
      <c r="M121" s="849">
        <v>333.33</v>
      </c>
      <c r="N121" s="832">
        <v>1</v>
      </c>
      <c r="O121" s="832">
        <v>33.332999999999998</v>
      </c>
      <c r="P121" s="849">
        <v>5</v>
      </c>
      <c r="Q121" s="849">
        <v>166.66</v>
      </c>
      <c r="R121" s="837">
        <v>0.4999849998499985</v>
      </c>
      <c r="S121" s="850">
        <v>33.332000000000001</v>
      </c>
    </row>
    <row r="122" spans="1:19" ht="14.4" customHeight="1" x14ac:dyDescent="0.3">
      <c r="A122" s="831" t="s">
        <v>5454</v>
      </c>
      <c r="B122" s="832" t="s">
        <v>5503</v>
      </c>
      <c r="C122" s="832" t="s">
        <v>594</v>
      </c>
      <c r="D122" s="832" t="s">
        <v>2344</v>
      </c>
      <c r="E122" s="832" t="s">
        <v>5459</v>
      </c>
      <c r="F122" s="832" t="s">
        <v>5483</v>
      </c>
      <c r="G122" s="832" t="s">
        <v>5484</v>
      </c>
      <c r="H122" s="849"/>
      <c r="I122" s="849"/>
      <c r="J122" s="832"/>
      <c r="K122" s="832"/>
      <c r="L122" s="849">
        <v>3</v>
      </c>
      <c r="M122" s="849">
        <v>258</v>
      </c>
      <c r="N122" s="832">
        <v>1</v>
      </c>
      <c r="O122" s="832">
        <v>86</v>
      </c>
      <c r="P122" s="849">
        <v>1</v>
      </c>
      <c r="Q122" s="849">
        <v>86</v>
      </c>
      <c r="R122" s="837">
        <v>0.33333333333333331</v>
      </c>
      <c r="S122" s="850">
        <v>86</v>
      </c>
    </row>
    <row r="123" spans="1:19" ht="14.4" customHeight="1" x14ac:dyDescent="0.3">
      <c r="A123" s="831" t="s">
        <v>5454</v>
      </c>
      <c r="B123" s="832" t="s">
        <v>5503</v>
      </c>
      <c r="C123" s="832" t="s">
        <v>594</v>
      </c>
      <c r="D123" s="832" t="s">
        <v>2344</v>
      </c>
      <c r="E123" s="832" t="s">
        <v>5459</v>
      </c>
      <c r="F123" s="832" t="s">
        <v>5512</v>
      </c>
      <c r="G123" s="832" t="s">
        <v>5513</v>
      </c>
      <c r="H123" s="849"/>
      <c r="I123" s="849"/>
      <c r="J123" s="832"/>
      <c r="K123" s="832"/>
      <c r="L123" s="849">
        <v>2</v>
      </c>
      <c r="M123" s="849">
        <v>888</v>
      </c>
      <c r="N123" s="832">
        <v>1</v>
      </c>
      <c r="O123" s="832">
        <v>444</v>
      </c>
      <c r="P123" s="849"/>
      <c r="Q123" s="849"/>
      <c r="R123" s="837"/>
      <c r="S123" s="850"/>
    </row>
    <row r="124" spans="1:19" ht="14.4" customHeight="1" x14ac:dyDescent="0.3">
      <c r="A124" s="831" t="s">
        <v>5454</v>
      </c>
      <c r="B124" s="832" t="s">
        <v>5503</v>
      </c>
      <c r="C124" s="832" t="s">
        <v>594</v>
      </c>
      <c r="D124" s="832" t="s">
        <v>2344</v>
      </c>
      <c r="E124" s="832" t="s">
        <v>5459</v>
      </c>
      <c r="F124" s="832" t="s">
        <v>5514</v>
      </c>
      <c r="G124" s="832" t="s">
        <v>5515</v>
      </c>
      <c r="H124" s="849"/>
      <c r="I124" s="849"/>
      <c r="J124" s="832"/>
      <c r="K124" s="832"/>
      <c r="L124" s="849">
        <v>2</v>
      </c>
      <c r="M124" s="849">
        <v>246</v>
      </c>
      <c r="N124" s="832">
        <v>1</v>
      </c>
      <c r="O124" s="832">
        <v>123</v>
      </c>
      <c r="P124" s="849">
        <v>1</v>
      </c>
      <c r="Q124" s="849">
        <v>123</v>
      </c>
      <c r="R124" s="837">
        <v>0.5</v>
      </c>
      <c r="S124" s="850">
        <v>123</v>
      </c>
    </row>
    <row r="125" spans="1:19" ht="14.4" customHeight="1" x14ac:dyDescent="0.3">
      <c r="A125" s="831" t="s">
        <v>5454</v>
      </c>
      <c r="B125" s="832" t="s">
        <v>5503</v>
      </c>
      <c r="C125" s="832" t="s">
        <v>594</v>
      </c>
      <c r="D125" s="832" t="s">
        <v>2345</v>
      </c>
      <c r="E125" s="832" t="s">
        <v>5456</v>
      </c>
      <c r="F125" s="832" t="s">
        <v>5457</v>
      </c>
      <c r="G125" s="832" t="s">
        <v>5458</v>
      </c>
      <c r="H125" s="849">
        <v>0.1</v>
      </c>
      <c r="I125" s="849">
        <v>15.1</v>
      </c>
      <c r="J125" s="832"/>
      <c r="K125" s="832">
        <v>151</v>
      </c>
      <c r="L125" s="849"/>
      <c r="M125" s="849"/>
      <c r="N125" s="832"/>
      <c r="O125" s="832"/>
      <c r="P125" s="849"/>
      <c r="Q125" s="849"/>
      <c r="R125" s="837"/>
      <c r="S125" s="850"/>
    </row>
    <row r="126" spans="1:19" ht="14.4" customHeight="1" x14ac:dyDescent="0.3">
      <c r="A126" s="831" t="s">
        <v>5454</v>
      </c>
      <c r="B126" s="832" t="s">
        <v>5503</v>
      </c>
      <c r="C126" s="832" t="s">
        <v>594</v>
      </c>
      <c r="D126" s="832" t="s">
        <v>2345</v>
      </c>
      <c r="E126" s="832" t="s">
        <v>5459</v>
      </c>
      <c r="F126" s="832" t="s">
        <v>5504</v>
      </c>
      <c r="G126" s="832" t="s">
        <v>5505</v>
      </c>
      <c r="H126" s="849">
        <v>11</v>
      </c>
      <c r="I126" s="849">
        <v>891</v>
      </c>
      <c r="J126" s="832">
        <v>0.97590361445783136</v>
      </c>
      <c r="K126" s="832">
        <v>81</v>
      </c>
      <c r="L126" s="849">
        <v>11</v>
      </c>
      <c r="M126" s="849">
        <v>913</v>
      </c>
      <c r="N126" s="832">
        <v>1</v>
      </c>
      <c r="O126" s="832">
        <v>83</v>
      </c>
      <c r="P126" s="849">
        <v>8</v>
      </c>
      <c r="Q126" s="849">
        <v>664</v>
      </c>
      <c r="R126" s="837">
        <v>0.72727272727272729</v>
      </c>
      <c r="S126" s="850">
        <v>83</v>
      </c>
    </row>
    <row r="127" spans="1:19" ht="14.4" customHeight="1" x14ac:dyDescent="0.3">
      <c r="A127" s="831" t="s">
        <v>5454</v>
      </c>
      <c r="B127" s="832" t="s">
        <v>5503</v>
      </c>
      <c r="C127" s="832" t="s">
        <v>594</v>
      </c>
      <c r="D127" s="832" t="s">
        <v>2345</v>
      </c>
      <c r="E127" s="832" t="s">
        <v>5459</v>
      </c>
      <c r="F127" s="832" t="s">
        <v>5506</v>
      </c>
      <c r="G127" s="832" t="s">
        <v>5507</v>
      </c>
      <c r="H127" s="849">
        <v>18</v>
      </c>
      <c r="I127" s="849">
        <v>1872</v>
      </c>
      <c r="J127" s="832">
        <v>17.660377358490567</v>
      </c>
      <c r="K127" s="832">
        <v>104</v>
      </c>
      <c r="L127" s="849">
        <v>1</v>
      </c>
      <c r="M127" s="849">
        <v>106</v>
      </c>
      <c r="N127" s="832">
        <v>1</v>
      </c>
      <c r="O127" s="832">
        <v>106</v>
      </c>
      <c r="P127" s="849"/>
      <c r="Q127" s="849"/>
      <c r="R127" s="837"/>
      <c r="S127" s="850"/>
    </row>
    <row r="128" spans="1:19" ht="14.4" customHeight="1" x14ac:dyDescent="0.3">
      <c r="A128" s="831" t="s">
        <v>5454</v>
      </c>
      <c r="B128" s="832" t="s">
        <v>5503</v>
      </c>
      <c r="C128" s="832" t="s">
        <v>594</v>
      </c>
      <c r="D128" s="832" t="s">
        <v>2345</v>
      </c>
      <c r="E128" s="832" t="s">
        <v>5459</v>
      </c>
      <c r="F128" s="832" t="s">
        <v>5460</v>
      </c>
      <c r="G128" s="832" t="s">
        <v>5461</v>
      </c>
      <c r="H128" s="849">
        <v>6</v>
      </c>
      <c r="I128" s="849">
        <v>210</v>
      </c>
      <c r="J128" s="832">
        <v>2.8378378378378377</v>
      </c>
      <c r="K128" s="832">
        <v>35</v>
      </c>
      <c r="L128" s="849">
        <v>2</v>
      </c>
      <c r="M128" s="849">
        <v>74</v>
      </c>
      <c r="N128" s="832">
        <v>1</v>
      </c>
      <c r="O128" s="832">
        <v>37</v>
      </c>
      <c r="P128" s="849">
        <v>3</v>
      </c>
      <c r="Q128" s="849">
        <v>111</v>
      </c>
      <c r="R128" s="837">
        <v>1.5</v>
      </c>
      <c r="S128" s="850">
        <v>37</v>
      </c>
    </row>
    <row r="129" spans="1:19" ht="14.4" customHeight="1" x14ac:dyDescent="0.3">
      <c r="A129" s="831" t="s">
        <v>5454</v>
      </c>
      <c r="B129" s="832" t="s">
        <v>5503</v>
      </c>
      <c r="C129" s="832" t="s">
        <v>594</v>
      </c>
      <c r="D129" s="832" t="s">
        <v>2345</v>
      </c>
      <c r="E129" s="832" t="s">
        <v>5459</v>
      </c>
      <c r="F129" s="832" t="s">
        <v>5508</v>
      </c>
      <c r="G129" s="832" t="s">
        <v>5509</v>
      </c>
      <c r="H129" s="849">
        <v>31</v>
      </c>
      <c r="I129" s="849">
        <v>3658</v>
      </c>
      <c r="J129" s="832">
        <v>1.814484126984127</v>
      </c>
      <c r="K129" s="832">
        <v>118</v>
      </c>
      <c r="L129" s="849">
        <v>16</v>
      </c>
      <c r="M129" s="849">
        <v>2016</v>
      </c>
      <c r="N129" s="832">
        <v>1</v>
      </c>
      <c r="O129" s="832">
        <v>126</v>
      </c>
      <c r="P129" s="849">
        <v>16</v>
      </c>
      <c r="Q129" s="849">
        <v>2016</v>
      </c>
      <c r="R129" s="837">
        <v>1</v>
      </c>
      <c r="S129" s="850">
        <v>126</v>
      </c>
    </row>
    <row r="130" spans="1:19" ht="14.4" customHeight="1" x14ac:dyDescent="0.3">
      <c r="A130" s="831" t="s">
        <v>5454</v>
      </c>
      <c r="B130" s="832" t="s">
        <v>5503</v>
      </c>
      <c r="C130" s="832" t="s">
        <v>594</v>
      </c>
      <c r="D130" s="832" t="s">
        <v>2345</v>
      </c>
      <c r="E130" s="832" t="s">
        <v>5459</v>
      </c>
      <c r="F130" s="832" t="s">
        <v>5479</v>
      </c>
      <c r="G130" s="832" t="s">
        <v>5480</v>
      </c>
      <c r="H130" s="849"/>
      <c r="I130" s="849"/>
      <c r="J130" s="832"/>
      <c r="K130" s="832"/>
      <c r="L130" s="849">
        <v>17</v>
      </c>
      <c r="M130" s="849">
        <v>566.66</v>
      </c>
      <c r="N130" s="832">
        <v>1</v>
      </c>
      <c r="O130" s="832">
        <v>33.332941176470584</v>
      </c>
      <c r="P130" s="849">
        <v>16</v>
      </c>
      <c r="Q130" s="849">
        <v>533.31999999999994</v>
      </c>
      <c r="R130" s="837">
        <v>0.94116401369427871</v>
      </c>
      <c r="S130" s="850">
        <v>33.332499999999996</v>
      </c>
    </row>
    <row r="131" spans="1:19" ht="14.4" customHeight="1" x14ac:dyDescent="0.3">
      <c r="A131" s="831" t="s">
        <v>5454</v>
      </c>
      <c r="B131" s="832" t="s">
        <v>5503</v>
      </c>
      <c r="C131" s="832" t="s">
        <v>594</v>
      </c>
      <c r="D131" s="832" t="s">
        <v>2345</v>
      </c>
      <c r="E131" s="832" t="s">
        <v>5459</v>
      </c>
      <c r="F131" s="832" t="s">
        <v>5483</v>
      </c>
      <c r="G131" s="832" t="s">
        <v>5484</v>
      </c>
      <c r="H131" s="849">
        <v>1</v>
      </c>
      <c r="I131" s="849">
        <v>82</v>
      </c>
      <c r="J131" s="832"/>
      <c r="K131" s="832">
        <v>82</v>
      </c>
      <c r="L131" s="849"/>
      <c r="M131" s="849"/>
      <c r="N131" s="832"/>
      <c r="O131" s="832"/>
      <c r="P131" s="849">
        <v>1</v>
      </c>
      <c r="Q131" s="849">
        <v>86</v>
      </c>
      <c r="R131" s="837"/>
      <c r="S131" s="850">
        <v>86</v>
      </c>
    </row>
    <row r="132" spans="1:19" ht="14.4" customHeight="1" x14ac:dyDescent="0.3">
      <c r="A132" s="831" t="s">
        <v>5454</v>
      </c>
      <c r="B132" s="832" t="s">
        <v>5503</v>
      </c>
      <c r="C132" s="832" t="s">
        <v>594</v>
      </c>
      <c r="D132" s="832" t="s">
        <v>2345</v>
      </c>
      <c r="E132" s="832" t="s">
        <v>5459</v>
      </c>
      <c r="F132" s="832" t="s">
        <v>5485</v>
      </c>
      <c r="G132" s="832" t="s">
        <v>5486</v>
      </c>
      <c r="H132" s="849">
        <v>1</v>
      </c>
      <c r="I132" s="849">
        <v>31</v>
      </c>
      <c r="J132" s="832"/>
      <c r="K132" s="832">
        <v>31</v>
      </c>
      <c r="L132" s="849"/>
      <c r="M132" s="849"/>
      <c r="N132" s="832"/>
      <c r="O132" s="832"/>
      <c r="P132" s="849">
        <v>1</v>
      </c>
      <c r="Q132" s="849">
        <v>32</v>
      </c>
      <c r="R132" s="837"/>
      <c r="S132" s="850">
        <v>32</v>
      </c>
    </row>
    <row r="133" spans="1:19" ht="14.4" customHeight="1" x14ac:dyDescent="0.3">
      <c r="A133" s="831" t="s">
        <v>5454</v>
      </c>
      <c r="B133" s="832" t="s">
        <v>5503</v>
      </c>
      <c r="C133" s="832" t="s">
        <v>594</v>
      </c>
      <c r="D133" s="832" t="s">
        <v>2345</v>
      </c>
      <c r="E133" s="832" t="s">
        <v>5459</v>
      </c>
      <c r="F133" s="832" t="s">
        <v>5514</v>
      </c>
      <c r="G133" s="832" t="s">
        <v>5515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123</v>
      </c>
      <c r="R133" s="837"/>
      <c r="S133" s="850">
        <v>123</v>
      </c>
    </row>
    <row r="134" spans="1:19" ht="14.4" customHeight="1" x14ac:dyDescent="0.3">
      <c r="A134" s="831" t="s">
        <v>5454</v>
      </c>
      <c r="B134" s="832" t="s">
        <v>5503</v>
      </c>
      <c r="C134" s="832" t="s">
        <v>594</v>
      </c>
      <c r="D134" s="832" t="s">
        <v>2345</v>
      </c>
      <c r="E134" s="832" t="s">
        <v>5459</v>
      </c>
      <c r="F134" s="832" t="s">
        <v>5518</v>
      </c>
      <c r="G134" s="832" t="s">
        <v>5519</v>
      </c>
      <c r="H134" s="849">
        <v>2</v>
      </c>
      <c r="I134" s="849">
        <v>358</v>
      </c>
      <c r="J134" s="832"/>
      <c r="K134" s="832">
        <v>179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5454</v>
      </c>
      <c r="B135" s="832" t="s">
        <v>5503</v>
      </c>
      <c r="C135" s="832" t="s">
        <v>594</v>
      </c>
      <c r="D135" s="832" t="s">
        <v>2345</v>
      </c>
      <c r="E135" s="832" t="s">
        <v>5459</v>
      </c>
      <c r="F135" s="832" t="s">
        <v>5520</v>
      </c>
      <c r="G135" s="832" t="s">
        <v>5521</v>
      </c>
      <c r="H135" s="849"/>
      <c r="I135" s="849"/>
      <c r="J135" s="832"/>
      <c r="K135" s="832"/>
      <c r="L135" s="849"/>
      <c r="M135" s="849"/>
      <c r="N135" s="832"/>
      <c r="O135" s="832"/>
      <c r="P135" s="849">
        <v>1</v>
      </c>
      <c r="Q135" s="849">
        <v>373</v>
      </c>
      <c r="R135" s="837"/>
      <c r="S135" s="850">
        <v>373</v>
      </c>
    </row>
    <row r="136" spans="1:19" ht="14.4" customHeight="1" x14ac:dyDescent="0.3">
      <c r="A136" s="831" t="s">
        <v>5454</v>
      </c>
      <c r="B136" s="832" t="s">
        <v>5503</v>
      </c>
      <c r="C136" s="832" t="s">
        <v>594</v>
      </c>
      <c r="D136" s="832" t="s">
        <v>2346</v>
      </c>
      <c r="E136" s="832" t="s">
        <v>5459</v>
      </c>
      <c r="F136" s="832" t="s">
        <v>5504</v>
      </c>
      <c r="G136" s="832" t="s">
        <v>5505</v>
      </c>
      <c r="H136" s="849">
        <v>8</v>
      </c>
      <c r="I136" s="849">
        <v>648</v>
      </c>
      <c r="J136" s="832">
        <v>0.70974808324205918</v>
      </c>
      <c r="K136" s="832">
        <v>81</v>
      </c>
      <c r="L136" s="849">
        <v>11</v>
      </c>
      <c r="M136" s="849">
        <v>913</v>
      </c>
      <c r="N136" s="832">
        <v>1</v>
      </c>
      <c r="O136" s="832">
        <v>83</v>
      </c>
      <c r="P136" s="849">
        <v>8</v>
      </c>
      <c r="Q136" s="849">
        <v>664</v>
      </c>
      <c r="R136" s="837">
        <v>0.72727272727272729</v>
      </c>
      <c r="S136" s="850">
        <v>83</v>
      </c>
    </row>
    <row r="137" spans="1:19" ht="14.4" customHeight="1" x14ac:dyDescent="0.3">
      <c r="A137" s="831" t="s">
        <v>5454</v>
      </c>
      <c r="B137" s="832" t="s">
        <v>5503</v>
      </c>
      <c r="C137" s="832" t="s">
        <v>594</v>
      </c>
      <c r="D137" s="832" t="s">
        <v>2346</v>
      </c>
      <c r="E137" s="832" t="s">
        <v>5459</v>
      </c>
      <c r="F137" s="832" t="s">
        <v>5506</v>
      </c>
      <c r="G137" s="832" t="s">
        <v>5507</v>
      </c>
      <c r="H137" s="849">
        <v>3</v>
      </c>
      <c r="I137" s="849">
        <v>312</v>
      </c>
      <c r="J137" s="832">
        <v>1.4716981132075471</v>
      </c>
      <c r="K137" s="832">
        <v>104</v>
      </c>
      <c r="L137" s="849">
        <v>2</v>
      </c>
      <c r="M137" s="849">
        <v>212</v>
      </c>
      <c r="N137" s="832">
        <v>1</v>
      </c>
      <c r="O137" s="832">
        <v>106</v>
      </c>
      <c r="P137" s="849">
        <v>1</v>
      </c>
      <c r="Q137" s="849">
        <v>106</v>
      </c>
      <c r="R137" s="837">
        <v>0.5</v>
      </c>
      <c r="S137" s="850">
        <v>106</v>
      </c>
    </row>
    <row r="138" spans="1:19" ht="14.4" customHeight="1" x14ac:dyDescent="0.3">
      <c r="A138" s="831" t="s">
        <v>5454</v>
      </c>
      <c r="B138" s="832" t="s">
        <v>5503</v>
      </c>
      <c r="C138" s="832" t="s">
        <v>594</v>
      </c>
      <c r="D138" s="832" t="s">
        <v>2346</v>
      </c>
      <c r="E138" s="832" t="s">
        <v>5459</v>
      </c>
      <c r="F138" s="832" t="s">
        <v>5460</v>
      </c>
      <c r="G138" s="832" t="s">
        <v>5461</v>
      </c>
      <c r="H138" s="849">
        <v>2</v>
      </c>
      <c r="I138" s="849">
        <v>70</v>
      </c>
      <c r="J138" s="832">
        <v>0.47297297297297297</v>
      </c>
      <c r="K138" s="832">
        <v>35</v>
      </c>
      <c r="L138" s="849">
        <v>4</v>
      </c>
      <c r="M138" s="849">
        <v>148</v>
      </c>
      <c r="N138" s="832">
        <v>1</v>
      </c>
      <c r="O138" s="832">
        <v>37</v>
      </c>
      <c r="P138" s="849"/>
      <c r="Q138" s="849"/>
      <c r="R138" s="837"/>
      <c r="S138" s="850"/>
    </row>
    <row r="139" spans="1:19" ht="14.4" customHeight="1" x14ac:dyDescent="0.3">
      <c r="A139" s="831" t="s">
        <v>5454</v>
      </c>
      <c r="B139" s="832" t="s">
        <v>5503</v>
      </c>
      <c r="C139" s="832" t="s">
        <v>594</v>
      </c>
      <c r="D139" s="832" t="s">
        <v>2346</v>
      </c>
      <c r="E139" s="832" t="s">
        <v>5459</v>
      </c>
      <c r="F139" s="832" t="s">
        <v>5508</v>
      </c>
      <c r="G139" s="832" t="s">
        <v>5509</v>
      </c>
      <c r="H139" s="849">
        <v>15</v>
      </c>
      <c r="I139" s="849">
        <v>1770</v>
      </c>
      <c r="J139" s="832">
        <v>0.93650793650793651</v>
      </c>
      <c r="K139" s="832">
        <v>118</v>
      </c>
      <c r="L139" s="849">
        <v>15</v>
      </c>
      <c r="M139" s="849">
        <v>1890</v>
      </c>
      <c r="N139" s="832">
        <v>1</v>
      </c>
      <c r="O139" s="832">
        <v>126</v>
      </c>
      <c r="P139" s="849">
        <v>14</v>
      </c>
      <c r="Q139" s="849">
        <v>1764</v>
      </c>
      <c r="R139" s="837">
        <v>0.93333333333333335</v>
      </c>
      <c r="S139" s="850">
        <v>126</v>
      </c>
    </row>
    <row r="140" spans="1:19" ht="14.4" customHeight="1" x14ac:dyDescent="0.3">
      <c r="A140" s="831" t="s">
        <v>5454</v>
      </c>
      <c r="B140" s="832" t="s">
        <v>5503</v>
      </c>
      <c r="C140" s="832" t="s">
        <v>594</v>
      </c>
      <c r="D140" s="832" t="s">
        <v>2346</v>
      </c>
      <c r="E140" s="832" t="s">
        <v>5459</v>
      </c>
      <c r="F140" s="832" t="s">
        <v>5479</v>
      </c>
      <c r="G140" s="832" t="s">
        <v>5480</v>
      </c>
      <c r="H140" s="849">
        <v>2</v>
      </c>
      <c r="I140" s="849">
        <v>66.67</v>
      </c>
      <c r="J140" s="832">
        <v>0.13334266685333707</v>
      </c>
      <c r="K140" s="832">
        <v>33.335000000000001</v>
      </c>
      <c r="L140" s="849">
        <v>15</v>
      </c>
      <c r="M140" s="849">
        <v>499.99</v>
      </c>
      <c r="N140" s="832">
        <v>1</v>
      </c>
      <c r="O140" s="832">
        <v>33.332666666666668</v>
      </c>
      <c r="P140" s="849">
        <v>14</v>
      </c>
      <c r="Q140" s="849">
        <v>466.66</v>
      </c>
      <c r="R140" s="837">
        <v>0.93333866677333555</v>
      </c>
      <c r="S140" s="850">
        <v>33.332857142857144</v>
      </c>
    </row>
    <row r="141" spans="1:19" ht="14.4" customHeight="1" x14ac:dyDescent="0.3">
      <c r="A141" s="831" t="s">
        <v>5454</v>
      </c>
      <c r="B141" s="832" t="s">
        <v>5503</v>
      </c>
      <c r="C141" s="832" t="s">
        <v>594</v>
      </c>
      <c r="D141" s="832" t="s">
        <v>2346</v>
      </c>
      <c r="E141" s="832" t="s">
        <v>5459</v>
      </c>
      <c r="F141" s="832" t="s">
        <v>5491</v>
      </c>
      <c r="G141" s="832" t="s">
        <v>5492</v>
      </c>
      <c r="H141" s="849"/>
      <c r="I141" s="849"/>
      <c r="J141" s="832"/>
      <c r="K141" s="832"/>
      <c r="L141" s="849">
        <v>1</v>
      </c>
      <c r="M141" s="849">
        <v>222</v>
      </c>
      <c r="N141" s="832">
        <v>1</v>
      </c>
      <c r="O141" s="832">
        <v>222</v>
      </c>
      <c r="P141" s="849">
        <v>1</v>
      </c>
      <c r="Q141" s="849">
        <v>223</v>
      </c>
      <c r="R141" s="837">
        <v>1.0045045045045045</v>
      </c>
      <c r="S141" s="850">
        <v>223</v>
      </c>
    </row>
    <row r="142" spans="1:19" ht="14.4" customHeight="1" x14ac:dyDescent="0.3">
      <c r="A142" s="831" t="s">
        <v>5454</v>
      </c>
      <c r="B142" s="832" t="s">
        <v>5503</v>
      </c>
      <c r="C142" s="832" t="s">
        <v>594</v>
      </c>
      <c r="D142" s="832" t="s">
        <v>2346</v>
      </c>
      <c r="E142" s="832" t="s">
        <v>5459</v>
      </c>
      <c r="F142" s="832" t="s">
        <v>5514</v>
      </c>
      <c r="G142" s="832" t="s">
        <v>5515</v>
      </c>
      <c r="H142" s="849">
        <v>1</v>
      </c>
      <c r="I142" s="849">
        <v>120</v>
      </c>
      <c r="J142" s="832">
        <v>0.97560975609756095</v>
      </c>
      <c r="K142" s="832">
        <v>120</v>
      </c>
      <c r="L142" s="849">
        <v>1</v>
      </c>
      <c r="M142" s="849">
        <v>123</v>
      </c>
      <c r="N142" s="832">
        <v>1</v>
      </c>
      <c r="O142" s="832">
        <v>123</v>
      </c>
      <c r="P142" s="849"/>
      <c r="Q142" s="849"/>
      <c r="R142" s="837"/>
      <c r="S142" s="850"/>
    </row>
    <row r="143" spans="1:19" ht="14.4" customHeight="1" x14ac:dyDescent="0.3">
      <c r="A143" s="831" t="s">
        <v>5454</v>
      </c>
      <c r="B143" s="832" t="s">
        <v>5503</v>
      </c>
      <c r="C143" s="832" t="s">
        <v>594</v>
      </c>
      <c r="D143" s="832" t="s">
        <v>2347</v>
      </c>
      <c r="E143" s="832" t="s">
        <v>5459</v>
      </c>
      <c r="F143" s="832" t="s">
        <v>5460</v>
      </c>
      <c r="G143" s="832" t="s">
        <v>5461</v>
      </c>
      <c r="H143" s="849"/>
      <c r="I143" s="849"/>
      <c r="J143" s="832"/>
      <c r="K143" s="832"/>
      <c r="L143" s="849">
        <v>1</v>
      </c>
      <c r="M143" s="849">
        <v>37</v>
      </c>
      <c r="N143" s="832">
        <v>1</v>
      </c>
      <c r="O143" s="832">
        <v>37</v>
      </c>
      <c r="P143" s="849">
        <v>1</v>
      </c>
      <c r="Q143" s="849">
        <v>37</v>
      </c>
      <c r="R143" s="837">
        <v>1</v>
      </c>
      <c r="S143" s="850">
        <v>37</v>
      </c>
    </row>
    <row r="144" spans="1:19" ht="14.4" customHeight="1" x14ac:dyDescent="0.3">
      <c r="A144" s="831" t="s">
        <v>5454</v>
      </c>
      <c r="B144" s="832" t="s">
        <v>5503</v>
      </c>
      <c r="C144" s="832" t="s">
        <v>594</v>
      </c>
      <c r="D144" s="832" t="s">
        <v>2347</v>
      </c>
      <c r="E144" s="832" t="s">
        <v>5459</v>
      </c>
      <c r="F144" s="832" t="s">
        <v>5508</v>
      </c>
      <c r="G144" s="832" t="s">
        <v>5509</v>
      </c>
      <c r="H144" s="849"/>
      <c r="I144" s="849"/>
      <c r="J144" s="832"/>
      <c r="K144" s="832"/>
      <c r="L144" s="849">
        <v>1</v>
      </c>
      <c r="M144" s="849">
        <v>126</v>
      </c>
      <c r="N144" s="832">
        <v>1</v>
      </c>
      <c r="O144" s="832">
        <v>126</v>
      </c>
      <c r="P144" s="849"/>
      <c r="Q144" s="849"/>
      <c r="R144" s="837"/>
      <c r="S144" s="850"/>
    </row>
    <row r="145" spans="1:19" ht="14.4" customHeight="1" x14ac:dyDescent="0.3">
      <c r="A145" s="831" t="s">
        <v>5454</v>
      </c>
      <c r="B145" s="832" t="s">
        <v>5503</v>
      </c>
      <c r="C145" s="832" t="s">
        <v>594</v>
      </c>
      <c r="D145" s="832" t="s">
        <v>2347</v>
      </c>
      <c r="E145" s="832" t="s">
        <v>5459</v>
      </c>
      <c r="F145" s="832" t="s">
        <v>5479</v>
      </c>
      <c r="G145" s="832" t="s">
        <v>5480</v>
      </c>
      <c r="H145" s="849"/>
      <c r="I145" s="849"/>
      <c r="J145" s="832"/>
      <c r="K145" s="832"/>
      <c r="L145" s="849">
        <v>2</v>
      </c>
      <c r="M145" s="849">
        <v>66.67</v>
      </c>
      <c r="N145" s="832">
        <v>1</v>
      </c>
      <c r="O145" s="832">
        <v>33.335000000000001</v>
      </c>
      <c r="P145" s="849"/>
      <c r="Q145" s="849"/>
      <c r="R145" s="837"/>
      <c r="S145" s="850"/>
    </row>
    <row r="146" spans="1:19" ht="14.4" customHeight="1" x14ac:dyDescent="0.3">
      <c r="A146" s="831" t="s">
        <v>5454</v>
      </c>
      <c r="B146" s="832" t="s">
        <v>5503</v>
      </c>
      <c r="C146" s="832" t="s">
        <v>594</v>
      </c>
      <c r="D146" s="832" t="s">
        <v>2347</v>
      </c>
      <c r="E146" s="832" t="s">
        <v>5459</v>
      </c>
      <c r="F146" s="832" t="s">
        <v>5522</v>
      </c>
      <c r="G146" s="832" t="s">
        <v>5523</v>
      </c>
      <c r="H146" s="849"/>
      <c r="I146" s="849"/>
      <c r="J146" s="832"/>
      <c r="K146" s="832"/>
      <c r="L146" s="849">
        <v>1</v>
      </c>
      <c r="M146" s="849">
        <v>251</v>
      </c>
      <c r="N146" s="832">
        <v>1</v>
      </c>
      <c r="O146" s="832">
        <v>251</v>
      </c>
      <c r="P146" s="849"/>
      <c r="Q146" s="849"/>
      <c r="R146" s="837"/>
      <c r="S146" s="850"/>
    </row>
    <row r="147" spans="1:19" ht="14.4" customHeight="1" x14ac:dyDescent="0.3">
      <c r="A147" s="831" t="s">
        <v>5454</v>
      </c>
      <c r="B147" s="832" t="s">
        <v>5503</v>
      </c>
      <c r="C147" s="832" t="s">
        <v>594</v>
      </c>
      <c r="D147" s="832" t="s">
        <v>2348</v>
      </c>
      <c r="E147" s="832" t="s">
        <v>5459</v>
      </c>
      <c r="F147" s="832" t="s">
        <v>5460</v>
      </c>
      <c r="G147" s="832" t="s">
        <v>5461</v>
      </c>
      <c r="H147" s="849"/>
      <c r="I147" s="849"/>
      <c r="J147" s="832"/>
      <c r="K147" s="832"/>
      <c r="L147" s="849">
        <v>1</v>
      </c>
      <c r="M147" s="849">
        <v>37</v>
      </c>
      <c r="N147" s="832">
        <v>1</v>
      </c>
      <c r="O147" s="832">
        <v>37</v>
      </c>
      <c r="P147" s="849">
        <v>1</v>
      </c>
      <c r="Q147" s="849">
        <v>37</v>
      </c>
      <c r="R147" s="837">
        <v>1</v>
      </c>
      <c r="S147" s="850">
        <v>37</v>
      </c>
    </row>
    <row r="148" spans="1:19" ht="14.4" customHeight="1" x14ac:dyDescent="0.3">
      <c r="A148" s="831" t="s">
        <v>5454</v>
      </c>
      <c r="B148" s="832" t="s">
        <v>5503</v>
      </c>
      <c r="C148" s="832" t="s">
        <v>594</v>
      </c>
      <c r="D148" s="832" t="s">
        <v>2349</v>
      </c>
      <c r="E148" s="832" t="s">
        <v>5459</v>
      </c>
      <c r="F148" s="832" t="s">
        <v>5510</v>
      </c>
      <c r="G148" s="832" t="s">
        <v>5511</v>
      </c>
      <c r="H148" s="849"/>
      <c r="I148" s="849"/>
      <c r="J148" s="832"/>
      <c r="K148" s="832"/>
      <c r="L148" s="849"/>
      <c r="M148" s="849"/>
      <c r="N148" s="832"/>
      <c r="O148" s="832"/>
      <c r="P148" s="849">
        <v>1</v>
      </c>
      <c r="Q148" s="849">
        <v>428</v>
      </c>
      <c r="R148" s="837"/>
      <c r="S148" s="850">
        <v>428</v>
      </c>
    </row>
    <row r="149" spans="1:19" ht="14.4" customHeight="1" x14ac:dyDescent="0.3">
      <c r="A149" s="831" t="s">
        <v>5454</v>
      </c>
      <c r="B149" s="832" t="s">
        <v>5503</v>
      </c>
      <c r="C149" s="832" t="s">
        <v>594</v>
      </c>
      <c r="D149" s="832" t="s">
        <v>2349</v>
      </c>
      <c r="E149" s="832" t="s">
        <v>5459</v>
      </c>
      <c r="F149" s="832" t="s">
        <v>5489</v>
      </c>
      <c r="G149" s="832" t="s">
        <v>5490</v>
      </c>
      <c r="H149" s="849"/>
      <c r="I149" s="849"/>
      <c r="J149" s="832"/>
      <c r="K149" s="832"/>
      <c r="L149" s="849"/>
      <c r="M149" s="849"/>
      <c r="N149" s="832"/>
      <c r="O149" s="832"/>
      <c r="P149" s="849">
        <v>1</v>
      </c>
      <c r="Q149" s="849">
        <v>355</v>
      </c>
      <c r="R149" s="837"/>
      <c r="S149" s="850">
        <v>355</v>
      </c>
    </row>
    <row r="150" spans="1:19" ht="14.4" customHeight="1" x14ac:dyDescent="0.3">
      <c r="A150" s="831" t="s">
        <v>5454</v>
      </c>
      <c r="B150" s="832" t="s">
        <v>5503</v>
      </c>
      <c r="C150" s="832" t="s">
        <v>594</v>
      </c>
      <c r="D150" s="832" t="s">
        <v>2350</v>
      </c>
      <c r="E150" s="832" t="s">
        <v>5459</v>
      </c>
      <c r="F150" s="832" t="s">
        <v>5506</v>
      </c>
      <c r="G150" s="832" t="s">
        <v>5507</v>
      </c>
      <c r="H150" s="849"/>
      <c r="I150" s="849"/>
      <c r="J150" s="832"/>
      <c r="K150" s="832"/>
      <c r="L150" s="849">
        <v>1</v>
      </c>
      <c r="M150" s="849">
        <v>106</v>
      </c>
      <c r="N150" s="832">
        <v>1</v>
      </c>
      <c r="O150" s="832">
        <v>106</v>
      </c>
      <c r="P150" s="849"/>
      <c r="Q150" s="849"/>
      <c r="R150" s="837"/>
      <c r="S150" s="850"/>
    </row>
    <row r="151" spans="1:19" ht="14.4" customHeight="1" x14ac:dyDescent="0.3">
      <c r="A151" s="831" t="s">
        <v>5454</v>
      </c>
      <c r="B151" s="832" t="s">
        <v>5503</v>
      </c>
      <c r="C151" s="832" t="s">
        <v>594</v>
      </c>
      <c r="D151" s="832" t="s">
        <v>2351</v>
      </c>
      <c r="E151" s="832" t="s">
        <v>5459</v>
      </c>
      <c r="F151" s="832" t="s">
        <v>5504</v>
      </c>
      <c r="G151" s="832" t="s">
        <v>5505</v>
      </c>
      <c r="H151" s="849">
        <v>6</v>
      </c>
      <c r="I151" s="849">
        <v>486</v>
      </c>
      <c r="J151" s="832">
        <v>5.8554216867469879</v>
      </c>
      <c r="K151" s="832">
        <v>81</v>
      </c>
      <c r="L151" s="849">
        <v>1</v>
      </c>
      <c r="M151" s="849">
        <v>83</v>
      </c>
      <c r="N151" s="832">
        <v>1</v>
      </c>
      <c r="O151" s="832">
        <v>83</v>
      </c>
      <c r="P151" s="849"/>
      <c r="Q151" s="849"/>
      <c r="R151" s="837"/>
      <c r="S151" s="850"/>
    </row>
    <row r="152" spans="1:19" ht="14.4" customHeight="1" x14ac:dyDescent="0.3">
      <c r="A152" s="831" t="s">
        <v>5454</v>
      </c>
      <c r="B152" s="832" t="s">
        <v>5503</v>
      </c>
      <c r="C152" s="832" t="s">
        <v>594</v>
      </c>
      <c r="D152" s="832" t="s">
        <v>2351</v>
      </c>
      <c r="E152" s="832" t="s">
        <v>5459</v>
      </c>
      <c r="F152" s="832" t="s">
        <v>5506</v>
      </c>
      <c r="G152" s="832" t="s">
        <v>5507</v>
      </c>
      <c r="H152" s="849">
        <v>1</v>
      </c>
      <c r="I152" s="849">
        <v>104</v>
      </c>
      <c r="J152" s="832">
        <v>0.98113207547169812</v>
      </c>
      <c r="K152" s="832">
        <v>104</v>
      </c>
      <c r="L152" s="849">
        <v>1</v>
      </c>
      <c r="M152" s="849">
        <v>106</v>
      </c>
      <c r="N152" s="832">
        <v>1</v>
      </c>
      <c r="O152" s="832">
        <v>106</v>
      </c>
      <c r="P152" s="849">
        <v>1</v>
      </c>
      <c r="Q152" s="849">
        <v>106</v>
      </c>
      <c r="R152" s="837">
        <v>1</v>
      </c>
      <c r="S152" s="850">
        <v>106</v>
      </c>
    </row>
    <row r="153" spans="1:19" ht="14.4" customHeight="1" x14ac:dyDescent="0.3">
      <c r="A153" s="831" t="s">
        <v>5454</v>
      </c>
      <c r="B153" s="832" t="s">
        <v>5503</v>
      </c>
      <c r="C153" s="832" t="s">
        <v>594</v>
      </c>
      <c r="D153" s="832" t="s">
        <v>2351</v>
      </c>
      <c r="E153" s="832" t="s">
        <v>5459</v>
      </c>
      <c r="F153" s="832" t="s">
        <v>5508</v>
      </c>
      <c r="G153" s="832" t="s">
        <v>5509</v>
      </c>
      <c r="H153" s="849">
        <v>8</v>
      </c>
      <c r="I153" s="849">
        <v>944</v>
      </c>
      <c r="J153" s="832">
        <v>2.4973544973544972</v>
      </c>
      <c r="K153" s="832">
        <v>118</v>
      </c>
      <c r="L153" s="849">
        <v>3</v>
      </c>
      <c r="M153" s="849">
        <v>378</v>
      </c>
      <c r="N153" s="832">
        <v>1</v>
      </c>
      <c r="O153" s="832">
        <v>126</v>
      </c>
      <c r="P153" s="849">
        <v>2</v>
      </c>
      <c r="Q153" s="849">
        <v>252</v>
      </c>
      <c r="R153" s="837">
        <v>0.66666666666666663</v>
      </c>
      <c r="S153" s="850">
        <v>126</v>
      </c>
    </row>
    <row r="154" spans="1:19" ht="14.4" customHeight="1" x14ac:dyDescent="0.3">
      <c r="A154" s="831" t="s">
        <v>5454</v>
      </c>
      <c r="B154" s="832" t="s">
        <v>5503</v>
      </c>
      <c r="C154" s="832" t="s">
        <v>594</v>
      </c>
      <c r="D154" s="832" t="s">
        <v>2351</v>
      </c>
      <c r="E154" s="832" t="s">
        <v>5459</v>
      </c>
      <c r="F154" s="832" t="s">
        <v>5479</v>
      </c>
      <c r="G154" s="832" t="s">
        <v>5480</v>
      </c>
      <c r="H154" s="849"/>
      <c r="I154" s="849"/>
      <c r="J154" s="832"/>
      <c r="K154" s="832"/>
      <c r="L154" s="849">
        <v>3</v>
      </c>
      <c r="M154" s="849">
        <v>99.99</v>
      </c>
      <c r="N154" s="832">
        <v>1</v>
      </c>
      <c r="O154" s="832">
        <v>33.33</v>
      </c>
      <c r="P154" s="849">
        <v>2</v>
      </c>
      <c r="Q154" s="849">
        <v>66.66</v>
      </c>
      <c r="R154" s="837">
        <v>0.66666666666666663</v>
      </c>
      <c r="S154" s="850">
        <v>33.33</v>
      </c>
    </row>
    <row r="155" spans="1:19" ht="14.4" customHeight="1" x14ac:dyDescent="0.3">
      <c r="A155" s="831" t="s">
        <v>5454</v>
      </c>
      <c r="B155" s="832" t="s">
        <v>5503</v>
      </c>
      <c r="C155" s="832" t="s">
        <v>594</v>
      </c>
      <c r="D155" s="832" t="s">
        <v>2352</v>
      </c>
      <c r="E155" s="832" t="s">
        <v>5459</v>
      </c>
      <c r="F155" s="832" t="s">
        <v>5504</v>
      </c>
      <c r="G155" s="832" t="s">
        <v>5505</v>
      </c>
      <c r="H155" s="849"/>
      <c r="I155" s="849"/>
      <c r="J155" s="832"/>
      <c r="K155" s="832"/>
      <c r="L155" s="849">
        <v>2</v>
      </c>
      <c r="M155" s="849">
        <v>166</v>
      </c>
      <c r="N155" s="832">
        <v>1</v>
      </c>
      <c r="O155" s="832">
        <v>83</v>
      </c>
      <c r="P155" s="849">
        <v>1</v>
      </c>
      <c r="Q155" s="849">
        <v>83</v>
      </c>
      <c r="R155" s="837">
        <v>0.5</v>
      </c>
      <c r="S155" s="850">
        <v>83</v>
      </c>
    </row>
    <row r="156" spans="1:19" ht="14.4" customHeight="1" x14ac:dyDescent="0.3">
      <c r="A156" s="831" t="s">
        <v>5454</v>
      </c>
      <c r="B156" s="832" t="s">
        <v>5503</v>
      </c>
      <c r="C156" s="832" t="s">
        <v>594</v>
      </c>
      <c r="D156" s="832" t="s">
        <v>2352</v>
      </c>
      <c r="E156" s="832" t="s">
        <v>5459</v>
      </c>
      <c r="F156" s="832" t="s">
        <v>5506</v>
      </c>
      <c r="G156" s="832" t="s">
        <v>5507</v>
      </c>
      <c r="H156" s="849"/>
      <c r="I156" s="849"/>
      <c r="J156" s="832"/>
      <c r="K156" s="832"/>
      <c r="L156" s="849">
        <v>1</v>
      </c>
      <c r="M156" s="849">
        <v>106</v>
      </c>
      <c r="N156" s="832">
        <v>1</v>
      </c>
      <c r="O156" s="832">
        <v>106</v>
      </c>
      <c r="P156" s="849"/>
      <c r="Q156" s="849"/>
      <c r="R156" s="837"/>
      <c r="S156" s="850"/>
    </row>
    <row r="157" spans="1:19" ht="14.4" customHeight="1" x14ac:dyDescent="0.3">
      <c r="A157" s="831" t="s">
        <v>5454</v>
      </c>
      <c r="B157" s="832" t="s">
        <v>5503</v>
      </c>
      <c r="C157" s="832" t="s">
        <v>594</v>
      </c>
      <c r="D157" s="832" t="s">
        <v>2352</v>
      </c>
      <c r="E157" s="832" t="s">
        <v>5459</v>
      </c>
      <c r="F157" s="832" t="s">
        <v>5508</v>
      </c>
      <c r="G157" s="832" t="s">
        <v>5509</v>
      </c>
      <c r="H157" s="849">
        <v>1</v>
      </c>
      <c r="I157" s="849">
        <v>118</v>
      </c>
      <c r="J157" s="832">
        <v>0.1873015873015873</v>
      </c>
      <c r="K157" s="832">
        <v>118</v>
      </c>
      <c r="L157" s="849">
        <v>5</v>
      </c>
      <c r="M157" s="849">
        <v>630</v>
      </c>
      <c r="N157" s="832">
        <v>1</v>
      </c>
      <c r="O157" s="832">
        <v>126</v>
      </c>
      <c r="P157" s="849">
        <v>1</v>
      </c>
      <c r="Q157" s="849">
        <v>126</v>
      </c>
      <c r="R157" s="837">
        <v>0.2</v>
      </c>
      <c r="S157" s="850">
        <v>126</v>
      </c>
    </row>
    <row r="158" spans="1:19" ht="14.4" customHeight="1" x14ac:dyDescent="0.3">
      <c r="A158" s="831" t="s">
        <v>5454</v>
      </c>
      <c r="B158" s="832" t="s">
        <v>5503</v>
      </c>
      <c r="C158" s="832" t="s">
        <v>594</v>
      </c>
      <c r="D158" s="832" t="s">
        <v>2352</v>
      </c>
      <c r="E158" s="832" t="s">
        <v>5459</v>
      </c>
      <c r="F158" s="832" t="s">
        <v>5479</v>
      </c>
      <c r="G158" s="832" t="s">
        <v>5480</v>
      </c>
      <c r="H158" s="849"/>
      <c r="I158" s="849"/>
      <c r="J158" s="832"/>
      <c r="K158" s="832"/>
      <c r="L158" s="849">
        <v>9</v>
      </c>
      <c r="M158" s="849">
        <v>299.99</v>
      </c>
      <c r="N158" s="832">
        <v>1</v>
      </c>
      <c r="O158" s="832">
        <v>33.332222222222221</v>
      </c>
      <c r="P158" s="849">
        <v>2</v>
      </c>
      <c r="Q158" s="849">
        <v>66.66</v>
      </c>
      <c r="R158" s="837">
        <v>0.22220740691356378</v>
      </c>
      <c r="S158" s="850">
        <v>33.33</v>
      </c>
    </row>
    <row r="159" spans="1:19" ht="14.4" customHeight="1" x14ac:dyDescent="0.3">
      <c r="A159" s="831" t="s">
        <v>5454</v>
      </c>
      <c r="B159" s="832" t="s">
        <v>5503</v>
      </c>
      <c r="C159" s="832" t="s">
        <v>594</v>
      </c>
      <c r="D159" s="832" t="s">
        <v>2352</v>
      </c>
      <c r="E159" s="832" t="s">
        <v>5459</v>
      </c>
      <c r="F159" s="832" t="s">
        <v>5491</v>
      </c>
      <c r="G159" s="832" t="s">
        <v>5492</v>
      </c>
      <c r="H159" s="849">
        <v>1</v>
      </c>
      <c r="I159" s="849">
        <v>210</v>
      </c>
      <c r="J159" s="832"/>
      <c r="K159" s="832">
        <v>210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 t="s">
        <v>5454</v>
      </c>
      <c r="B160" s="832" t="s">
        <v>5503</v>
      </c>
      <c r="C160" s="832" t="s">
        <v>594</v>
      </c>
      <c r="D160" s="832" t="s">
        <v>2352</v>
      </c>
      <c r="E160" s="832" t="s">
        <v>5459</v>
      </c>
      <c r="F160" s="832" t="s">
        <v>5514</v>
      </c>
      <c r="G160" s="832" t="s">
        <v>5515</v>
      </c>
      <c r="H160" s="849">
        <v>1</v>
      </c>
      <c r="I160" s="849">
        <v>120</v>
      </c>
      <c r="J160" s="832"/>
      <c r="K160" s="832">
        <v>120</v>
      </c>
      <c r="L160" s="849"/>
      <c r="M160" s="849"/>
      <c r="N160" s="832"/>
      <c r="O160" s="832"/>
      <c r="P160" s="849"/>
      <c r="Q160" s="849"/>
      <c r="R160" s="837"/>
      <c r="S160" s="850"/>
    </row>
    <row r="161" spans="1:19" ht="14.4" customHeight="1" x14ac:dyDescent="0.3">
      <c r="A161" s="831" t="s">
        <v>5454</v>
      </c>
      <c r="B161" s="832" t="s">
        <v>5503</v>
      </c>
      <c r="C161" s="832" t="s">
        <v>594</v>
      </c>
      <c r="D161" s="832" t="s">
        <v>2352</v>
      </c>
      <c r="E161" s="832" t="s">
        <v>5459</v>
      </c>
      <c r="F161" s="832" t="s">
        <v>5516</v>
      </c>
      <c r="G161" s="832" t="s">
        <v>5517</v>
      </c>
      <c r="H161" s="849"/>
      <c r="I161" s="849"/>
      <c r="J161" s="832"/>
      <c r="K161" s="832"/>
      <c r="L161" s="849">
        <v>1</v>
      </c>
      <c r="M161" s="849">
        <v>91</v>
      </c>
      <c r="N161" s="832">
        <v>1</v>
      </c>
      <c r="O161" s="832">
        <v>91</v>
      </c>
      <c r="P161" s="849"/>
      <c r="Q161" s="849"/>
      <c r="R161" s="837"/>
      <c r="S161" s="850"/>
    </row>
    <row r="162" spans="1:19" ht="14.4" customHeight="1" x14ac:dyDescent="0.3">
      <c r="A162" s="831" t="s">
        <v>5454</v>
      </c>
      <c r="B162" s="832" t="s">
        <v>5503</v>
      </c>
      <c r="C162" s="832" t="s">
        <v>594</v>
      </c>
      <c r="D162" s="832" t="s">
        <v>2352</v>
      </c>
      <c r="E162" s="832" t="s">
        <v>5459</v>
      </c>
      <c r="F162" s="832" t="s">
        <v>5520</v>
      </c>
      <c r="G162" s="832" t="s">
        <v>5521</v>
      </c>
      <c r="H162" s="849"/>
      <c r="I162" s="849"/>
      <c r="J162" s="832"/>
      <c r="K162" s="832"/>
      <c r="L162" s="849">
        <v>3</v>
      </c>
      <c r="M162" s="849">
        <v>1116</v>
      </c>
      <c r="N162" s="832">
        <v>1</v>
      </c>
      <c r="O162" s="832">
        <v>372</v>
      </c>
      <c r="P162" s="849">
        <v>1</v>
      </c>
      <c r="Q162" s="849">
        <v>373</v>
      </c>
      <c r="R162" s="837">
        <v>0.3342293906810036</v>
      </c>
      <c r="S162" s="850">
        <v>373</v>
      </c>
    </row>
    <row r="163" spans="1:19" ht="14.4" customHeight="1" x14ac:dyDescent="0.3">
      <c r="A163" s="831" t="s">
        <v>5454</v>
      </c>
      <c r="B163" s="832" t="s">
        <v>5503</v>
      </c>
      <c r="C163" s="832" t="s">
        <v>594</v>
      </c>
      <c r="D163" s="832" t="s">
        <v>2352</v>
      </c>
      <c r="E163" s="832" t="s">
        <v>5459</v>
      </c>
      <c r="F163" s="832" t="s">
        <v>5522</v>
      </c>
      <c r="G163" s="832" t="s">
        <v>5523</v>
      </c>
      <c r="H163" s="849"/>
      <c r="I163" s="849"/>
      <c r="J163" s="832"/>
      <c r="K163" s="832"/>
      <c r="L163" s="849">
        <v>1</v>
      </c>
      <c r="M163" s="849">
        <v>251</v>
      </c>
      <c r="N163" s="832">
        <v>1</v>
      </c>
      <c r="O163" s="832">
        <v>251</v>
      </c>
      <c r="P163" s="849"/>
      <c r="Q163" s="849"/>
      <c r="R163" s="837"/>
      <c r="S163" s="850"/>
    </row>
    <row r="164" spans="1:19" ht="14.4" customHeight="1" x14ac:dyDescent="0.3">
      <c r="A164" s="831" t="s">
        <v>5454</v>
      </c>
      <c r="B164" s="832" t="s">
        <v>5503</v>
      </c>
      <c r="C164" s="832" t="s">
        <v>594</v>
      </c>
      <c r="D164" s="832" t="s">
        <v>2353</v>
      </c>
      <c r="E164" s="832" t="s">
        <v>5459</v>
      </c>
      <c r="F164" s="832" t="s">
        <v>5504</v>
      </c>
      <c r="G164" s="832" t="s">
        <v>5505</v>
      </c>
      <c r="H164" s="849">
        <v>9</v>
      </c>
      <c r="I164" s="849">
        <v>729</v>
      </c>
      <c r="J164" s="832">
        <v>4.3915662650602414</v>
      </c>
      <c r="K164" s="832">
        <v>81</v>
      </c>
      <c r="L164" s="849">
        <v>2</v>
      </c>
      <c r="M164" s="849">
        <v>166</v>
      </c>
      <c r="N164" s="832">
        <v>1</v>
      </c>
      <c r="O164" s="832">
        <v>83</v>
      </c>
      <c r="P164" s="849">
        <v>2</v>
      </c>
      <c r="Q164" s="849">
        <v>166</v>
      </c>
      <c r="R164" s="837">
        <v>1</v>
      </c>
      <c r="S164" s="850">
        <v>83</v>
      </c>
    </row>
    <row r="165" spans="1:19" ht="14.4" customHeight="1" x14ac:dyDescent="0.3">
      <c r="A165" s="831" t="s">
        <v>5454</v>
      </c>
      <c r="B165" s="832" t="s">
        <v>5503</v>
      </c>
      <c r="C165" s="832" t="s">
        <v>594</v>
      </c>
      <c r="D165" s="832" t="s">
        <v>2353</v>
      </c>
      <c r="E165" s="832" t="s">
        <v>5459</v>
      </c>
      <c r="F165" s="832" t="s">
        <v>5506</v>
      </c>
      <c r="G165" s="832" t="s">
        <v>5507</v>
      </c>
      <c r="H165" s="849">
        <v>3</v>
      </c>
      <c r="I165" s="849">
        <v>312</v>
      </c>
      <c r="J165" s="832"/>
      <c r="K165" s="832">
        <v>104</v>
      </c>
      <c r="L165" s="849"/>
      <c r="M165" s="849"/>
      <c r="N165" s="832"/>
      <c r="O165" s="832"/>
      <c r="P165" s="849"/>
      <c r="Q165" s="849"/>
      <c r="R165" s="837"/>
      <c r="S165" s="850"/>
    </row>
    <row r="166" spans="1:19" ht="14.4" customHeight="1" x14ac:dyDescent="0.3">
      <c r="A166" s="831" t="s">
        <v>5454</v>
      </c>
      <c r="B166" s="832" t="s">
        <v>5503</v>
      </c>
      <c r="C166" s="832" t="s">
        <v>594</v>
      </c>
      <c r="D166" s="832" t="s">
        <v>2353</v>
      </c>
      <c r="E166" s="832" t="s">
        <v>5459</v>
      </c>
      <c r="F166" s="832" t="s">
        <v>5508</v>
      </c>
      <c r="G166" s="832" t="s">
        <v>5509</v>
      </c>
      <c r="H166" s="849">
        <v>23</v>
      </c>
      <c r="I166" s="849">
        <v>2714</v>
      </c>
      <c r="J166" s="832">
        <v>0.89748677248677244</v>
      </c>
      <c r="K166" s="832">
        <v>118</v>
      </c>
      <c r="L166" s="849">
        <v>24</v>
      </c>
      <c r="M166" s="849">
        <v>3024</v>
      </c>
      <c r="N166" s="832">
        <v>1</v>
      </c>
      <c r="O166" s="832">
        <v>126</v>
      </c>
      <c r="P166" s="849">
        <v>4</v>
      </c>
      <c r="Q166" s="849">
        <v>504</v>
      </c>
      <c r="R166" s="837">
        <v>0.16666666666666666</v>
      </c>
      <c r="S166" s="850">
        <v>126</v>
      </c>
    </row>
    <row r="167" spans="1:19" ht="14.4" customHeight="1" x14ac:dyDescent="0.3">
      <c r="A167" s="831" t="s">
        <v>5454</v>
      </c>
      <c r="B167" s="832" t="s">
        <v>5503</v>
      </c>
      <c r="C167" s="832" t="s">
        <v>594</v>
      </c>
      <c r="D167" s="832" t="s">
        <v>2353</v>
      </c>
      <c r="E167" s="832" t="s">
        <v>5459</v>
      </c>
      <c r="F167" s="832" t="s">
        <v>5479</v>
      </c>
      <c r="G167" s="832" t="s">
        <v>5480</v>
      </c>
      <c r="H167" s="849">
        <v>2</v>
      </c>
      <c r="I167" s="849">
        <v>66.67</v>
      </c>
      <c r="J167" s="832">
        <v>8.3338541731771645E-2</v>
      </c>
      <c r="K167" s="832">
        <v>33.335000000000001</v>
      </c>
      <c r="L167" s="849">
        <v>24</v>
      </c>
      <c r="M167" s="849">
        <v>799.99</v>
      </c>
      <c r="N167" s="832">
        <v>1</v>
      </c>
      <c r="O167" s="832">
        <v>33.332916666666669</v>
      </c>
      <c r="P167" s="849">
        <v>4</v>
      </c>
      <c r="Q167" s="849">
        <v>133.32999999999998</v>
      </c>
      <c r="R167" s="837">
        <v>0.16666458330729131</v>
      </c>
      <c r="S167" s="850">
        <v>33.332499999999996</v>
      </c>
    </row>
    <row r="168" spans="1:19" ht="14.4" customHeight="1" x14ac:dyDescent="0.3">
      <c r="A168" s="831" t="s">
        <v>5454</v>
      </c>
      <c r="B168" s="832" t="s">
        <v>5503</v>
      </c>
      <c r="C168" s="832" t="s">
        <v>594</v>
      </c>
      <c r="D168" s="832" t="s">
        <v>2353</v>
      </c>
      <c r="E168" s="832" t="s">
        <v>5459</v>
      </c>
      <c r="F168" s="832" t="s">
        <v>5518</v>
      </c>
      <c r="G168" s="832" t="s">
        <v>5519</v>
      </c>
      <c r="H168" s="849"/>
      <c r="I168" s="849"/>
      <c r="J168" s="832"/>
      <c r="K168" s="832"/>
      <c r="L168" s="849">
        <v>1</v>
      </c>
      <c r="M168" s="849">
        <v>183</v>
      </c>
      <c r="N168" s="832">
        <v>1</v>
      </c>
      <c r="O168" s="832">
        <v>183</v>
      </c>
      <c r="P168" s="849"/>
      <c r="Q168" s="849"/>
      <c r="R168" s="837"/>
      <c r="S168" s="850"/>
    </row>
    <row r="169" spans="1:19" ht="14.4" customHeight="1" x14ac:dyDescent="0.3">
      <c r="A169" s="831" t="s">
        <v>5454</v>
      </c>
      <c r="B169" s="832" t="s">
        <v>5503</v>
      </c>
      <c r="C169" s="832" t="s">
        <v>594</v>
      </c>
      <c r="D169" s="832" t="s">
        <v>2354</v>
      </c>
      <c r="E169" s="832" t="s">
        <v>5459</v>
      </c>
      <c r="F169" s="832" t="s">
        <v>5504</v>
      </c>
      <c r="G169" s="832" t="s">
        <v>5505</v>
      </c>
      <c r="H169" s="849"/>
      <c r="I169" s="849"/>
      <c r="J169" s="832"/>
      <c r="K169" s="832"/>
      <c r="L169" s="849">
        <v>2</v>
      </c>
      <c r="M169" s="849">
        <v>166</v>
      </c>
      <c r="N169" s="832">
        <v>1</v>
      </c>
      <c r="O169" s="832">
        <v>83</v>
      </c>
      <c r="P169" s="849">
        <v>1</v>
      </c>
      <c r="Q169" s="849">
        <v>83</v>
      </c>
      <c r="R169" s="837">
        <v>0.5</v>
      </c>
      <c r="S169" s="850">
        <v>83</v>
      </c>
    </row>
    <row r="170" spans="1:19" ht="14.4" customHeight="1" x14ac:dyDescent="0.3">
      <c r="A170" s="831" t="s">
        <v>5454</v>
      </c>
      <c r="B170" s="832" t="s">
        <v>5503</v>
      </c>
      <c r="C170" s="832" t="s">
        <v>594</v>
      </c>
      <c r="D170" s="832" t="s">
        <v>2354</v>
      </c>
      <c r="E170" s="832" t="s">
        <v>5459</v>
      </c>
      <c r="F170" s="832" t="s">
        <v>5460</v>
      </c>
      <c r="G170" s="832" t="s">
        <v>5461</v>
      </c>
      <c r="H170" s="849">
        <v>5</v>
      </c>
      <c r="I170" s="849">
        <v>175</v>
      </c>
      <c r="J170" s="832">
        <v>4.7297297297297298</v>
      </c>
      <c r="K170" s="832">
        <v>35</v>
      </c>
      <c r="L170" s="849">
        <v>1</v>
      </c>
      <c r="M170" s="849">
        <v>37</v>
      </c>
      <c r="N170" s="832">
        <v>1</v>
      </c>
      <c r="O170" s="832">
        <v>37</v>
      </c>
      <c r="P170" s="849">
        <v>2</v>
      </c>
      <c r="Q170" s="849">
        <v>74</v>
      </c>
      <c r="R170" s="837">
        <v>2</v>
      </c>
      <c r="S170" s="850">
        <v>37</v>
      </c>
    </row>
    <row r="171" spans="1:19" ht="14.4" customHeight="1" x14ac:dyDescent="0.3">
      <c r="A171" s="831" t="s">
        <v>5454</v>
      </c>
      <c r="B171" s="832" t="s">
        <v>5503</v>
      </c>
      <c r="C171" s="832" t="s">
        <v>594</v>
      </c>
      <c r="D171" s="832" t="s">
        <v>2354</v>
      </c>
      <c r="E171" s="832" t="s">
        <v>5459</v>
      </c>
      <c r="F171" s="832" t="s">
        <v>3859</v>
      </c>
      <c r="G171" s="832" t="s">
        <v>5466</v>
      </c>
      <c r="H171" s="849">
        <v>2</v>
      </c>
      <c r="I171" s="849">
        <v>200</v>
      </c>
      <c r="J171" s="832"/>
      <c r="K171" s="832">
        <v>100</v>
      </c>
      <c r="L171" s="849"/>
      <c r="M171" s="849"/>
      <c r="N171" s="832"/>
      <c r="O171" s="832"/>
      <c r="P171" s="849">
        <v>2</v>
      </c>
      <c r="Q171" s="849">
        <v>282</v>
      </c>
      <c r="R171" s="837"/>
      <c r="S171" s="850">
        <v>141</v>
      </c>
    </row>
    <row r="172" spans="1:19" ht="14.4" customHeight="1" x14ac:dyDescent="0.3">
      <c r="A172" s="831" t="s">
        <v>5454</v>
      </c>
      <c r="B172" s="832" t="s">
        <v>5503</v>
      </c>
      <c r="C172" s="832" t="s">
        <v>594</v>
      </c>
      <c r="D172" s="832" t="s">
        <v>2354</v>
      </c>
      <c r="E172" s="832" t="s">
        <v>5459</v>
      </c>
      <c r="F172" s="832" t="s">
        <v>5508</v>
      </c>
      <c r="G172" s="832" t="s">
        <v>5509</v>
      </c>
      <c r="H172" s="849"/>
      <c r="I172" s="849"/>
      <c r="J172" s="832"/>
      <c r="K172" s="832"/>
      <c r="L172" s="849"/>
      <c r="M172" s="849"/>
      <c r="N172" s="832"/>
      <c r="O172" s="832"/>
      <c r="P172" s="849">
        <v>1</v>
      </c>
      <c r="Q172" s="849">
        <v>126</v>
      </c>
      <c r="R172" s="837"/>
      <c r="S172" s="850">
        <v>126</v>
      </c>
    </row>
    <row r="173" spans="1:19" ht="14.4" customHeight="1" x14ac:dyDescent="0.3">
      <c r="A173" s="831" t="s">
        <v>5454</v>
      </c>
      <c r="B173" s="832" t="s">
        <v>5503</v>
      </c>
      <c r="C173" s="832" t="s">
        <v>594</v>
      </c>
      <c r="D173" s="832" t="s">
        <v>2354</v>
      </c>
      <c r="E173" s="832" t="s">
        <v>5459</v>
      </c>
      <c r="F173" s="832" t="s">
        <v>5510</v>
      </c>
      <c r="G173" s="832" t="s">
        <v>5511</v>
      </c>
      <c r="H173" s="849"/>
      <c r="I173" s="849"/>
      <c r="J173" s="832"/>
      <c r="K173" s="832"/>
      <c r="L173" s="849">
        <v>3</v>
      </c>
      <c r="M173" s="849">
        <v>1281</v>
      </c>
      <c r="N173" s="832">
        <v>1</v>
      </c>
      <c r="O173" s="832">
        <v>427</v>
      </c>
      <c r="P173" s="849"/>
      <c r="Q173" s="849"/>
      <c r="R173" s="837"/>
      <c r="S173" s="850"/>
    </row>
    <row r="174" spans="1:19" ht="14.4" customHeight="1" x14ac:dyDescent="0.3">
      <c r="A174" s="831" t="s">
        <v>5454</v>
      </c>
      <c r="B174" s="832" t="s">
        <v>5503</v>
      </c>
      <c r="C174" s="832" t="s">
        <v>594</v>
      </c>
      <c r="D174" s="832" t="s">
        <v>2354</v>
      </c>
      <c r="E174" s="832" t="s">
        <v>5459</v>
      </c>
      <c r="F174" s="832" t="s">
        <v>5479</v>
      </c>
      <c r="G174" s="832" t="s">
        <v>5480</v>
      </c>
      <c r="H174" s="849">
        <v>1</v>
      </c>
      <c r="I174" s="849">
        <v>0</v>
      </c>
      <c r="J174" s="832"/>
      <c r="K174" s="832">
        <v>0</v>
      </c>
      <c r="L174" s="849"/>
      <c r="M174" s="849"/>
      <c r="N174" s="832"/>
      <c r="O174" s="832"/>
      <c r="P174" s="849">
        <v>1</v>
      </c>
      <c r="Q174" s="849">
        <v>33.33</v>
      </c>
      <c r="R174" s="837"/>
      <c r="S174" s="850">
        <v>33.33</v>
      </c>
    </row>
    <row r="175" spans="1:19" ht="14.4" customHeight="1" x14ac:dyDescent="0.3">
      <c r="A175" s="831" t="s">
        <v>5454</v>
      </c>
      <c r="B175" s="832" t="s">
        <v>5503</v>
      </c>
      <c r="C175" s="832" t="s">
        <v>594</v>
      </c>
      <c r="D175" s="832" t="s">
        <v>2354</v>
      </c>
      <c r="E175" s="832" t="s">
        <v>5459</v>
      </c>
      <c r="F175" s="832" t="s">
        <v>5481</v>
      </c>
      <c r="G175" s="832" t="s">
        <v>5482</v>
      </c>
      <c r="H175" s="849"/>
      <c r="I175" s="849"/>
      <c r="J175" s="832"/>
      <c r="K175" s="832"/>
      <c r="L175" s="849"/>
      <c r="M175" s="849"/>
      <c r="N175" s="832"/>
      <c r="O175" s="832"/>
      <c r="P175" s="849">
        <v>2</v>
      </c>
      <c r="Q175" s="849">
        <v>74</v>
      </c>
      <c r="R175" s="837"/>
      <c r="S175" s="850">
        <v>37</v>
      </c>
    </row>
    <row r="176" spans="1:19" ht="14.4" customHeight="1" x14ac:dyDescent="0.3">
      <c r="A176" s="831" t="s">
        <v>5454</v>
      </c>
      <c r="B176" s="832" t="s">
        <v>5503</v>
      </c>
      <c r="C176" s="832" t="s">
        <v>594</v>
      </c>
      <c r="D176" s="832" t="s">
        <v>2354</v>
      </c>
      <c r="E176" s="832" t="s">
        <v>5459</v>
      </c>
      <c r="F176" s="832" t="s">
        <v>5483</v>
      </c>
      <c r="G176" s="832" t="s">
        <v>5484</v>
      </c>
      <c r="H176" s="849"/>
      <c r="I176" s="849"/>
      <c r="J176" s="832"/>
      <c r="K176" s="832"/>
      <c r="L176" s="849">
        <v>2</v>
      </c>
      <c r="M176" s="849">
        <v>172</v>
      </c>
      <c r="N176" s="832">
        <v>1</v>
      </c>
      <c r="O176" s="832">
        <v>86</v>
      </c>
      <c r="P176" s="849"/>
      <c r="Q176" s="849"/>
      <c r="R176" s="837"/>
      <c r="S176" s="850"/>
    </row>
    <row r="177" spans="1:19" ht="14.4" customHeight="1" x14ac:dyDescent="0.3">
      <c r="A177" s="831" t="s">
        <v>5454</v>
      </c>
      <c r="B177" s="832" t="s">
        <v>5503</v>
      </c>
      <c r="C177" s="832" t="s">
        <v>594</v>
      </c>
      <c r="D177" s="832" t="s">
        <v>2354</v>
      </c>
      <c r="E177" s="832" t="s">
        <v>5459</v>
      </c>
      <c r="F177" s="832" t="s">
        <v>5485</v>
      </c>
      <c r="G177" s="832" t="s">
        <v>5486</v>
      </c>
      <c r="H177" s="849"/>
      <c r="I177" s="849"/>
      <c r="J177" s="832"/>
      <c r="K177" s="832"/>
      <c r="L177" s="849">
        <v>2</v>
      </c>
      <c r="M177" s="849">
        <v>64</v>
      </c>
      <c r="N177" s="832">
        <v>1</v>
      </c>
      <c r="O177" s="832">
        <v>32</v>
      </c>
      <c r="P177" s="849"/>
      <c r="Q177" s="849"/>
      <c r="R177" s="837"/>
      <c r="S177" s="850"/>
    </row>
    <row r="178" spans="1:19" ht="14.4" customHeight="1" x14ac:dyDescent="0.3">
      <c r="A178" s="831" t="s">
        <v>5454</v>
      </c>
      <c r="B178" s="832" t="s">
        <v>5503</v>
      </c>
      <c r="C178" s="832" t="s">
        <v>594</v>
      </c>
      <c r="D178" s="832" t="s">
        <v>2355</v>
      </c>
      <c r="E178" s="832" t="s">
        <v>5459</v>
      </c>
      <c r="F178" s="832" t="s">
        <v>5510</v>
      </c>
      <c r="G178" s="832" t="s">
        <v>5511</v>
      </c>
      <c r="H178" s="849"/>
      <c r="I178" s="849"/>
      <c r="J178" s="832"/>
      <c r="K178" s="832"/>
      <c r="L178" s="849"/>
      <c r="M178" s="849"/>
      <c r="N178" s="832"/>
      <c r="O178" s="832"/>
      <c r="P178" s="849">
        <v>1</v>
      </c>
      <c r="Q178" s="849">
        <v>428</v>
      </c>
      <c r="R178" s="837"/>
      <c r="S178" s="850">
        <v>428</v>
      </c>
    </row>
    <row r="179" spans="1:19" ht="14.4" customHeight="1" x14ac:dyDescent="0.3">
      <c r="A179" s="831" t="s">
        <v>5454</v>
      </c>
      <c r="B179" s="832" t="s">
        <v>5503</v>
      </c>
      <c r="C179" s="832" t="s">
        <v>594</v>
      </c>
      <c r="D179" s="832" t="s">
        <v>2338</v>
      </c>
      <c r="E179" s="832" t="s">
        <v>5459</v>
      </c>
      <c r="F179" s="832" t="s">
        <v>5506</v>
      </c>
      <c r="G179" s="832" t="s">
        <v>5507</v>
      </c>
      <c r="H179" s="849"/>
      <c r="I179" s="849"/>
      <c r="J179" s="832"/>
      <c r="K179" s="832"/>
      <c r="L179" s="849"/>
      <c r="M179" s="849"/>
      <c r="N179" s="832"/>
      <c r="O179" s="832"/>
      <c r="P179" s="849">
        <v>1</v>
      </c>
      <c r="Q179" s="849">
        <v>106</v>
      </c>
      <c r="R179" s="837"/>
      <c r="S179" s="850">
        <v>106</v>
      </c>
    </row>
    <row r="180" spans="1:19" ht="14.4" customHeight="1" x14ac:dyDescent="0.3">
      <c r="A180" s="831" t="s">
        <v>5454</v>
      </c>
      <c r="B180" s="832" t="s">
        <v>5503</v>
      </c>
      <c r="C180" s="832" t="s">
        <v>594</v>
      </c>
      <c r="D180" s="832" t="s">
        <v>2338</v>
      </c>
      <c r="E180" s="832" t="s">
        <v>5459</v>
      </c>
      <c r="F180" s="832" t="s">
        <v>5508</v>
      </c>
      <c r="G180" s="832" t="s">
        <v>5509</v>
      </c>
      <c r="H180" s="849"/>
      <c r="I180" s="849"/>
      <c r="J180" s="832"/>
      <c r="K180" s="832"/>
      <c r="L180" s="849"/>
      <c r="M180" s="849"/>
      <c r="N180" s="832"/>
      <c r="O180" s="832"/>
      <c r="P180" s="849">
        <v>1</v>
      </c>
      <c r="Q180" s="849">
        <v>126</v>
      </c>
      <c r="R180" s="837"/>
      <c r="S180" s="850">
        <v>126</v>
      </c>
    </row>
    <row r="181" spans="1:19" ht="14.4" customHeight="1" thickBot="1" x14ac:dyDescent="0.35">
      <c r="A181" s="839" t="s">
        <v>5454</v>
      </c>
      <c r="B181" s="840" t="s">
        <v>5503</v>
      </c>
      <c r="C181" s="840" t="s">
        <v>594</v>
      </c>
      <c r="D181" s="840" t="s">
        <v>2338</v>
      </c>
      <c r="E181" s="840" t="s">
        <v>5459</v>
      </c>
      <c r="F181" s="840" t="s">
        <v>5479</v>
      </c>
      <c r="G181" s="840" t="s">
        <v>5480</v>
      </c>
      <c r="H181" s="851"/>
      <c r="I181" s="851"/>
      <c r="J181" s="840"/>
      <c r="K181" s="840"/>
      <c r="L181" s="851"/>
      <c r="M181" s="851"/>
      <c r="N181" s="840"/>
      <c r="O181" s="840"/>
      <c r="P181" s="851">
        <v>1</v>
      </c>
      <c r="Q181" s="851">
        <v>33.33</v>
      </c>
      <c r="R181" s="845"/>
      <c r="S181" s="852">
        <v>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90477262</v>
      </c>
      <c r="C3" s="344">
        <f t="shared" ref="C3:R3" si="0">SUBTOTAL(9,C6:C1048576)</f>
        <v>55.544227852400375</v>
      </c>
      <c r="D3" s="344">
        <f t="shared" si="0"/>
        <v>90849415</v>
      </c>
      <c r="E3" s="344">
        <f t="shared" si="0"/>
        <v>15</v>
      </c>
      <c r="F3" s="344">
        <f t="shared" si="0"/>
        <v>91276714.329999998</v>
      </c>
      <c r="G3" s="347">
        <f>IF(D3&lt;&gt;0,F3/D3,"")</f>
        <v>1.0047033800933116</v>
      </c>
      <c r="H3" s="343">
        <f t="shared" si="0"/>
        <v>38278618.930000007</v>
      </c>
      <c r="I3" s="344">
        <f t="shared" si="0"/>
        <v>0.93823524520729196</v>
      </c>
      <c r="J3" s="344">
        <f t="shared" si="0"/>
        <v>40881939.690000013</v>
      </c>
      <c r="K3" s="344">
        <f t="shared" si="0"/>
        <v>2</v>
      </c>
      <c r="L3" s="344">
        <f t="shared" si="0"/>
        <v>42632873.270000041</v>
      </c>
      <c r="M3" s="345">
        <f>IF(J3&lt;&gt;0,L3/J3,"")</f>
        <v>1.0428290240941849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2016</v>
      </c>
      <c r="E5" s="867"/>
      <c r="F5" s="867">
        <v>2017</v>
      </c>
      <c r="G5" s="901" t="s">
        <v>2</v>
      </c>
      <c r="H5" s="866">
        <v>2015</v>
      </c>
      <c r="I5" s="867"/>
      <c r="J5" s="867">
        <v>2016</v>
      </c>
      <c r="K5" s="867"/>
      <c r="L5" s="867">
        <v>2017</v>
      </c>
      <c r="M5" s="901" t="s">
        <v>2</v>
      </c>
      <c r="N5" s="866">
        <v>2015</v>
      </c>
      <c r="O5" s="867"/>
      <c r="P5" s="867">
        <v>2016</v>
      </c>
      <c r="Q5" s="867"/>
      <c r="R5" s="867">
        <v>2017</v>
      </c>
      <c r="S5" s="901" t="s">
        <v>2</v>
      </c>
    </row>
    <row r="6" spans="1:19" ht="14.4" customHeight="1" x14ac:dyDescent="0.3">
      <c r="A6" s="856" t="s">
        <v>5526</v>
      </c>
      <c r="B6" s="883">
        <v>47127</v>
      </c>
      <c r="C6" s="825">
        <v>2.0045793922245614</v>
      </c>
      <c r="D6" s="883">
        <v>23509.67</v>
      </c>
      <c r="E6" s="825">
        <v>1</v>
      </c>
      <c r="F6" s="883">
        <v>52389</v>
      </c>
      <c r="G6" s="830">
        <v>2.2284021851433899</v>
      </c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" customHeight="1" x14ac:dyDescent="0.3">
      <c r="A7" s="857" t="s">
        <v>5527</v>
      </c>
      <c r="B7" s="885"/>
      <c r="C7" s="832"/>
      <c r="D7" s="885">
        <v>1008</v>
      </c>
      <c r="E7" s="832">
        <v>1</v>
      </c>
      <c r="F7" s="885">
        <v>3027</v>
      </c>
      <c r="G7" s="837">
        <v>3.0029761904761907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" customHeight="1" x14ac:dyDescent="0.3">
      <c r="A8" s="857" t="s">
        <v>5528</v>
      </c>
      <c r="B8" s="885">
        <v>6726</v>
      </c>
      <c r="C8" s="832">
        <v>2.1352380952380954</v>
      </c>
      <c r="D8" s="885">
        <v>3150</v>
      </c>
      <c r="E8" s="832">
        <v>1</v>
      </c>
      <c r="F8" s="885">
        <v>8708.33</v>
      </c>
      <c r="G8" s="837">
        <v>2.7645492063492063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" customHeight="1" x14ac:dyDescent="0.3">
      <c r="A9" s="857" t="s">
        <v>5529</v>
      </c>
      <c r="B9" s="885">
        <v>1970</v>
      </c>
      <c r="C9" s="832">
        <v>1.9543650793650793</v>
      </c>
      <c r="D9" s="885">
        <v>1008</v>
      </c>
      <c r="E9" s="832">
        <v>1</v>
      </c>
      <c r="F9" s="885">
        <v>1009</v>
      </c>
      <c r="G9" s="837">
        <v>1.0009920634920635</v>
      </c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" customHeight="1" x14ac:dyDescent="0.3">
      <c r="A10" s="857" t="s">
        <v>5530</v>
      </c>
      <c r="B10" s="885">
        <v>985</v>
      </c>
      <c r="C10" s="832">
        <v>0.72320117474302492</v>
      </c>
      <c r="D10" s="885">
        <v>1362</v>
      </c>
      <c r="E10" s="832">
        <v>1</v>
      </c>
      <c r="F10" s="885">
        <v>2928</v>
      </c>
      <c r="G10" s="837">
        <v>2.1497797356828192</v>
      </c>
      <c r="H10" s="885"/>
      <c r="I10" s="832"/>
      <c r="J10" s="885"/>
      <c r="K10" s="832"/>
      <c r="L10" s="885"/>
      <c r="M10" s="837"/>
      <c r="N10" s="885"/>
      <c r="O10" s="832"/>
      <c r="P10" s="885"/>
      <c r="Q10" s="832"/>
      <c r="R10" s="885"/>
      <c r="S10" s="838"/>
    </row>
    <row r="11" spans="1:19" ht="14.4" customHeight="1" x14ac:dyDescent="0.3">
      <c r="A11" s="857" t="s">
        <v>5531</v>
      </c>
      <c r="B11" s="885">
        <v>4925</v>
      </c>
      <c r="C11" s="832"/>
      <c r="D11" s="885"/>
      <c r="E11" s="832"/>
      <c r="F11" s="885"/>
      <c r="G11" s="837"/>
      <c r="H11" s="885"/>
      <c r="I11" s="832"/>
      <c r="J11" s="885"/>
      <c r="K11" s="832"/>
      <c r="L11" s="885"/>
      <c r="M11" s="837"/>
      <c r="N11" s="885"/>
      <c r="O11" s="832"/>
      <c r="P11" s="885"/>
      <c r="Q11" s="832"/>
      <c r="R11" s="885"/>
      <c r="S11" s="838"/>
    </row>
    <row r="12" spans="1:19" ht="14.4" customHeight="1" x14ac:dyDescent="0.3">
      <c r="A12" s="857" t="s">
        <v>5532</v>
      </c>
      <c r="B12" s="885">
        <v>34858</v>
      </c>
      <c r="C12" s="832">
        <v>0.81214323990587356</v>
      </c>
      <c r="D12" s="885">
        <v>42921</v>
      </c>
      <c r="E12" s="832">
        <v>1</v>
      </c>
      <c r="F12" s="885">
        <v>17521</v>
      </c>
      <c r="G12" s="837">
        <v>0.4082150928449943</v>
      </c>
      <c r="H12" s="885"/>
      <c r="I12" s="832"/>
      <c r="J12" s="885">
        <v>83409.55</v>
      </c>
      <c r="K12" s="832">
        <v>1</v>
      </c>
      <c r="L12" s="885"/>
      <c r="M12" s="837"/>
      <c r="N12" s="885"/>
      <c r="O12" s="832"/>
      <c r="P12" s="885"/>
      <c r="Q12" s="832"/>
      <c r="R12" s="885"/>
      <c r="S12" s="838"/>
    </row>
    <row r="13" spans="1:19" ht="14.4" customHeight="1" x14ac:dyDescent="0.3">
      <c r="A13" s="857" t="s">
        <v>5533</v>
      </c>
      <c r="B13" s="885">
        <v>2990</v>
      </c>
      <c r="C13" s="832">
        <v>23.730158730158731</v>
      </c>
      <c r="D13" s="885">
        <v>126</v>
      </c>
      <c r="E13" s="832">
        <v>1</v>
      </c>
      <c r="F13" s="885"/>
      <c r="G13" s="837"/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" customHeight="1" x14ac:dyDescent="0.3">
      <c r="A14" s="857" t="s">
        <v>5534</v>
      </c>
      <c r="B14" s="885">
        <v>985</v>
      </c>
      <c r="C14" s="832"/>
      <c r="D14" s="885"/>
      <c r="E14" s="832"/>
      <c r="F14" s="885"/>
      <c r="G14" s="837"/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" customHeight="1" x14ac:dyDescent="0.3">
      <c r="A15" s="857" t="s">
        <v>5535</v>
      </c>
      <c r="B15" s="885">
        <v>1221</v>
      </c>
      <c r="C15" s="832"/>
      <c r="D15" s="885"/>
      <c r="E15" s="832"/>
      <c r="F15" s="885"/>
      <c r="G15" s="837"/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" customHeight="1" x14ac:dyDescent="0.3">
      <c r="A16" s="857" t="s">
        <v>5536</v>
      </c>
      <c r="B16" s="885"/>
      <c r="C16" s="832"/>
      <c r="D16" s="885"/>
      <c r="E16" s="832"/>
      <c r="F16" s="885">
        <v>1009</v>
      </c>
      <c r="G16" s="837"/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" customHeight="1" x14ac:dyDescent="0.3">
      <c r="A17" s="857" t="s">
        <v>5537</v>
      </c>
      <c r="B17" s="885">
        <v>3312</v>
      </c>
      <c r="C17" s="832">
        <v>0.5556114745848012</v>
      </c>
      <c r="D17" s="885">
        <v>5961</v>
      </c>
      <c r="E17" s="832">
        <v>1</v>
      </c>
      <c r="F17" s="885">
        <v>4352</v>
      </c>
      <c r="G17" s="837">
        <v>0.73007884583123639</v>
      </c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" customHeight="1" x14ac:dyDescent="0.3">
      <c r="A18" s="857" t="s">
        <v>5538</v>
      </c>
      <c r="B18" s="885">
        <v>26366</v>
      </c>
      <c r="C18" s="832">
        <v>8.8684830137907831</v>
      </c>
      <c r="D18" s="885">
        <v>2973</v>
      </c>
      <c r="E18" s="832">
        <v>1</v>
      </c>
      <c r="F18" s="885">
        <v>14114</v>
      </c>
      <c r="G18" s="837">
        <v>4.7473932055163131</v>
      </c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" customHeight="1" x14ac:dyDescent="0.3">
      <c r="A19" s="857" t="s">
        <v>5539</v>
      </c>
      <c r="B19" s="885">
        <v>985</v>
      </c>
      <c r="C19" s="832"/>
      <c r="D19" s="885"/>
      <c r="E19" s="832"/>
      <c r="F19" s="885"/>
      <c r="G19" s="837"/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" customHeight="1" x14ac:dyDescent="0.3">
      <c r="A20" s="857" t="s">
        <v>5540</v>
      </c>
      <c r="B20" s="885">
        <v>7764</v>
      </c>
      <c r="C20" s="832">
        <v>7.7023809523809526</v>
      </c>
      <c r="D20" s="885">
        <v>1008</v>
      </c>
      <c r="E20" s="832">
        <v>1</v>
      </c>
      <c r="F20" s="885"/>
      <c r="G20" s="837"/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" customHeight="1" x14ac:dyDescent="0.3">
      <c r="A21" s="857" t="s">
        <v>5541</v>
      </c>
      <c r="B21" s="885"/>
      <c r="C21" s="832"/>
      <c r="D21" s="885">
        <v>1439</v>
      </c>
      <c r="E21" s="832">
        <v>1</v>
      </c>
      <c r="F21" s="885"/>
      <c r="G21" s="837"/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" customHeight="1" x14ac:dyDescent="0.3">
      <c r="A22" s="857" t="s">
        <v>5542</v>
      </c>
      <c r="B22" s="885">
        <v>2955</v>
      </c>
      <c r="C22" s="832">
        <v>0.97718253968253965</v>
      </c>
      <c r="D22" s="885">
        <v>3024</v>
      </c>
      <c r="E22" s="832">
        <v>1</v>
      </c>
      <c r="F22" s="885">
        <v>2055</v>
      </c>
      <c r="G22" s="837">
        <v>0.67956349206349209</v>
      </c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" customHeight="1" x14ac:dyDescent="0.3">
      <c r="A23" s="857" t="s">
        <v>5543</v>
      </c>
      <c r="B23" s="885">
        <v>985</v>
      </c>
      <c r="C23" s="832">
        <v>3.9087301587301586</v>
      </c>
      <c r="D23" s="885">
        <v>252</v>
      </c>
      <c r="E23" s="832">
        <v>1</v>
      </c>
      <c r="F23" s="885">
        <v>1009</v>
      </c>
      <c r="G23" s="837">
        <v>4.003968253968254</v>
      </c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" customHeight="1" x14ac:dyDescent="0.3">
      <c r="A24" s="857" t="s">
        <v>2322</v>
      </c>
      <c r="B24" s="885">
        <v>90322636</v>
      </c>
      <c r="C24" s="832">
        <v>0.99526031762184786</v>
      </c>
      <c r="D24" s="885">
        <v>90752775.329999998</v>
      </c>
      <c r="E24" s="832">
        <v>1</v>
      </c>
      <c r="F24" s="885">
        <v>91164557</v>
      </c>
      <c r="G24" s="837">
        <v>1.0045374002999099</v>
      </c>
      <c r="H24" s="885">
        <v>38278618.930000007</v>
      </c>
      <c r="I24" s="832">
        <v>0.93823524520729196</v>
      </c>
      <c r="J24" s="885">
        <v>40798530.140000015</v>
      </c>
      <c r="K24" s="832">
        <v>1</v>
      </c>
      <c r="L24" s="885">
        <v>42632873.270000041</v>
      </c>
      <c r="M24" s="837">
        <v>1.0449610102056492</v>
      </c>
      <c r="N24" s="885"/>
      <c r="O24" s="832"/>
      <c r="P24" s="885"/>
      <c r="Q24" s="832"/>
      <c r="R24" s="885"/>
      <c r="S24" s="838"/>
    </row>
    <row r="25" spans="1:19" ht="14.4" customHeight="1" thickBot="1" x14ac:dyDescent="0.35">
      <c r="A25" s="889" t="s">
        <v>5544</v>
      </c>
      <c r="B25" s="887">
        <v>10472</v>
      </c>
      <c r="C25" s="840">
        <v>1.1768936839739268</v>
      </c>
      <c r="D25" s="887">
        <v>8898</v>
      </c>
      <c r="E25" s="840">
        <v>1</v>
      </c>
      <c r="F25" s="887">
        <v>4036</v>
      </c>
      <c r="G25" s="845">
        <v>0.45358507529781972</v>
      </c>
      <c r="H25" s="887"/>
      <c r="I25" s="840"/>
      <c r="J25" s="887"/>
      <c r="K25" s="840"/>
      <c r="L25" s="887"/>
      <c r="M25" s="845"/>
      <c r="N25" s="887"/>
      <c r="O25" s="840"/>
      <c r="P25" s="887"/>
      <c r="Q25" s="840"/>
      <c r="R25" s="887"/>
      <c r="S25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6427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52347.850000000006</v>
      </c>
      <c r="G3" s="208">
        <f t="shared" si="0"/>
        <v>128755880.92999999</v>
      </c>
      <c r="H3" s="208"/>
      <c r="I3" s="208"/>
      <c r="J3" s="208">
        <f t="shared" si="0"/>
        <v>52867.1</v>
      </c>
      <c r="K3" s="208">
        <f t="shared" si="0"/>
        <v>131731354.68999998</v>
      </c>
      <c r="L3" s="208"/>
      <c r="M3" s="208"/>
      <c r="N3" s="208">
        <f t="shared" si="0"/>
        <v>54205.100000000006</v>
      </c>
      <c r="O3" s="208">
        <f t="shared" si="0"/>
        <v>133909587.59999999</v>
      </c>
      <c r="P3" s="79">
        <f>IF(K3=0,0,O3/K3)</f>
        <v>1.0165354172142691</v>
      </c>
      <c r="Q3" s="209">
        <f>IF(N3=0,0,O3/N3)</f>
        <v>2470.4241409018705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5545</v>
      </c>
      <c r="B6" s="825" t="s">
        <v>5455</v>
      </c>
      <c r="C6" s="825" t="s">
        <v>5459</v>
      </c>
      <c r="D6" s="825" t="s">
        <v>5460</v>
      </c>
      <c r="E6" s="825" t="s">
        <v>5461</v>
      </c>
      <c r="F6" s="225">
        <v>3</v>
      </c>
      <c r="G6" s="225">
        <v>105</v>
      </c>
      <c r="H6" s="225">
        <v>1.4189189189189189</v>
      </c>
      <c r="I6" s="225">
        <v>35</v>
      </c>
      <c r="J6" s="225">
        <v>2</v>
      </c>
      <c r="K6" s="225">
        <v>74</v>
      </c>
      <c r="L6" s="225">
        <v>1</v>
      </c>
      <c r="M6" s="225">
        <v>37</v>
      </c>
      <c r="N6" s="225">
        <v>1</v>
      </c>
      <c r="O6" s="225">
        <v>37</v>
      </c>
      <c r="P6" s="830">
        <v>0.5</v>
      </c>
      <c r="Q6" s="848">
        <v>37</v>
      </c>
    </row>
    <row r="7" spans="1:17" ht="14.4" customHeight="1" x14ac:dyDescent="0.3">
      <c r="A7" s="831" t="s">
        <v>5545</v>
      </c>
      <c r="B7" s="832" t="s">
        <v>5455</v>
      </c>
      <c r="C7" s="832" t="s">
        <v>5459</v>
      </c>
      <c r="D7" s="832" t="s">
        <v>5467</v>
      </c>
      <c r="E7" s="832" t="s">
        <v>5468</v>
      </c>
      <c r="F7" s="849"/>
      <c r="G7" s="849"/>
      <c r="H7" s="849"/>
      <c r="I7" s="849"/>
      <c r="J7" s="849"/>
      <c r="K7" s="849"/>
      <c r="L7" s="849"/>
      <c r="M7" s="849"/>
      <c r="N7" s="849">
        <v>1</v>
      </c>
      <c r="O7" s="849">
        <v>957</v>
      </c>
      <c r="P7" s="837"/>
      <c r="Q7" s="850">
        <v>957</v>
      </c>
    </row>
    <row r="8" spans="1:17" ht="14.4" customHeight="1" x14ac:dyDescent="0.3">
      <c r="A8" s="831" t="s">
        <v>5545</v>
      </c>
      <c r="B8" s="832" t="s">
        <v>5455</v>
      </c>
      <c r="C8" s="832" t="s">
        <v>5459</v>
      </c>
      <c r="D8" s="832" t="s">
        <v>5469</v>
      </c>
      <c r="E8" s="832" t="s">
        <v>5470</v>
      </c>
      <c r="F8" s="849">
        <v>1</v>
      </c>
      <c r="G8" s="849">
        <v>415</v>
      </c>
      <c r="H8" s="849"/>
      <c r="I8" s="849">
        <v>415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5545</v>
      </c>
      <c r="B9" s="832" t="s">
        <v>5455</v>
      </c>
      <c r="C9" s="832" t="s">
        <v>5459</v>
      </c>
      <c r="D9" s="832" t="s">
        <v>5471</v>
      </c>
      <c r="E9" s="832" t="s">
        <v>5472</v>
      </c>
      <c r="F9" s="849">
        <v>28</v>
      </c>
      <c r="G9" s="849">
        <v>27580</v>
      </c>
      <c r="H9" s="849">
        <v>2.1047008547008548</v>
      </c>
      <c r="I9" s="849">
        <v>985</v>
      </c>
      <c r="J9" s="849">
        <v>13</v>
      </c>
      <c r="K9" s="849">
        <v>13104</v>
      </c>
      <c r="L9" s="849">
        <v>1</v>
      </c>
      <c r="M9" s="849">
        <v>1008</v>
      </c>
      <c r="N9" s="849">
        <v>29</v>
      </c>
      <c r="O9" s="849">
        <v>29261</v>
      </c>
      <c r="P9" s="837">
        <v>2.2329822954822953</v>
      </c>
      <c r="Q9" s="850">
        <v>1009</v>
      </c>
    </row>
    <row r="10" spans="1:17" ht="14.4" customHeight="1" x14ac:dyDescent="0.3">
      <c r="A10" s="831" t="s">
        <v>5545</v>
      </c>
      <c r="B10" s="832" t="s">
        <v>5455</v>
      </c>
      <c r="C10" s="832" t="s">
        <v>5459</v>
      </c>
      <c r="D10" s="832" t="s">
        <v>5473</v>
      </c>
      <c r="E10" s="832" t="s">
        <v>5474</v>
      </c>
      <c r="F10" s="849">
        <v>1</v>
      </c>
      <c r="G10" s="849">
        <v>2086</v>
      </c>
      <c r="H10" s="849"/>
      <c r="I10" s="849">
        <v>2086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5545</v>
      </c>
      <c r="B11" s="832" t="s">
        <v>5455</v>
      </c>
      <c r="C11" s="832" t="s">
        <v>5459</v>
      </c>
      <c r="D11" s="832" t="s">
        <v>5479</v>
      </c>
      <c r="E11" s="832" t="s">
        <v>5480</v>
      </c>
      <c r="F11" s="849">
        <v>1</v>
      </c>
      <c r="G11" s="849">
        <v>0</v>
      </c>
      <c r="H11" s="849"/>
      <c r="I11" s="849">
        <v>0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5545</v>
      </c>
      <c r="B12" s="832" t="s">
        <v>5455</v>
      </c>
      <c r="C12" s="832" t="s">
        <v>5459</v>
      </c>
      <c r="D12" s="832" t="s">
        <v>5487</v>
      </c>
      <c r="E12" s="832" t="s">
        <v>5488</v>
      </c>
      <c r="F12" s="849">
        <v>7</v>
      </c>
      <c r="G12" s="849">
        <v>13384</v>
      </c>
      <c r="H12" s="849">
        <v>1.7345775012960083</v>
      </c>
      <c r="I12" s="849">
        <v>1912</v>
      </c>
      <c r="J12" s="849">
        <v>4</v>
      </c>
      <c r="K12" s="849">
        <v>7716</v>
      </c>
      <c r="L12" s="849">
        <v>1</v>
      </c>
      <c r="M12" s="849">
        <v>1929</v>
      </c>
      <c r="N12" s="849">
        <v>10</v>
      </c>
      <c r="O12" s="849">
        <v>20150</v>
      </c>
      <c r="P12" s="837">
        <v>2.6114567133229651</v>
      </c>
      <c r="Q12" s="850">
        <v>2015</v>
      </c>
    </row>
    <row r="13" spans="1:17" ht="14.4" customHeight="1" x14ac:dyDescent="0.3">
      <c r="A13" s="831" t="s">
        <v>5545</v>
      </c>
      <c r="B13" s="832" t="s">
        <v>5455</v>
      </c>
      <c r="C13" s="832" t="s">
        <v>5459</v>
      </c>
      <c r="D13" s="832" t="s">
        <v>5489</v>
      </c>
      <c r="E13" s="832" t="s">
        <v>5490</v>
      </c>
      <c r="F13" s="849">
        <v>3</v>
      </c>
      <c r="G13" s="849">
        <v>993</v>
      </c>
      <c r="H13" s="849"/>
      <c r="I13" s="849">
        <v>331</v>
      </c>
      <c r="J13" s="849"/>
      <c r="K13" s="849"/>
      <c r="L13" s="849"/>
      <c r="M13" s="849"/>
      <c r="N13" s="849">
        <v>1</v>
      </c>
      <c r="O13" s="849">
        <v>355</v>
      </c>
      <c r="P13" s="837"/>
      <c r="Q13" s="850">
        <v>355</v>
      </c>
    </row>
    <row r="14" spans="1:17" ht="14.4" customHeight="1" x14ac:dyDescent="0.3">
      <c r="A14" s="831" t="s">
        <v>5545</v>
      </c>
      <c r="B14" s="832" t="s">
        <v>5503</v>
      </c>
      <c r="C14" s="832" t="s">
        <v>5459</v>
      </c>
      <c r="D14" s="832" t="s">
        <v>5460</v>
      </c>
      <c r="E14" s="832" t="s">
        <v>5461</v>
      </c>
      <c r="F14" s="849"/>
      <c r="G14" s="849"/>
      <c r="H14" s="849"/>
      <c r="I14" s="849"/>
      <c r="J14" s="849">
        <v>1</v>
      </c>
      <c r="K14" s="849">
        <v>37</v>
      </c>
      <c r="L14" s="849">
        <v>1</v>
      </c>
      <c r="M14" s="849">
        <v>37</v>
      </c>
      <c r="N14" s="849"/>
      <c r="O14" s="849"/>
      <c r="P14" s="837"/>
      <c r="Q14" s="850"/>
    </row>
    <row r="15" spans="1:17" ht="14.4" customHeight="1" x14ac:dyDescent="0.3">
      <c r="A15" s="831" t="s">
        <v>5545</v>
      </c>
      <c r="B15" s="832" t="s">
        <v>5503</v>
      </c>
      <c r="C15" s="832" t="s">
        <v>5459</v>
      </c>
      <c r="D15" s="832" t="s">
        <v>5508</v>
      </c>
      <c r="E15" s="832" t="s">
        <v>5509</v>
      </c>
      <c r="F15" s="849"/>
      <c r="G15" s="849"/>
      <c r="H15" s="849"/>
      <c r="I15" s="849"/>
      <c r="J15" s="849">
        <v>4</v>
      </c>
      <c r="K15" s="849">
        <v>504</v>
      </c>
      <c r="L15" s="849">
        <v>1</v>
      </c>
      <c r="M15" s="849">
        <v>126</v>
      </c>
      <c r="N15" s="849">
        <v>2</v>
      </c>
      <c r="O15" s="849">
        <v>252</v>
      </c>
      <c r="P15" s="837">
        <v>0.5</v>
      </c>
      <c r="Q15" s="850">
        <v>126</v>
      </c>
    </row>
    <row r="16" spans="1:17" ht="14.4" customHeight="1" x14ac:dyDescent="0.3">
      <c r="A16" s="831" t="s">
        <v>5545</v>
      </c>
      <c r="B16" s="832" t="s">
        <v>5503</v>
      </c>
      <c r="C16" s="832" t="s">
        <v>5459</v>
      </c>
      <c r="D16" s="832" t="s">
        <v>5479</v>
      </c>
      <c r="E16" s="832" t="s">
        <v>5480</v>
      </c>
      <c r="F16" s="849"/>
      <c r="G16" s="849"/>
      <c r="H16" s="849"/>
      <c r="I16" s="849"/>
      <c r="J16" s="849">
        <v>2</v>
      </c>
      <c r="K16" s="849">
        <v>66.67</v>
      </c>
      <c r="L16" s="849">
        <v>1</v>
      </c>
      <c r="M16" s="849">
        <v>33.335000000000001</v>
      </c>
      <c r="N16" s="849"/>
      <c r="O16" s="849"/>
      <c r="P16" s="837"/>
      <c r="Q16" s="850"/>
    </row>
    <row r="17" spans="1:17" ht="14.4" customHeight="1" x14ac:dyDescent="0.3">
      <c r="A17" s="831" t="s">
        <v>5545</v>
      </c>
      <c r="B17" s="832" t="s">
        <v>5503</v>
      </c>
      <c r="C17" s="832" t="s">
        <v>5459</v>
      </c>
      <c r="D17" s="832" t="s">
        <v>5520</v>
      </c>
      <c r="E17" s="832" t="s">
        <v>5521</v>
      </c>
      <c r="F17" s="849">
        <v>6</v>
      </c>
      <c r="G17" s="849">
        <v>2094</v>
      </c>
      <c r="H17" s="849"/>
      <c r="I17" s="849">
        <v>349</v>
      </c>
      <c r="J17" s="849"/>
      <c r="K17" s="849"/>
      <c r="L17" s="849"/>
      <c r="M17" s="849"/>
      <c r="N17" s="849">
        <v>1</v>
      </c>
      <c r="O17" s="849">
        <v>373</v>
      </c>
      <c r="P17" s="837"/>
      <c r="Q17" s="850">
        <v>373</v>
      </c>
    </row>
    <row r="18" spans="1:17" ht="14.4" customHeight="1" x14ac:dyDescent="0.3">
      <c r="A18" s="831" t="s">
        <v>5545</v>
      </c>
      <c r="B18" s="832" t="s">
        <v>5503</v>
      </c>
      <c r="C18" s="832" t="s">
        <v>5459</v>
      </c>
      <c r="D18" s="832" t="s">
        <v>5522</v>
      </c>
      <c r="E18" s="832" t="s">
        <v>5523</v>
      </c>
      <c r="F18" s="849">
        <v>2</v>
      </c>
      <c r="G18" s="849">
        <v>470</v>
      </c>
      <c r="H18" s="849">
        <v>0.23406374501992031</v>
      </c>
      <c r="I18" s="849">
        <v>235</v>
      </c>
      <c r="J18" s="849">
        <v>8</v>
      </c>
      <c r="K18" s="849">
        <v>2008</v>
      </c>
      <c r="L18" s="849">
        <v>1</v>
      </c>
      <c r="M18" s="849">
        <v>251</v>
      </c>
      <c r="N18" s="849">
        <v>4</v>
      </c>
      <c r="O18" s="849">
        <v>1004</v>
      </c>
      <c r="P18" s="837">
        <v>0.5</v>
      </c>
      <c r="Q18" s="850">
        <v>251</v>
      </c>
    </row>
    <row r="19" spans="1:17" ht="14.4" customHeight="1" x14ac:dyDescent="0.3">
      <c r="A19" s="831" t="s">
        <v>5546</v>
      </c>
      <c r="B19" s="832" t="s">
        <v>5455</v>
      </c>
      <c r="C19" s="832" t="s">
        <v>5459</v>
      </c>
      <c r="D19" s="832" t="s">
        <v>5471</v>
      </c>
      <c r="E19" s="832" t="s">
        <v>5472</v>
      </c>
      <c r="F19" s="849"/>
      <c r="G19" s="849"/>
      <c r="H19" s="849"/>
      <c r="I19" s="849"/>
      <c r="J19" s="849">
        <v>1</v>
      </c>
      <c r="K19" s="849">
        <v>1008</v>
      </c>
      <c r="L19" s="849">
        <v>1</v>
      </c>
      <c r="M19" s="849">
        <v>1008</v>
      </c>
      <c r="N19" s="849">
        <v>3</v>
      </c>
      <c r="O19" s="849">
        <v>3027</v>
      </c>
      <c r="P19" s="837">
        <v>3.0029761904761907</v>
      </c>
      <c r="Q19" s="850">
        <v>1009</v>
      </c>
    </row>
    <row r="20" spans="1:17" ht="14.4" customHeight="1" x14ac:dyDescent="0.3">
      <c r="A20" s="831" t="s">
        <v>5547</v>
      </c>
      <c r="B20" s="832" t="s">
        <v>5455</v>
      </c>
      <c r="C20" s="832" t="s">
        <v>5459</v>
      </c>
      <c r="D20" s="832" t="s">
        <v>5471</v>
      </c>
      <c r="E20" s="832" t="s">
        <v>5472</v>
      </c>
      <c r="F20" s="849">
        <v>6</v>
      </c>
      <c r="G20" s="849">
        <v>5910</v>
      </c>
      <c r="H20" s="849">
        <v>1.9543650793650793</v>
      </c>
      <c r="I20" s="849">
        <v>985</v>
      </c>
      <c r="J20" s="849">
        <v>3</v>
      </c>
      <c r="K20" s="849">
        <v>3024</v>
      </c>
      <c r="L20" s="849">
        <v>1</v>
      </c>
      <c r="M20" s="849">
        <v>1008</v>
      </c>
      <c r="N20" s="849">
        <v>6</v>
      </c>
      <c r="O20" s="849">
        <v>6054</v>
      </c>
      <c r="P20" s="837">
        <v>2.001984126984127</v>
      </c>
      <c r="Q20" s="850">
        <v>1009</v>
      </c>
    </row>
    <row r="21" spans="1:17" ht="14.4" customHeight="1" x14ac:dyDescent="0.3">
      <c r="A21" s="831" t="s">
        <v>5547</v>
      </c>
      <c r="B21" s="832" t="s">
        <v>5455</v>
      </c>
      <c r="C21" s="832" t="s">
        <v>5459</v>
      </c>
      <c r="D21" s="832" t="s">
        <v>5479</v>
      </c>
      <c r="E21" s="832" t="s">
        <v>5480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33.33</v>
      </c>
      <c r="P21" s="837"/>
      <c r="Q21" s="850">
        <v>33.33</v>
      </c>
    </row>
    <row r="22" spans="1:17" ht="14.4" customHeight="1" x14ac:dyDescent="0.3">
      <c r="A22" s="831" t="s">
        <v>5547</v>
      </c>
      <c r="B22" s="832" t="s">
        <v>5455</v>
      </c>
      <c r="C22" s="832" t="s">
        <v>5459</v>
      </c>
      <c r="D22" s="832" t="s">
        <v>5487</v>
      </c>
      <c r="E22" s="832" t="s">
        <v>5488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2015</v>
      </c>
      <c r="P22" s="837"/>
      <c r="Q22" s="850">
        <v>2015</v>
      </c>
    </row>
    <row r="23" spans="1:17" ht="14.4" customHeight="1" x14ac:dyDescent="0.3">
      <c r="A23" s="831" t="s">
        <v>5547</v>
      </c>
      <c r="B23" s="832" t="s">
        <v>5455</v>
      </c>
      <c r="C23" s="832" t="s">
        <v>5459</v>
      </c>
      <c r="D23" s="832" t="s">
        <v>5489</v>
      </c>
      <c r="E23" s="832" t="s">
        <v>5490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355</v>
      </c>
      <c r="P23" s="837"/>
      <c r="Q23" s="850">
        <v>355</v>
      </c>
    </row>
    <row r="24" spans="1:17" ht="14.4" customHeight="1" x14ac:dyDescent="0.3">
      <c r="A24" s="831" t="s">
        <v>5547</v>
      </c>
      <c r="B24" s="832" t="s">
        <v>5503</v>
      </c>
      <c r="C24" s="832" t="s">
        <v>5459</v>
      </c>
      <c r="D24" s="832" t="s">
        <v>5508</v>
      </c>
      <c r="E24" s="832" t="s">
        <v>5509</v>
      </c>
      <c r="F24" s="849">
        <v>1</v>
      </c>
      <c r="G24" s="849">
        <v>118</v>
      </c>
      <c r="H24" s="849">
        <v>0.93650793650793651</v>
      </c>
      <c r="I24" s="849">
        <v>118</v>
      </c>
      <c r="J24" s="849">
        <v>1</v>
      </c>
      <c r="K24" s="849">
        <v>126</v>
      </c>
      <c r="L24" s="849">
        <v>1</v>
      </c>
      <c r="M24" s="849">
        <v>126</v>
      </c>
      <c r="N24" s="849"/>
      <c r="O24" s="849"/>
      <c r="P24" s="837"/>
      <c r="Q24" s="850"/>
    </row>
    <row r="25" spans="1:17" ht="14.4" customHeight="1" x14ac:dyDescent="0.3">
      <c r="A25" s="831" t="s">
        <v>5547</v>
      </c>
      <c r="B25" s="832" t="s">
        <v>5503</v>
      </c>
      <c r="C25" s="832" t="s">
        <v>5459</v>
      </c>
      <c r="D25" s="832" t="s">
        <v>5520</v>
      </c>
      <c r="E25" s="832" t="s">
        <v>5521</v>
      </c>
      <c r="F25" s="849">
        <v>2</v>
      </c>
      <c r="G25" s="849">
        <v>698</v>
      </c>
      <c r="H25" s="849"/>
      <c r="I25" s="849">
        <v>349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5547</v>
      </c>
      <c r="B26" s="832" t="s">
        <v>5503</v>
      </c>
      <c r="C26" s="832" t="s">
        <v>5459</v>
      </c>
      <c r="D26" s="832" t="s">
        <v>5522</v>
      </c>
      <c r="E26" s="832" t="s">
        <v>5523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251</v>
      </c>
      <c r="P26" s="837"/>
      <c r="Q26" s="850">
        <v>251</v>
      </c>
    </row>
    <row r="27" spans="1:17" ht="14.4" customHeight="1" x14ac:dyDescent="0.3">
      <c r="A27" s="831" t="s">
        <v>5548</v>
      </c>
      <c r="B27" s="832" t="s">
        <v>5455</v>
      </c>
      <c r="C27" s="832" t="s">
        <v>5459</v>
      </c>
      <c r="D27" s="832" t="s">
        <v>5471</v>
      </c>
      <c r="E27" s="832" t="s">
        <v>5472</v>
      </c>
      <c r="F27" s="849">
        <v>2</v>
      </c>
      <c r="G27" s="849">
        <v>1970</v>
      </c>
      <c r="H27" s="849">
        <v>1.9543650793650793</v>
      </c>
      <c r="I27" s="849">
        <v>985</v>
      </c>
      <c r="J27" s="849">
        <v>1</v>
      </c>
      <c r="K27" s="849">
        <v>1008</v>
      </c>
      <c r="L27" s="849">
        <v>1</v>
      </c>
      <c r="M27" s="849">
        <v>1008</v>
      </c>
      <c r="N27" s="849">
        <v>1</v>
      </c>
      <c r="O27" s="849">
        <v>1009</v>
      </c>
      <c r="P27" s="837">
        <v>1.0009920634920635</v>
      </c>
      <c r="Q27" s="850">
        <v>1009</v>
      </c>
    </row>
    <row r="28" spans="1:17" ht="14.4" customHeight="1" x14ac:dyDescent="0.3">
      <c r="A28" s="831" t="s">
        <v>5549</v>
      </c>
      <c r="B28" s="832" t="s">
        <v>5455</v>
      </c>
      <c r="C28" s="832" t="s">
        <v>5459</v>
      </c>
      <c r="D28" s="832" t="s">
        <v>5469</v>
      </c>
      <c r="E28" s="832" t="s">
        <v>5470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432</v>
      </c>
      <c r="P28" s="837"/>
      <c r="Q28" s="850">
        <v>432</v>
      </c>
    </row>
    <row r="29" spans="1:17" ht="14.4" customHeight="1" x14ac:dyDescent="0.3">
      <c r="A29" s="831" t="s">
        <v>5549</v>
      </c>
      <c r="B29" s="832" t="s">
        <v>5455</v>
      </c>
      <c r="C29" s="832" t="s">
        <v>5459</v>
      </c>
      <c r="D29" s="832" t="s">
        <v>5471</v>
      </c>
      <c r="E29" s="832" t="s">
        <v>5472</v>
      </c>
      <c r="F29" s="849">
        <v>1</v>
      </c>
      <c r="G29" s="849">
        <v>985</v>
      </c>
      <c r="H29" s="849">
        <v>0.97718253968253965</v>
      </c>
      <c r="I29" s="849">
        <v>985</v>
      </c>
      <c r="J29" s="849">
        <v>1</v>
      </c>
      <c r="K29" s="849">
        <v>1008</v>
      </c>
      <c r="L29" s="849">
        <v>1</v>
      </c>
      <c r="M29" s="849">
        <v>1008</v>
      </c>
      <c r="N29" s="849"/>
      <c r="O29" s="849"/>
      <c r="P29" s="837"/>
      <c r="Q29" s="850"/>
    </row>
    <row r="30" spans="1:17" ht="14.4" customHeight="1" x14ac:dyDescent="0.3">
      <c r="A30" s="831" t="s">
        <v>5549</v>
      </c>
      <c r="B30" s="832" t="s">
        <v>5455</v>
      </c>
      <c r="C30" s="832" t="s">
        <v>5459</v>
      </c>
      <c r="D30" s="832" t="s">
        <v>5487</v>
      </c>
      <c r="E30" s="832" t="s">
        <v>5488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2015</v>
      </c>
      <c r="P30" s="837"/>
      <c r="Q30" s="850">
        <v>2015</v>
      </c>
    </row>
    <row r="31" spans="1:17" ht="14.4" customHeight="1" x14ac:dyDescent="0.3">
      <c r="A31" s="831" t="s">
        <v>5549</v>
      </c>
      <c r="B31" s="832" t="s">
        <v>5455</v>
      </c>
      <c r="C31" s="832" t="s">
        <v>5459</v>
      </c>
      <c r="D31" s="832" t="s">
        <v>5489</v>
      </c>
      <c r="E31" s="832" t="s">
        <v>5490</v>
      </c>
      <c r="F31" s="849"/>
      <c r="G31" s="849"/>
      <c r="H31" s="849"/>
      <c r="I31" s="849"/>
      <c r="J31" s="849">
        <v>1</v>
      </c>
      <c r="K31" s="849">
        <v>354</v>
      </c>
      <c r="L31" s="849">
        <v>1</v>
      </c>
      <c r="M31" s="849">
        <v>354</v>
      </c>
      <c r="N31" s="849">
        <v>1</v>
      </c>
      <c r="O31" s="849">
        <v>355</v>
      </c>
      <c r="P31" s="837">
        <v>1.0028248587570621</v>
      </c>
      <c r="Q31" s="850">
        <v>355</v>
      </c>
    </row>
    <row r="32" spans="1:17" ht="14.4" customHeight="1" x14ac:dyDescent="0.3">
      <c r="A32" s="831" t="s">
        <v>5549</v>
      </c>
      <c r="B32" s="832" t="s">
        <v>5503</v>
      </c>
      <c r="C32" s="832" t="s">
        <v>5459</v>
      </c>
      <c r="D32" s="832" t="s">
        <v>5508</v>
      </c>
      <c r="E32" s="832" t="s">
        <v>5509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126</v>
      </c>
      <c r="P32" s="837"/>
      <c r="Q32" s="850">
        <v>126</v>
      </c>
    </row>
    <row r="33" spans="1:17" ht="14.4" customHeight="1" x14ac:dyDescent="0.3">
      <c r="A33" s="831" t="s">
        <v>5454</v>
      </c>
      <c r="B33" s="832" t="s">
        <v>5455</v>
      </c>
      <c r="C33" s="832" t="s">
        <v>5459</v>
      </c>
      <c r="D33" s="832" t="s">
        <v>5471</v>
      </c>
      <c r="E33" s="832" t="s">
        <v>5472</v>
      </c>
      <c r="F33" s="849">
        <v>5</v>
      </c>
      <c r="G33" s="849">
        <v>4925</v>
      </c>
      <c r="H33" s="849"/>
      <c r="I33" s="849">
        <v>985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5550</v>
      </c>
      <c r="B34" s="832" t="s">
        <v>5455</v>
      </c>
      <c r="C34" s="832" t="s">
        <v>5459</v>
      </c>
      <c r="D34" s="832" t="s">
        <v>5469</v>
      </c>
      <c r="E34" s="832" t="s">
        <v>5470</v>
      </c>
      <c r="F34" s="849">
        <v>3</v>
      </c>
      <c r="G34" s="849">
        <v>1245</v>
      </c>
      <c r="H34" s="849">
        <v>2.8886310904872388</v>
      </c>
      <c r="I34" s="849">
        <v>415</v>
      </c>
      <c r="J34" s="849">
        <v>1</v>
      </c>
      <c r="K34" s="849">
        <v>431</v>
      </c>
      <c r="L34" s="849">
        <v>1</v>
      </c>
      <c r="M34" s="849">
        <v>431</v>
      </c>
      <c r="N34" s="849"/>
      <c r="O34" s="849"/>
      <c r="P34" s="837"/>
      <c r="Q34" s="850"/>
    </row>
    <row r="35" spans="1:17" ht="14.4" customHeight="1" x14ac:dyDescent="0.3">
      <c r="A35" s="831" t="s">
        <v>5550</v>
      </c>
      <c r="B35" s="832" t="s">
        <v>5455</v>
      </c>
      <c r="C35" s="832" t="s">
        <v>5459</v>
      </c>
      <c r="D35" s="832" t="s">
        <v>5471</v>
      </c>
      <c r="E35" s="832" t="s">
        <v>5472</v>
      </c>
      <c r="F35" s="849">
        <v>22</v>
      </c>
      <c r="G35" s="849">
        <v>21670</v>
      </c>
      <c r="H35" s="849">
        <v>1.1314745196324143</v>
      </c>
      <c r="I35" s="849">
        <v>985</v>
      </c>
      <c r="J35" s="849">
        <v>19</v>
      </c>
      <c r="K35" s="849">
        <v>19152</v>
      </c>
      <c r="L35" s="849">
        <v>1</v>
      </c>
      <c r="M35" s="849">
        <v>1008</v>
      </c>
      <c r="N35" s="849">
        <v>14</v>
      </c>
      <c r="O35" s="849">
        <v>14126</v>
      </c>
      <c r="P35" s="837">
        <v>0.73757309941520466</v>
      </c>
      <c r="Q35" s="850">
        <v>1009</v>
      </c>
    </row>
    <row r="36" spans="1:17" ht="14.4" customHeight="1" x14ac:dyDescent="0.3">
      <c r="A36" s="831" t="s">
        <v>5550</v>
      </c>
      <c r="B36" s="832" t="s">
        <v>5455</v>
      </c>
      <c r="C36" s="832" t="s">
        <v>5459</v>
      </c>
      <c r="D36" s="832" t="s">
        <v>5487</v>
      </c>
      <c r="E36" s="832" t="s">
        <v>5488</v>
      </c>
      <c r="F36" s="849">
        <v>6</v>
      </c>
      <c r="G36" s="849">
        <v>11472</v>
      </c>
      <c r="H36" s="849">
        <v>2.9735614307931573</v>
      </c>
      <c r="I36" s="849">
        <v>1912</v>
      </c>
      <c r="J36" s="849">
        <v>2</v>
      </c>
      <c r="K36" s="849">
        <v>3858</v>
      </c>
      <c r="L36" s="849">
        <v>1</v>
      </c>
      <c r="M36" s="849">
        <v>1929</v>
      </c>
      <c r="N36" s="849">
        <v>1</v>
      </c>
      <c r="O36" s="849">
        <v>2015</v>
      </c>
      <c r="P36" s="837">
        <v>0.52229134266459309</v>
      </c>
      <c r="Q36" s="850">
        <v>2015</v>
      </c>
    </row>
    <row r="37" spans="1:17" ht="14.4" customHeight="1" x14ac:dyDescent="0.3">
      <c r="A37" s="831" t="s">
        <v>5550</v>
      </c>
      <c r="B37" s="832" t="s">
        <v>5503</v>
      </c>
      <c r="C37" s="832" t="s">
        <v>5459</v>
      </c>
      <c r="D37" s="832" t="s">
        <v>5460</v>
      </c>
      <c r="E37" s="832" t="s">
        <v>5461</v>
      </c>
      <c r="F37" s="849"/>
      <c r="G37" s="849"/>
      <c r="H37" s="849"/>
      <c r="I37" s="849"/>
      <c r="J37" s="849">
        <v>1</v>
      </c>
      <c r="K37" s="849">
        <v>37</v>
      </c>
      <c r="L37" s="849">
        <v>1</v>
      </c>
      <c r="M37" s="849">
        <v>37</v>
      </c>
      <c r="N37" s="849"/>
      <c r="O37" s="849"/>
      <c r="P37" s="837"/>
      <c r="Q37" s="850"/>
    </row>
    <row r="38" spans="1:17" ht="14.4" customHeight="1" x14ac:dyDescent="0.3">
      <c r="A38" s="831" t="s">
        <v>5550</v>
      </c>
      <c r="B38" s="832" t="s">
        <v>5503</v>
      </c>
      <c r="C38" s="832" t="s">
        <v>5459</v>
      </c>
      <c r="D38" s="832" t="s">
        <v>5508</v>
      </c>
      <c r="E38" s="832" t="s">
        <v>5509</v>
      </c>
      <c r="F38" s="849">
        <v>2</v>
      </c>
      <c r="G38" s="849">
        <v>236</v>
      </c>
      <c r="H38" s="849">
        <v>0.46825396825396826</v>
      </c>
      <c r="I38" s="849">
        <v>118</v>
      </c>
      <c r="J38" s="849">
        <v>4</v>
      </c>
      <c r="K38" s="849">
        <v>504</v>
      </c>
      <c r="L38" s="849">
        <v>1</v>
      </c>
      <c r="M38" s="849">
        <v>126</v>
      </c>
      <c r="N38" s="849">
        <v>6</v>
      </c>
      <c r="O38" s="849">
        <v>756</v>
      </c>
      <c r="P38" s="837">
        <v>1.5</v>
      </c>
      <c r="Q38" s="850">
        <v>126</v>
      </c>
    </row>
    <row r="39" spans="1:17" ht="14.4" customHeight="1" x14ac:dyDescent="0.3">
      <c r="A39" s="831" t="s">
        <v>5550</v>
      </c>
      <c r="B39" s="832" t="s">
        <v>5503</v>
      </c>
      <c r="C39" s="832" t="s">
        <v>5459</v>
      </c>
      <c r="D39" s="832" t="s">
        <v>5520</v>
      </c>
      <c r="E39" s="832" t="s">
        <v>5521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373</v>
      </c>
      <c r="P39" s="837"/>
      <c r="Q39" s="850">
        <v>373</v>
      </c>
    </row>
    <row r="40" spans="1:17" ht="14.4" customHeight="1" x14ac:dyDescent="0.3">
      <c r="A40" s="831" t="s">
        <v>5550</v>
      </c>
      <c r="B40" s="832" t="s">
        <v>5503</v>
      </c>
      <c r="C40" s="832" t="s">
        <v>5459</v>
      </c>
      <c r="D40" s="832" t="s">
        <v>5522</v>
      </c>
      <c r="E40" s="832" t="s">
        <v>5523</v>
      </c>
      <c r="F40" s="849">
        <v>1</v>
      </c>
      <c r="G40" s="849">
        <v>235</v>
      </c>
      <c r="H40" s="849">
        <v>0.93625498007968122</v>
      </c>
      <c r="I40" s="849">
        <v>235</v>
      </c>
      <c r="J40" s="849">
        <v>1</v>
      </c>
      <c r="K40" s="849">
        <v>251</v>
      </c>
      <c r="L40" s="849">
        <v>1</v>
      </c>
      <c r="M40" s="849">
        <v>251</v>
      </c>
      <c r="N40" s="849">
        <v>1</v>
      </c>
      <c r="O40" s="849">
        <v>251</v>
      </c>
      <c r="P40" s="837">
        <v>1</v>
      </c>
      <c r="Q40" s="850">
        <v>251</v>
      </c>
    </row>
    <row r="41" spans="1:17" ht="14.4" customHeight="1" x14ac:dyDescent="0.3">
      <c r="A41" s="831" t="s">
        <v>5550</v>
      </c>
      <c r="B41" s="832" t="s">
        <v>5551</v>
      </c>
      <c r="C41" s="832" t="s">
        <v>5552</v>
      </c>
      <c r="D41" s="832" t="s">
        <v>5553</v>
      </c>
      <c r="E41" s="832" t="s">
        <v>5554</v>
      </c>
      <c r="F41" s="849"/>
      <c r="G41" s="849"/>
      <c r="H41" s="849"/>
      <c r="I41" s="849"/>
      <c r="J41" s="849">
        <v>1</v>
      </c>
      <c r="K41" s="849">
        <v>69228.990000000005</v>
      </c>
      <c r="L41" s="849">
        <v>1</v>
      </c>
      <c r="M41" s="849">
        <v>69228.990000000005</v>
      </c>
      <c r="N41" s="849"/>
      <c r="O41" s="849"/>
      <c r="P41" s="837"/>
      <c r="Q41" s="850"/>
    </row>
    <row r="42" spans="1:17" ht="14.4" customHeight="1" x14ac:dyDescent="0.3">
      <c r="A42" s="831" t="s">
        <v>5550</v>
      </c>
      <c r="B42" s="832" t="s">
        <v>5551</v>
      </c>
      <c r="C42" s="832" t="s">
        <v>5552</v>
      </c>
      <c r="D42" s="832" t="s">
        <v>5555</v>
      </c>
      <c r="E42" s="832" t="s">
        <v>5556</v>
      </c>
      <c r="F42" s="849"/>
      <c r="G42" s="849"/>
      <c r="H42" s="849"/>
      <c r="I42" s="849"/>
      <c r="J42" s="849">
        <v>2</v>
      </c>
      <c r="K42" s="849">
        <v>14180.56</v>
      </c>
      <c r="L42" s="849">
        <v>1</v>
      </c>
      <c r="M42" s="849">
        <v>7090.28</v>
      </c>
      <c r="N42" s="849"/>
      <c r="O42" s="849"/>
      <c r="P42" s="837"/>
      <c r="Q42" s="850"/>
    </row>
    <row r="43" spans="1:17" ht="14.4" customHeight="1" x14ac:dyDescent="0.3">
      <c r="A43" s="831" t="s">
        <v>5550</v>
      </c>
      <c r="B43" s="832" t="s">
        <v>5551</v>
      </c>
      <c r="C43" s="832" t="s">
        <v>5459</v>
      </c>
      <c r="D43" s="832" t="s">
        <v>5557</v>
      </c>
      <c r="E43" s="832" t="s">
        <v>5558</v>
      </c>
      <c r="F43" s="849"/>
      <c r="G43" s="849"/>
      <c r="H43" s="849"/>
      <c r="I43" s="849"/>
      <c r="J43" s="849">
        <v>1</v>
      </c>
      <c r="K43" s="849">
        <v>0</v>
      </c>
      <c r="L43" s="849"/>
      <c r="M43" s="849">
        <v>0</v>
      </c>
      <c r="N43" s="849"/>
      <c r="O43" s="849"/>
      <c r="P43" s="837"/>
      <c r="Q43" s="850"/>
    </row>
    <row r="44" spans="1:17" ht="14.4" customHeight="1" x14ac:dyDescent="0.3">
      <c r="A44" s="831" t="s">
        <v>5550</v>
      </c>
      <c r="B44" s="832" t="s">
        <v>5551</v>
      </c>
      <c r="C44" s="832" t="s">
        <v>5459</v>
      </c>
      <c r="D44" s="832" t="s">
        <v>5559</v>
      </c>
      <c r="E44" s="832" t="s">
        <v>5560</v>
      </c>
      <c r="F44" s="849"/>
      <c r="G44" s="849"/>
      <c r="H44" s="849"/>
      <c r="I44" s="849"/>
      <c r="J44" s="849">
        <v>1</v>
      </c>
      <c r="K44" s="849">
        <v>0</v>
      </c>
      <c r="L44" s="849"/>
      <c r="M44" s="849">
        <v>0</v>
      </c>
      <c r="N44" s="849"/>
      <c r="O44" s="849"/>
      <c r="P44" s="837"/>
      <c r="Q44" s="850"/>
    </row>
    <row r="45" spans="1:17" ht="14.4" customHeight="1" x14ac:dyDescent="0.3">
      <c r="A45" s="831" t="s">
        <v>5550</v>
      </c>
      <c r="B45" s="832" t="s">
        <v>5551</v>
      </c>
      <c r="C45" s="832" t="s">
        <v>5459</v>
      </c>
      <c r="D45" s="832" t="s">
        <v>5561</v>
      </c>
      <c r="E45" s="832" t="s">
        <v>5562</v>
      </c>
      <c r="F45" s="849"/>
      <c r="G45" s="849"/>
      <c r="H45" s="849"/>
      <c r="I45" s="849"/>
      <c r="J45" s="849">
        <v>1</v>
      </c>
      <c r="K45" s="849">
        <v>0</v>
      </c>
      <c r="L45" s="849"/>
      <c r="M45" s="849">
        <v>0</v>
      </c>
      <c r="N45" s="849"/>
      <c r="O45" s="849"/>
      <c r="P45" s="837"/>
      <c r="Q45" s="850"/>
    </row>
    <row r="46" spans="1:17" ht="14.4" customHeight="1" x14ac:dyDescent="0.3">
      <c r="A46" s="831" t="s">
        <v>5550</v>
      </c>
      <c r="B46" s="832" t="s">
        <v>5551</v>
      </c>
      <c r="C46" s="832" t="s">
        <v>5459</v>
      </c>
      <c r="D46" s="832" t="s">
        <v>5563</v>
      </c>
      <c r="E46" s="832" t="s">
        <v>5564</v>
      </c>
      <c r="F46" s="849"/>
      <c r="G46" s="849"/>
      <c r="H46" s="849"/>
      <c r="I46" s="849"/>
      <c r="J46" s="849">
        <v>1</v>
      </c>
      <c r="K46" s="849">
        <v>18688</v>
      </c>
      <c r="L46" s="849">
        <v>1</v>
      </c>
      <c r="M46" s="849">
        <v>18688</v>
      </c>
      <c r="N46" s="849"/>
      <c r="O46" s="849"/>
      <c r="P46" s="837"/>
      <c r="Q46" s="850"/>
    </row>
    <row r="47" spans="1:17" ht="14.4" customHeight="1" x14ac:dyDescent="0.3">
      <c r="A47" s="831" t="s">
        <v>5550</v>
      </c>
      <c r="B47" s="832" t="s">
        <v>5551</v>
      </c>
      <c r="C47" s="832" t="s">
        <v>5459</v>
      </c>
      <c r="D47" s="832" t="s">
        <v>5565</v>
      </c>
      <c r="E47" s="832" t="s">
        <v>5566</v>
      </c>
      <c r="F47" s="849"/>
      <c r="G47" s="849"/>
      <c r="H47" s="849"/>
      <c r="I47" s="849"/>
      <c r="J47" s="849">
        <v>1</v>
      </c>
      <c r="K47" s="849">
        <v>0</v>
      </c>
      <c r="L47" s="849"/>
      <c r="M47" s="849">
        <v>0</v>
      </c>
      <c r="N47" s="849"/>
      <c r="O47" s="849"/>
      <c r="P47" s="837"/>
      <c r="Q47" s="850"/>
    </row>
    <row r="48" spans="1:17" ht="14.4" customHeight="1" x14ac:dyDescent="0.3">
      <c r="A48" s="831" t="s">
        <v>5550</v>
      </c>
      <c r="B48" s="832" t="s">
        <v>5551</v>
      </c>
      <c r="C48" s="832" t="s">
        <v>5459</v>
      </c>
      <c r="D48" s="832" t="s">
        <v>5567</v>
      </c>
      <c r="E48" s="832" t="s">
        <v>5568</v>
      </c>
      <c r="F48" s="849"/>
      <c r="G48" s="849"/>
      <c r="H48" s="849"/>
      <c r="I48" s="849"/>
      <c r="J48" s="849">
        <v>1</v>
      </c>
      <c r="K48" s="849">
        <v>0</v>
      </c>
      <c r="L48" s="849"/>
      <c r="M48" s="849">
        <v>0</v>
      </c>
      <c r="N48" s="849"/>
      <c r="O48" s="849"/>
      <c r="P48" s="837"/>
      <c r="Q48" s="850"/>
    </row>
    <row r="49" spans="1:17" ht="14.4" customHeight="1" x14ac:dyDescent="0.3">
      <c r="A49" s="831" t="s">
        <v>5569</v>
      </c>
      <c r="B49" s="832" t="s">
        <v>5455</v>
      </c>
      <c r="C49" s="832" t="s">
        <v>5459</v>
      </c>
      <c r="D49" s="832" t="s">
        <v>5460</v>
      </c>
      <c r="E49" s="832" t="s">
        <v>5461</v>
      </c>
      <c r="F49" s="849">
        <v>1</v>
      </c>
      <c r="G49" s="849">
        <v>35</v>
      </c>
      <c r="H49" s="849"/>
      <c r="I49" s="849">
        <v>35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5569</v>
      </c>
      <c r="B50" s="832" t="s">
        <v>5455</v>
      </c>
      <c r="C50" s="832" t="s">
        <v>5459</v>
      </c>
      <c r="D50" s="832" t="s">
        <v>5471</v>
      </c>
      <c r="E50" s="832" t="s">
        <v>5472</v>
      </c>
      <c r="F50" s="849">
        <v>3</v>
      </c>
      <c r="G50" s="849">
        <v>2955</v>
      </c>
      <c r="H50" s="849"/>
      <c r="I50" s="849">
        <v>985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5569</v>
      </c>
      <c r="B51" s="832" t="s">
        <v>5503</v>
      </c>
      <c r="C51" s="832" t="s">
        <v>5459</v>
      </c>
      <c r="D51" s="832" t="s">
        <v>5508</v>
      </c>
      <c r="E51" s="832" t="s">
        <v>5509</v>
      </c>
      <c r="F51" s="849"/>
      <c r="G51" s="849"/>
      <c r="H51" s="849"/>
      <c r="I51" s="849"/>
      <c r="J51" s="849">
        <v>1</v>
      </c>
      <c r="K51" s="849">
        <v>126</v>
      </c>
      <c r="L51" s="849">
        <v>1</v>
      </c>
      <c r="M51" s="849">
        <v>126</v>
      </c>
      <c r="N51" s="849"/>
      <c r="O51" s="849"/>
      <c r="P51" s="837"/>
      <c r="Q51" s="850"/>
    </row>
    <row r="52" spans="1:17" ht="14.4" customHeight="1" x14ac:dyDescent="0.3">
      <c r="A52" s="831" t="s">
        <v>5570</v>
      </c>
      <c r="B52" s="832" t="s">
        <v>5455</v>
      </c>
      <c r="C52" s="832" t="s">
        <v>5459</v>
      </c>
      <c r="D52" s="832" t="s">
        <v>5471</v>
      </c>
      <c r="E52" s="832" t="s">
        <v>5472</v>
      </c>
      <c r="F52" s="849">
        <v>1</v>
      </c>
      <c r="G52" s="849">
        <v>985</v>
      </c>
      <c r="H52" s="849"/>
      <c r="I52" s="849">
        <v>985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5571</v>
      </c>
      <c r="B53" s="832" t="s">
        <v>5455</v>
      </c>
      <c r="C53" s="832" t="s">
        <v>5459</v>
      </c>
      <c r="D53" s="832" t="s">
        <v>5471</v>
      </c>
      <c r="E53" s="832" t="s">
        <v>5472</v>
      </c>
      <c r="F53" s="849">
        <v>1</v>
      </c>
      <c r="G53" s="849">
        <v>985</v>
      </c>
      <c r="H53" s="849"/>
      <c r="I53" s="849">
        <v>985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5571</v>
      </c>
      <c r="B54" s="832" t="s">
        <v>5503</v>
      </c>
      <c r="C54" s="832" t="s">
        <v>5459</v>
      </c>
      <c r="D54" s="832" t="s">
        <v>5508</v>
      </c>
      <c r="E54" s="832" t="s">
        <v>5509</v>
      </c>
      <c r="F54" s="849">
        <v>2</v>
      </c>
      <c r="G54" s="849">
        <v>236</v>
      </c>
      <c r="H54" s="849"/>
      <c r="I54" s="849">
        <v>118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5572</v>
      </c>
      <c r="B55" s="832" t="s">
        <v>5455</v>
      </c>
      <c r="C55" s="832" t="s">
        <v>5459</v>
      </c>
      <c r="D55" s="832" t="s">
        <v>5471</v>
      </c>
      <c r="E55" s="832" t="s">
        <v>5472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1009</v>
      </c>
      <c r="P55" s="837"/>
      <c r="Q55" s="850">
        <v>1009</v>
      </c>
    </row>
    <row r="56" spans="1:17" ht="14.4" customHeight="1" x14ac:dyDescent="0.3">
      <c r="A56" s="831" t="s">
        <v>5573</v>
      </c>
      <c r="B56" s="832" t="s">
        <v>5455</v>
      </c>
      <c r="C56" s="832" t="s">
        <v>5459</v>
      </c>
      <c r="D56" s="832" t="s">
        <v>5469</v>
      </c>
      <c r="E56" s="832" t="s">
        <v>5470</v>
      </c>
      <c r="F56" s="849">
        <v>1</v>
      </c>
      <c r="G56" s="849">
        <v>415</v>
      </c>
      <c r="H56" s="849"/>
      <c r="I56" s="849">
        <v>415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5573</v>
      </c>
      <c r="B57" s="832" t="s">
        <v>5455</v>
      </c>
      <c r="C57" s="832" t="s">
        <v>5459</v>
      </c>
      <c r="D57" s="832" t="s">
        <v>5471</v>
      </c>
      <c r="E57" s="832" t="s">
        <v>5472</v>
      </c>
      <c r="F57" s="849">
        <v>1</v>
      </c>
      <c r="G57" s="849">
        <v>985</v>
      </c>
      <c r="H57" s="849">
        <v>0.24429563492063491</v>
      </c>
      <c r="I57" s="849">
        <v>985</v>
      </c>
      <c r="J57" s="849">
        <v>4</v>
      </c>
      <c r="K57" s="849">
        <v>4032</v>
      </c>
      <c r="L57" s="849">
        <v>1</v>
      </c>
      <c r="M57" s="849">
        <v>1008</v>
      </c>
      <c r="N57" s="849">
        <v>2</v>
      </c>
      <c r="O57" s="849">
        <v>2018</v>
      </c>
      <c r="P57" s="837">
        <v>0.50049603174603174</v>
      </c>
      <c r="Q57" s="850">
        <v>1009</v>
      </c>
    </row>
    <row r="58" spans="1:17" ht="14.4" customHeight="1" x14ac:dyDescent="0.3">
      <c r="A58" s="831" t="s">
        <v>5573</v>
      </c>
      <c r="B58" s="832" t="s">
        <v>5455</v>
      </c>
      <c r="C58" s="832" t="s">
        <v>5459</v>
      </c>
      <c r="D58" s="832" t="s">
        <v>5475</v>
      </c>
      <c r="E58" s="832" t="s">
        <v>5476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319</v>
      </c>
      <c r="P58" s="837"/>
      <c r="Q58" s="850">
        <v>319</v>
      </c>
    </row>
    <row r="59" spans="1:17" ht="14.4" customHeight="1" x14ac:dyDescent="0.3">
      <c r="A59" s="831" t="s">
        <v>5573</v>
      </c>
      <c r="B59" s="832" t="s">
        <v>5455</v>
      </c>
      <c r="C59" s="832" t="s">
        <v>5459</v>
      </c>
      <c r="D59" s="832" t="s">
        <v>5487</v>
      </c>
      <c r="E59" s="832" t="s">
        <v>5488</v>
      </c>
      <c r="F59" s="849">
        <v>1</v>
      </c>
      <c r="G59" s="849">
        <v>1912</v>
      </c>
      <c r="H59" s="849">
        <v>0.99118714359771898</v>
      </c>
      <c r="I59" s="849">
        <v>1912</v>
      </c>
      <c r="J59" s="849">
        <v>1</v>
      </c>
      <c r="K59" s="849">
        <v>1929</v>
      </c>
      <c r="L59" s="849">
        <v>1</v>
      </c>
      <c r="M59" s="849">
        <v>1929</v>
      </c>
      <c r="N59" s="849">
        <v>1</v>
      </c>
      <c r="O59" s="849">
        <v>2015</v>
      </c>
      <c r="P59" s="837">
        <v>1.0445826853291862</v>
      </c>
      <c r="Q59" s="850">
        <v>2015</v>
      </c>
    </row>
    <row r="60" spans="1:17" ht="14.4" customHeight="1" x14ac:dyDescent="0.3">
      <c r="A60" s="831" t="s">
        <v>5574</v>
      </c>
      <c r="B60" s="832" t="s">
        <v>5455</v>
      </c>
      <c r="C60" s="832" t="s">
        <v>5459</v>
      </c>
      <c r="D60" s="832" t="s">
        <v>5460</v>
      </c>
      <c r="E60" s="832" t="s">
        <v>5461</v>
      </c>
      <c r="F60" s="849">
        <v>1</v>
      </c>
      <c r="G60" s="849">
        <v>35</v>
      </c>
      <c r="H60" s="849"/>
      <c r="I60" s="849">
        <v>35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5574</v>
      </c>
      <c r="B61" s="832" t="s">
        <v>5455</v>
      </c>
      <c r="C61" s="832" t="s">
        <v>5459</v>
      </c>
      <c r="D61" s="832" t="s">
        <v>5467</v>
      </c>
      <c r="E61" s="832" t="s">
        <v>5468</v>
      </c>
      <c r="F61" s="849"/>
      <c r="G61" s="849"/>
      <c r="H61" s="849"/>
      <c r="I61" s="849"/>
      <c r="J61" s="849">
        <v>1</v>
      </c>
      <c r="K61" s="849">
        <v>957</v>
      </c>
      <c r="L61" s="849">
        <v>1</v>
      </c>
      <c r="M61" s="849">
        <v>957</v>
      </c>
      <c r="N61" s="849"/>
      <c r="O61" s="849"/>
      <c r="P61" s="837"/>
      <c r="Q61" s="850"/>
    </row>
    <row r="62" spans="1:17" ht="14.4" customHeight="1" x14ac:dyDescent="0.3">
      <c r="A62" s="831" t="s">
        <v>5574</v>
      </c>
      <c r="B62" s="832" t="s">
        <v>5455</v>
      </c>
      <c r="C62" s="832" t="s">
        <v>5459</v>
      </c>
      <c r="D62" s="832" t="s">
        <v>5471</v>
      </c>
      <c r="E62" s="832" t="s">
        <v>5472</v>
      </c>
      <c r="F62" s="849">
        <v>11</v>
      </c>
      <c r="G62" s="849">
        <v>10835</v>
      </c>
      <c r="H62" s="849">
        <v>5.3745039682539684</v>
      </c>
      <c r="I62" s="849">
        <v>985</v>
      </c>
      <c r="J62" s="849">
        <v>2</v>
      </c>
      <c r="K62" s="849">
        <v>2016</v>
      </c>
      <c r="L62" s="849">
        <v>1</v>
      </c>
      <c r="M62" s="849">
        <v>1008</v>
      </c>
      <c r="N62" s="849">
        <v>6</v>
      </c>
      <c r="O62" s="849">
        <v>6054</v>
      </c>
      <c r="P62" s="837">
        <v>3.0029761904761907</v>
      </c>
      <c r="Q62" s="850">
        <v>1009</v>
      </c>
    </row>
    <row r="63" spans="1:17" ht="14.4" customHeight="1" x14ac:dyDescent="0.3">
      <c r="A63" s="831" t="s">
        <v>5574</v>
      </c>
      <c r="B63" s="832" t="s">
        <v>5455</v>
      </c>
      <c r="C63" s="832" t="s">
        <v>5459</v>
      </c>
      <c r="D63" s="832" t="s">
        <v>5487</v>
      </c>
      <c r="E63" s="832" t="s">
        <v>5488</v>
      </c>
      <c r="F63" s="849">
        <v>8</v>
      </c>
      <c r="G63" s="849">
        <v>15296</v>
      </c>
      <c r="H63" s="849"/>
      <c r="I63" s="849">
        <v>1912</v>
      </c>
      <c r="J63" s="849"/>
      <c r="K63" s="849"/>
      <c r="L63" s="849"/>
      <c r="M63" s="849"/>
      <c r="N63" s="849">
        <v>4</v>
      </c>
      <c r="O63" s="849">
        <v>8060</v>
      </c>
      <c r="P63" s="837"/>
      <c r="Q63" s="850">
        <v>2015</v>
      </c>
    </row>
    <row r="64" spans="1:17" ht="14.4" customHeight="1" x14ac:dyDescent="0.3">
      <c r="A64" s="831" t="s">
        <v>5574</v>
      </c>
      <c r="B64" s="832" t="s">
        <v>5455</v>
      </c>
      <c r="C64" s="832" t="s">
        <v>5459</v>
      </c>
      <c r="D64" s="832" t="s">
        <v>5493</v>
      </c>
      <c r="E64" s="832" t="s">
        <v>5494</v>
      </c>
      <c r="F64" s="849">
        <v>1</v>
      </c>
      <c r="G64" s="849">
        <v>165</v>
      </c>
      <c r="H64" s="849"/>
      <c r="I64" s="849">
        <v>165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5574</v>
      </c>
      <c r="B65" s="832" t="s">
        <v>5503</v>
      </c>
      <c r="C65" s="832" t="s">
        <v>5459</v>
      </c>
      <c r="D65" s="832" t="s">
        <v>5460</v>
      </c>
      <c r="E65" s="832" t="s">
        <v>5461</v>
      </c>
      <c r="F65" s="849">
        <v>1</v>
      </c>
      <c r="G65" s="849">
        <v>35</v>
      </c>
      <c r="H65" s="849"/>
      <c r="I65" s="849">
        <v>35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5575</v>
      </c>
      <c r="B66" s="832" t="s">
        <v>5455</v>
      </c>
      <c r="C66" s="832" t="s">
        <v>5459</v>
      </c>
      <c r="D66" s="832" t="s">
        <v>5471</v>
      </c>
      <c r="E66" s="832" t="s">
        <v>5472</v>
      </c>
      <c r="F66" s="849">
        <v>1</v>
      </c>
      <c r="G66" s="849">
        <v>985</v>
      </c>
      <c r="H66" s="849"/>
      <c r="I66" s="849">
        <v>985</v>
      </c>
      <c r="J66" s="849"/>
      <c r="K66" s="849"/>
      <c r="L66" s="849"/>
      <c r="M66" s="849"/>
      <c r="N66" s="849"/>
      <c r="O66" s="849"/>
      <c r="P66" s="837"/>
      <c r="Q66" s="850"/>
    </row>
    <row r="67" spans="1:17" ht="14.4" customHeight="1" x14ac:dyDescent="0.3">
      <c r="A67" s="831" t="s">
        <v>5576</v>
      </c>
      <c r="B67" s="832" t="s">
        <v>5455</v>
      </c>
      <c r="C67" s="832" t="s">
        <v>5459</v>
      </c>
      <c r="D67" s="832" t="s">
        <v>5471</v>
      </c>
      <c r="E67" s="832" t="s">
        <v>5472</v>
      </c>
      <c r="F67" s="849">
        <v>4</v>
      </c>
      <c r="G67" s="849">
        <v>3940</v>
      </c>
      <c r="H67" s="849">
        <v>3.9087301587301586</v>
      </c>
      <c r="I67" s="849">
        <v>985</v>
      </c>
      <c r="J67" s="849">
        <v>1</v>
      </c>
      <c r="K67" s="849">
        <v>1008</v>
      </c>
      <c r="L67" s="849">
        <v>1</v>
      </c>
      <c r="M67" s="849">
        <v>1008</v>
      </c>
      <c r="N67" s="849"/>
      <c r="O67" s="849"/>
      <c r="P67" s="837"/>
      <c r="Q67" s="850"/>
    </row>
    <row r="68" spans="1:17" ht="14.4" customHeight="1" x14ac:dyDescent="0.3">
      <c r="A68" s="831" t="s">
        <v>5576</v>
      </c>
      <c r="B68" s="832" t="s">
        <v>5455</v>
      </c>
      <c r="C68" s="832" t="s">
        <v>5459</v>
      </c>
      <c r="D68" s="832" t="s">
        <v>5487</v>
      </c>
      <c r="E68" s="832" t="s">
        <v>5488</v>
      </c>
      <c r="F68" s="849">
        <v>2</v>
      </c>
      <c r="G68" s="849">
        <v>3824</v>
      </c>
      <c r="H68" s="849"/>
      <c r="I68" s="849">
        <v>1912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5577</v>
      </c>
      <c r="B69" s="832" t="s">
        <v>5455</v>
      </c>
      <c r="C69" s="832" t="s">
        <v>5459</v>
      </c>
      <c r="D69" s="832" t="s">
        <v>5469</v>
      </c>
      <c r="E69" s="832" t="s">
        <v>5470</v>
      </c>
      <c r="F69" s="849"/>
      <c r="G69" s="849"/>
      <c r="H69" s="849"/>
      <c r="I69" s="849"/>
      <c r="J69" s="849">
        <v>1</v>
      </c>
      <c r="K69" s="849">
        <v>431</v>
      </c>
      <c r="L69" s="849">
        <v>1</v>
      </c>
      <c r="M69" s="849">
        <v>431</v>
      </c>
      <c r="N69" s="849"/>
      <c r="O69" s="849"/>
      <c r="P69" s="837"/>
      <c r="Q69" s="850"/>
    </row>
    <row r="70" spans="1:17" ht="14.4" customHeight="1" x14ac:dyDescent="0.3">
      <c r="A70" s="831" t="s">
        <v>5577</v>
      </c>
      <c r="B70" s="832" t="s">
        <v>5455</v>
      </c>
      <c r="C70" s="832" t="s">
        <v>5459</v>
      </c>
      <c r="D70" s="832" t="s">
        <v>5471</v>
      </c>
      <c r="E70" s="832" t="s">
        <v>5472</v>
      </c>
      <c r="F70" s="849"/>
      <c r="G70" s="849"/>
      <c r="H70" s="849"/>
      <c r="I70" s="849"/>
      <c r="J70" s="849">
        <v>1</v>
      </c>
      <c r="K70" s="849">
        <v>1008</v>
      </c>
      <c r="L70" s="849">
        <v>1</v>
      </c>
      <c r="M70" s="849">
        <v>1008</v>
      </c>
      <c r="N70" s="849"/>
      <c r="O70" s="849"/>
      <c r="P70" s="837"/>
      <c r="Q70" s="850"/>
    </row>
    <row r="71" spans="1:17" ht="14.4" customHeight="1" x14ac:dyDescent="0.3">
      <c r="A71" s="831" t="s">
        <v>5578</v>
      </c>
      <c r="B71" s="832" t="s">
        <v>5455</v>
      </c>
      <c r="C71" s="832" t="s">
        <v>5459</v>
      </c>
      <c r="D71" s="832" t="s">
        <v>5460</v>
      </c>
      <c r="E71" s="832" t="s">
        <v>5461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37</v>
      </c>
      <c r="P71" s="837"/>
      <c r="Q71" s="850">
        <v>37</v>
      </c>
    </row>
    <row r="72" spans="1:17" ht="14.4" customHeight="1" x14ac:dyDescent="0.3">
      <c r="A72" s="831" t="s">
        <v>5578</v>
      </c>
      <c r="B72" s="832" t="s">
        <v>5455</v>
      </c>
      <c r="C72" s="832" t="s">
        <v>5459</v>
      </c>
      <c r="D72" s="832" t="s">
        <v>5471</v>
      </c>
      <c r="E72" s="832" t="s">
        <v>5472</v>
      </c>
      <c r="F72" s="849">
        <v>3</v>
      </c>
      <c r="G72" s="849">
        <v>2955</v>
      </c>
      <c r="H72" s="849">
        <v>0.97718253968253965</v>
      </c>
      <c r="I72" s="849">
        <v>985</v>
      </c>
      <c r="J72" s="849">
        <v>3</v>
      </c>
      <c r="K72" s="849">
        <v>3024</v>
      </c>
      <c r="L72" s="849">
        <v>1</v>
      </c>
      <c r="M72" s="849">
        <v>1008</v>
      </c>
      <c r="N72" s="849">
        <v>2</v>
      </c>
      <c r="O72" s="849">
        <v>2018</v>
      </c>
      <c r="P72" s="837">
        <v>0.66732804232804233</v>
      </c>
      <c r="Q72" s="850">
        <v>1009</v>
      </c>
    </row>
    <row r="73" spans="1:17" ht="14.4" customHeight="1" x14ac:dyDescent="0.3">
      <c r="A73" s="831" t="s">
        <v>5579</v>
      </c>
      <c r="B73" s="832" t="s">
        <v>5455</v>
      </c>
      <c r="C73" s="832" t="s">
        <v>5459</v>
      </c>
      <c r="D73" s="832" t="s">
        <v>5471</v>
      </c>
      <c r="E73" s="832" t="s">
        <v>5472</v>
      </c>
      <c r="F73" s="849">
        <v>1</v>
      </c>
      <c r="G73" s="849">
        <v>985</v>
      </c>
      <c r="H73" s="849"/>
      <c r="I73" s="849">
        <v>985</v>
      </c>
      <c r="J73" s="849"/>
      <c r="K73" s="849"/>
      <c r="L73" s="849"/>
      <c r="M73" s="849"/>
      <c r="N73" s="849">
        <v>1</v>
      </c>
      <c r="O73" s="849">
        <v>1009</v>
      </c>
      <c r="P73" s="837"/>
      <c r="Q73" s="850">
        <v>1009</v>
      </c>
    </row>
    <row r="74" spans="1:17" ht="14.4" customHeight="1" x14ac:dyDescent="0.3">
      <c r="A74" s="831" t="s">
        <v>5579</v>
      </c>
      <c r="B74" s="832" t="s">
        <v>5503</v>
      </c>
      <c r="C74" s="832" t="s">
        <v>5459</v>
      </c>
      <c r="D74" s="832" t="s">
        <v>5508</v>
      </c>
      <c r="E74" s="832" t="s">
        <v>5509</v>
      </c>
      <c r="F74" s="849"/>
      <c r="G74" s="849"/>
      <c r="H74" s="849"/>
      <c r="I74" s="849"/>
      <c r="J74" s="849">
        <v>2</v>
      </c>
      <c r="K74" s="849">
        <v>252</v>
      </c>
      <c r="L74" s="849">
        <v>1</v>
      </c>
      <c r="M74" s="849">
        <v>126</v>
      </c>
      <c r="N74" s="849"/>
      <c r="O74" s="849"/>
      <c r="P74" s="837"/>
      <c r="Q74" s="850"/>
    </row>
    <row r="75" spans="1:17" ht="14.4" customHeight="1" x14ac:dyDescent="0.3">
      <c r="A75" s="831" t="s">
        <v>576</v>
      </c>
      <c r="B75" s="832" t="s">
        <v>5455</v>
      </c>
      <c r="C75" s="832" t="s">
        <v>5459</v>
      </c>
      <c r="D75" s="832" t="s">
        <v>5460</v>
      </c>
      <c r="E75" s="832" t="s">
        <v>5461</v>
      </c>
      <c r="F75" s="849">
        <v>1</v>
      </c>
      <c r="G75" s="849">
        <v>35</v>
      </c>
      <c r="H75" s="849">
        <v>0.94594594594594594</v>
      </c>
      <c r="I75" s="849">
        <v>35</v>
      </c>
      <c r="J75" s="849">
        <v>1</v>
      </c>
      <c r="K75" s="849">
        <v>37</v>
      </c>
      <c r="L75" s="849">
        <v>1</v>
      </c>
      <c r="M75" s="849">
        <v>37</v>
      </c>
      <c r="N75" s="849"/>
      <c r="O75" s="849"/>
      <c r="P75" s="837"/>
      <c r="Q75" s="850"/>
    </row>
    <row r="76" spans="1:17" ht="14.4" customHeight="1" x14ac:dyDescent="0.3">
      <c r="A76" s="831" t="s">
        <v>576</v>
      </c>
      <c r="B76" s="832" t="s">
        <v>5455</v>
      </c>
      <c r="C76" s="832" t="s">
        <v>5459</v>
      </c>
      <c r="D76" s="832" t="s">
        <v>5469</v>
      </c>
      <c r="E76" s="832" t="s">
        <v>5470</v>
      </c>
      <c r="F76" s="849">
        <v>39</v>
      </c>
      <c r="G76" s="849">
        <v>16185</v>
      </c>
      <c r="H76" s="849">
        <v>0.89410009943652635</v>
      </c>
      <c r="I76" s="849">
        <v>415</v>
      </c>
      <c r="J76" s="849">
        <v>42</v>
      </c>
      <c r="K76" s="849">
        <v>18102</v>
      </c>
      <c r="L76" s="849">
        <v>1</v>
      </c>
      <c r="M76" s="849">
        <v>431</v>
      </c>
      <c r="N76" s="849">
        <v>52</v>
      </c>
      <c r="O76" s="849">
        <v>22464</v>
      </c>
      <c r="P76" s="837">
        <v>1.2409678488564799</v>
      </c>
      <c r="Q76" s="850">
        <v>432</v>
      </c>
    </row>
    <row r="77" spans="1:17" ht="14.4" customHeight="1" x14ac:dyDescent="0.3">
      <c r="A77" s="831" t="s">
        <v>576</v>
      </c>
      <c r="B77" s="832" t="s">
        <v>5455</v>
      </c>
      <c r="C77" s="832" t="s">
        <v>5459</v>
      </c>
      <c r="D77" s="832" t="s">
        <v>5471</v>
      </c>
      <c r="E77" s="832" t="s">
        <v>5472</v>
      </c>
      <c r="F77" s="849">
        <v>772</v>
      </c>
      <c r="G77" s="849">
        <v>760420</v>
      </c>
      <c r="H77" s="849">
        <v>1.007189480153432</v>
      </c>
      <c r="I77" s="849">
        <v>985</v>
      </c>
      <c r="J77" s="849">
        <v>749</v>
      </c>
      <c r="K77" s="849">
        <v>754992</v>
      </c>
      <c r="L77" s="849">
        <v>1</v>
      </c>
      <c r="M77" s="849">
        <v>1008</v>
      </c>
      <c r="N77" s="849">
        <v>827</v>
      </c>
      <c r="O77" s="849">
        <v>834443</v>
      </c>
      <c r="P77" s="837">
        <v>1.1052342276474452</v>
      </c>
      <c r="Q77" s="850">
        <v>1009</v>
      </c>
    </row>
    <row r="78" spans="1:17" ht="14.4" customHeight="1" x14ac:dyDescent="0.3">
      <c r="A78" s="831" t="s">
        <v>576</v>
      </c>
      <c r="B78" s="832" t="s">
        <v>5455</v>
      </c>
      <c r="C78" s="832" t="s">
        <v>5459</v>
      </c>
      <c r="D78" s="832" t="s">
        <v>5475</v>
      </c>
      <c r="E78" s="832" t="s">
        <v>5476</v>
      </c>
      <c r="F78" s="849">
        <v>23</v>
      </c>
      <c r="G78" s="849">
        <v>7038</v>
      </c>
      <c r="H78" s="849">
        <v>1.3018867924528301</v>
      </c>
      <c r="I78" s="849">
        <v>306</v>
      </c>
      <c r="J78" s="849">
        <v>17</v>
      </c>
      <c r="K78" s="849">
        <v>5406</v>
      </c>
      <c r="L78" s="849">
        <v>1</v>
      </c>
      <c r="M78" s="849">
        <v>318</v>
      </c>
      <c r="N78" s="849">
        <v>15</v>
      </c>
      <c r="O78" s="849">
        <v>4785</v>
      </c>
      <c r="P78" s="837">
        <v>0.8851276359600444</v>
      </c>
      <c r="Q78" s="850">
        <v>319</v>
      </c>
    </row>
    <row r="79" spans="1:17" ht="14.4" customHeight="1" x14ac:dyDescent="0.3">
      <c r="A79" s="831" t="s">
        <v>576</v>
      </c>
      <c r="B79" s="832" t="s">
        <v>5455</v>
      </c>
      <c r="C79" s="832" t="s">
        <v>5459</v>
      </c>
      <c r="D79" s="832" t="s">
        <v>5487</v>
      </c>
      <c r="E79" s="832" t="s">
        <v>5488</v>
      </c>
      <c r="F79" s="849">
        <v>66</v>
      </c>
      <c r="G79" s="849">
        <v>126192</v>
      </c>
      <c r="H79" s="849">
        <v>1.3083670295489891</v>
      </c>
      <c r="I79" s="849">
        <v>1912</v>
      </c>
      <c r="J79" s="849">
        <v>50</v>
      </c>
      <c r="K79" s="849">
        <v>96450</v>
      </c>
      <c r="L79" s="849">
        <v>1</v>
      </c>
      <c r="M79" s="849">
        <v>1929</v>
      </c>
      <c r="N79" s="849">
        <v>62</v>
      </c>
      <c r="O79" s="849">
        <v>124930</v>
      </c>
      <c r="P79" s="837">
        <v>1.2952825298081907</v>
      </c>
      <c r="Q79" s="850">
        <v>2015</v>
      </c>
    </row>
    <row r="80" spans="1:17" ht="14.4" customHeight="1" x14ac:dyDescent="0.3">
      <c r="A80" s="831" t="s">
        <v>576</v>
      </c>
      <c r="B80" s="832" t="s">
        <v>5455</v>
      </c>
      <c r="C80" s="832" t="s">
        <v>5459</v>
      </c>
      <c r="D80" s="832" t="s">
        <v>5580</v>
      </c>
      <c r="E80" s="832" t="s">
        <v>5581</v>
      </c>
      <c r="F80" s="849">
        <v>71</v>
      </c>
      <c r="G80" s="849">
        <v>630906</v>
      </c>
      <c r="H80" s="849">
        <v>1.2884888736398392</v>
      </c>
      <c r="I80" s="849">
        <v>8886</v>
      </c>
      <c r="J80" s="849">
        <v>55</v>
      </c>
      <c r="K80" s="849">
        <v>489648</v>
      </c>
      <c r="L80" s="849">
        <v>1</v>
      </c>
      <c r="M80" s="849">
        <v>8902.6909090909085</v>
      </c>
      <c r="N80" s="849">
        <v>73</v>
      </c>
      <c r="O80" s="849">
        <v>734380</v>
      </c>
      <c r="P80" s="837">
        <v>1.4998121099238637</v>
      </c>
      <c r="Q80" s="850">
        <v>10060</v>
      </c>
    </row>
    <row r="81" spans="1:17" ht="14.4" customHeight="1" x14ac:dyDescent="0.3">
      <c r="A81" s="831" t="s">
        <v>576</v>
      </c>
      <c r="B81" s="832" t="s">
        <v>5455</v>
      </c>
      <c r="C81" s="832" t="s">
        <v>5459</v>
      </c>
      <c r="D81" s="832" t="s">
        <v>5489</v>
      </c>
      <c r="E81" s="832" t="s">
        <v>5490</v>
      </c>
      <c r="F81" s="849">
        <v>1</v>
      </c>
      <c r="G81" s="849">
        <v>331</v>
      </c>
      <c r="H81" s="849">
        <v>0.4675141242937853</v>
      </c>
      <c r="I81" s="849">
        <v>331</v>
      </c>
      <c r="J81" s="849">
        <v>2</v>
      </c>
      <c r="K81" s="849">
        <v>708</v>
      </c>
      <c r="L81" s="849">
        <v>1</v>
      </c>
      <c r="M81" s="849">
        <v>354</v>
      </c>
      <c r="N81" s="849"/>
      <c r="O81" s="849"/>
      <c r="P81" s="837"/>
      <c r="Q81" s="850"/>
    </row>
    <row r="82" spans="1:17" ht="14.4" customHeight="1" x14ac:dyDescent="0.3">
      <c r="A82" s="831" t="s">
        <v>576</v>
      </c>
      <c r="B82" s="832" t="s">
        <v>5455</v>
      </c>
      <c r="C82" s="832" t="s">
        <v>5459</v>
      </c>
      <c r="D82" s="832" t="s">
        <v>5582</v>
      </c>
      <c r="E82" s="832" t="s">
        <v>5583</v>
      </c>
      <c r="F82" s="849">
        <v>1432</v>
      </c>
      <c r="G82" s="849">
        <v>1049652</v>
      </c>
      <c r="H82" s="849">
        <v>0.9727439454415544</v>
      </c>
      <c r="I82" s="849">
        <v>732.99720670391059</v>
      </c>
      <c r="J82" s="849">
        <v>1439</v>
      </c>
      <c r="K82" s="849">
        <v>1079063</v>
      </c>
      <c r="L82" s="849">
        <v>1</v>
      </c>
      <c r="M82" s="849">
        <v>749.87004864489234</v>
      </c>
      <c r="N82" s="849">
        <v>1630</v>
      </c>
      <c r="O82" s="849">
        <v>1222500</v>
      </c>
      <c r="P82" s="837">
        <v>1.1329273638332515</v>
      </c>
      <c r="Q82" s="850">
        <v>750</v>
      </c>
    </row>
    <row r="83" spans="1:17" ht="14.4" customHeight="1" x14ac:dyDescent="0.3">
      <c r="A83" s="831" t="s">
        <v>576</v>
      </c>
      <c r="B83" s="832" t="s">
        <v>5455</v>
      </c>
      <c r="C83" s="832" t="s">
        <v>5459</v>
      </c>
      <c r="D83" s="832" t="s">
        <v>5584</v>
      </c>
      <c r="E83" s="832" t="s">
        <v>5585</v>
      </c>
      <c r="F83" s="849">
        <v>3</v>
      </c>
      <c r="G83" s="849">
        <v>3651</v>
      </c>
      <c r="H83" s="849"/>
      <c r="I83" s="849">
        <v>1217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" customHeight="1" x14ac:dyDescent="0.3">
      <c r="A84" s="831" t="s">
        <v>576</v>
      </c>
      <c r="B84" s="832" t="s">
        <v>5503</v>
      </c>
      <c r="C84" s="832" t="s">
        <v>5459</v>
      </c>
      <c r="D84" s="832" t="s">
        <v>5460</v>
      </c>
      <c r="E84" s="832" t="s">
        <v>5461</v>
      </c>
      <c r="F84" s="849">
        <v>1</v>
      </c>
      <c r="G84" s="849">
        <v>35</v>
      </c>
      <c r="H84" s="849"/>
      <c r="I84" s="849">
        <v>35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576</v>
      </c>
      <c r="B85" s="832" t="s">
        <v>5503</v>
      </c>
      <c r="C85" s="832" t="s">
        <v>5459</v>
      </c>
      <c r="D85" s="832" t="s">
        <v>5508</v>
      </c>
      <c r="E85" s="832" t="s">
        <v>5509</v>
      </c>
      <c r="F85" s="849"/>
      <c r="G85" s="849"/>
      <c r="H85" s="849"/>
      <c r="I85" s="849"/>
      <c r="J85" s="849">
        <v>2</v>
      </c>
      <c r="K85" s="849">
        <v>252</v>
      </c>
      <c r="L85" s="849">
        <v>1</v>
      </c>
      <c r="M85" s="849">
        <v>126</v>
      </c>
      <c r="N85" s="849"/>
      <c r="O85" s="849"/>
      <c r="P85" s="837"/>
      <c r="Q85" s="850"/>
    </row>
    <row r="86" spans="1:17" ht="14.4" customHeight="1" x14ac:dyDescent="0.3">
      <c r="A86" s="831" t="s">
        <v>576</v>
      </c>
      <c r="B86" s="832" t="s">
        <v>5503</v>
      </c>
      <c r="C86" s="832" t="s">
        <v>5459</v>
      </c>
      <c r="D86" s="832" t="s">
        <v>5479</v>
      </c>
      <c r="E86" s="832" t="s">
        <v>5480</v>
      </c>
      <c r="F86" s="849"/>
      <c r="G86" s="849"/>
      <c r="H86" s="849"/>
      <c r="I86" s="849"/>
      <c r="J86" s="849">
        <v>1</v>
      </c>
      <c r="K86" s="849">
        <v>33.33</v>
      </c>
      <c r="L86" s="849">
        <v>1</v>
      </c>
      <c r="M86" s="849">
        <v>33.33</v>
      </c>
      <c r="N86" s="849"/>
      <c r="O86" s="849"/>
      <c r="P86" s="837"/>
      <c r="Q86" s="850"/>
    </row>
    <row r="87" spans="1:17" ht="14.4" customHeight="1" x14ac:dyDescent="0.3">
      <c r="A87" s="831" t="s">
        <v>576</v>
      </c>
      <c r="B87" s="832" t="s">
        <v>5503</v>
      </c>
      <c r="C87" s="832" t="s">
        <v>5459</v>
      </c>
      <c r="D87" s="832" t="s">
        <v>5512</v>
      </c>
      <c r="E87" s="832" t="s">
        <v>5513</v>
      </c>
      <c r="F87" s="849">
        <v>1</v>
      </c>
      <c r="G87" s="849">
        <v>436</v>
      </c>
      <c r="H87" s="849"/>
      <c r="I87" s="849">
        <v>436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576</v>
      </c>
      <c r="B88" s="832" t="s">
        <v>5503</v>
      </c>
      <c r="C88" s="832" t="s">
        <v>5459</v>
      </c>
      <c r="D88" s="832" t="s">
        <v>5518</v>
      </c>
      <c r="E88" s="832" t="s">
        <v>5519</v>
      </c>
      <c r="F88" s="849">
        <v>1</v>
      </c>
      <c r="G88" s="849">
        <v>179</v>
      </c>
      <c r="H88" s="849"/>
      <c r="I88" s="849">
        <v>179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576</v>
      </c>
      <c r="B89" s="832" t="s">
        <v>5503</v>
      </c>
      <c r="C89" s="832" t="s">
        <v>5459</v>
      </c>
      <c r="D89" s="832" t="s">
        <v>5520</v>
      </c>
      <c r="E89" s="832" t="s">
        <v>5521</v>
      </c>
      <c r="F89" s="849">
        <v>2</v>
      </c>
      <c r="G89" s="849">
        <v>698</v>
      </c>
      <c r="H89" s="849"/>
      <c r="I89" s="849">
        <v>349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" customHeight="1" x14ac:dyDescent="0.3">
      <c r="A90" s="831" t="s">
        <v>576</v>
      </c>
      <c r="B90" s="832" t="s">
        <v>5503</v>
      </c>
      <c r="C90" s="832" t="s">
        <v>5459</v>
      </c>
      <c r="D90" s="832" t="s">
        <v>5522</v>
      </c>
      <c r="E90" s="832" t="s">
        <v>5523</v>
      </c>
      <c r="F90" s="849"/>
      <c r="G90" s="849"/>
      <c r="H90" s="849"/>
      <c r="I90" s="849"/>
      <c r="J90" s="849">
        <v>2</v>
      </c>
      <c r="K90" s="849">
        <v>502</v>
      </c>
      <c r="L90" s="849">
        <v>1</v>
      </c>
      <c r="M90" s="849">
        <v>251</v>
      </c>
      <c r="N90" s="849">
        <v>1</v>
      </c>
      <c r="O90" s="849">
        <v>251</v>
      </c>
      <c r="P90" s="837">
        <v>0.5</v>
      </c>
      <c r="Q90" s="850">
        <v>251</v>
      </c>
    </row>
    <row r="91" spans="1:17" ht="14.4" customHeight="1" x14ac:dyDescent="0.3">
      <c r="A91" s="831" t="s">
        <v>576</v>
      </c>
      <c r="B91" s="832" t="s">
        <v>5586</v>
      </c>
      <c r="C91" s="832" t="s">
        <v>5459</v>
      </c>
      <c r="D91" s="832" t="s">
        <v>5587</v>
      </c>
      <c r="E91" s="832" t="s">
        <v>5588</v>
      </c>
      <c r="F91" s="849">
        <v>2</v>
      </c>
      <c r="G91" s="849">
        <v>5982</v>
      </c>
      <c r="H91" s="849">
        <v>1.9296774193548387</v>
      </c>
      <c r="I91" s="849">
        <v>2991</v>
      </c>
      <c r="J91" s="849">
        <v>1</v>
      </c>
      <c r="K91" s="849">
        <v>3100</v>
      </c>
      <c r="L91" s="849">
        <v>1</v>
      </c>
      <c r="M91" s="849">
        <v>3100</v>
      </c>
      <c r="N91" s="849"/>
      <c r="O91" s="849"/>
      <c r="P91" s="837"/>
      <c r="Q91" s="850"/>
    </row>
    <row r="92" spans="1:17" ht="14.4" customHeight="1" x14ac:dyDescent="0.3">
      <c r="A92" s="831" t="s">
        <v>576</v>
      </c>
      <c r="B92" s="832" t="s">
        <v>5586</v>
      </c>
      <c r="C92" s="832" t="s">
        <v>5459</v>
      </c>
      <c r="D92" s="832" t="s">
        <v>5589</v>
      </c>
      <c r="E92" s="832" t="s">
        <v>5590</v>
      </c>
      <c r="F92" s="849">
        <v>1</v>
      </c>
      <c r="G92" s="849">
        <v>2698</v>
      </c>
      <c r="H92" s="849"/>
      <c r="I92" s="849">
        <v>2698</v>
      </c>
      <c r="J92" s="849"/>
      <c r="K92" s="849"/>
      <c r="L92" s="849"/>
      <c r="M92" s="849"/>
      <c r="N92" s="849">
        <v>1</v>
      </c>
      <c r="O92" s="849">
        <v>2771</v>
      </c>
      <c r="P92" s="837"/>
      <c r="Q92" s="850">
        <v>2771</v>
      </c>
    </row>
    <row r="93" spans="1:17" ht="14.4" customHeight="1" x14ac:dyDescent="0.3">
      <c r="A93" s="831" t="s">
        <v>576</v>
      </c>
      <c r="B93" s="832" t="s">
        <v>5586</v>
      </c>
      <c r="C93" s="832" t="s">
        <v>5459</v>
      </c>
      <c r="D93" s="832" t="s">
        <v>5591</v>
      </c>
      <c r="E93" s="832" t="s">
        <v>5592</v>
      </c>
      <c r="F93" s="849">
        <v>1</v>
      </c>
      <c r="G93" s="849">
        <v>2073</v>
      </c>
      <c r="H93" s="849"/>
      <c r="I93" s="849">
        <v>2073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576</v>
      </c>
      <c r="B94" s="832" t="s">
        <v>5586</v>
      </c>
      <c r="C94" s="832" t="s">
        <v>5459</v>
      </c>
      <c r="D94" s="832" t="s">
        <v>5593</v>
      </c>
      <c r="E94" s="832" t="s">
        <v>5594</v>
      </c>
      <c r="F94" s="849">
        <v>1</v>
      </c>
      <c r="G94" s="849">
        <v>2697</v>
      </c>
      <c r="H94" s="849"/>
      <c r="I94" s="849">
        <v>2697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576</v>
      </c>
      <c r="B95" s="832" t="s">
        <v>5586</v>
      </c>
      <c r="C95" s="832" t="s">
        <v>5459</v>
      </c>
      <c r="D95" s="832" t="s">
        <v>5595</v>
      </c>
      <c r="E95" s="832" t="s">
        <v>5596</v>
      </c>
      <c r="F95" s="849">
        <v>1</v>
      </c>
      <c r="G95" s="849">
        <v>0</v>
      </c>
      <c r="H95" s="849"/>
      <c r="I95" s="849">
        <v>0</v>
      </c>
      <c r="J95" s="849">
        <v>4</v>
      </c>
      <c r="K95" s="849">
        <v>0</v>
      </c>
      <c r="L95" s="849"/>
      <c r="M95" s="849">
        <v>0</v>
      </c>
      <c r="N95" s="849">
        <v>1</v>
      </c>
      <c r="O95" s="849">
        <v>0</v>
      </c>
      <c r="P95" s="837"/>
      <c r="Q95" s="850">
        <v>0</v>
      </c>
    </row>
    <row r="96" spans="1:17" ht="14.4" customHeight="1" x14ac:dyDescent="0.3">
      <c r="A96" s="831" t="s">
        <v>576</v>
      </c>
      <c r="B96" s="832" t="s">
        <v>5586</v>
      </c>
      <c r="C96" s="832" t="s">
        <v>5459</v>
      </c>
      <c r="D96" s="832" t="s">
        <v>5597</v>
      </c>
      <c r="E96" s="832" t="s">
        <v>5598</v>
      </c>
      <c r="F96" s="849"/>
      <c r="G96" s="849"/>
      <c r="H96" s="849"/>
      <c r="I96" s="849"/>
      <c r="J96" s="849">
        <v>3</v>
      </c>
      <c r="K96" s="849">
        <v>0</v>
      </c>
      <c r="L96" s="849"/>
      <c r="M96" s="849">
        <v>0</v>
      </c>
      <c r="N96" s="849"/>
      <c r="O96" s="849"/>
      <c r="P96" s="837"/>
      <c r="Q96" s="850"/>
    </row>
    <row r="97" spans="1:17" ht="14.4" customHeight="1" x14ac:dyDescent="0.3">
      <c r="A97" s="831" t="s">
        <v>576</v>
      </c>
      <c r="B97" s="832" t="s">
        <v>5586</v>
      </c>
      <c r="C97" s="832" t="s">
        <v>5459</v>
      </c>
      <c r="D97" s="832" t="s">
        <v>5557</v>
      </c>
      <c r="E97" s="832" t="s">
        <v>5558</v>
      </c>
      <c r="F97" s="849">
        <v>2</v>
      </c>
      <c r="G97" s="849">
        <v>0</v>
      </c>
      <c r="H97" s="849"/>
      <c r="I97" s="849">
        <v>0</v>
      </c>
      <c r="J97" s="849">
        <v>1</v>
      </c>
      <c r="K97" s="849">
        <v>0</v>
      </c>
      <c r="L97" s="849"/>
      <c r="M97" s="849">
        <v>0</v>
      </c>
      <c r="N97" s="849">
        <v>1</v>
      </c>
      <c r="O97" s="849">
        <v>0</v>
      </c>
      <c r="P97" s="837"/>
      <c r="Q97" s="850">
        <v>0</v>
      </c>
    </row>
    <row r="98" spans="1:17" ht="14.4" customHeight="1" x14ac:dyDescent="0.3">
      <c r="A98" s="831" t="s">
        <v>576</v>
      </c>
      <c r="B98" s="832" t="s">
        <v>5586</v>
      </c>
      <c r="C98" s="832" t="s">
        <v>5459</v>
      </c>
      <c r="D98" s="832" t="s">
        <v>5599</v>
      </c>
      <c r="E98" s="832" t="s">
        <v>5600</v>
      </c>
      <c r="F98" s="849">
        <v>2</v>
      </c>
      <c r="G98" s="849">
        <v>0</v>
      </c>
      <c r="H98" s="849"/>
      <c r="I98" s="849">
        <v>0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576</v>
      </c>
      <c r="B99" s="832" t="s">
        <v>5586</v>
      </c>
      <c r="C99" s="832" t="s">
        <v>5459</v>
      </c>
      <c r="D99" s="832" t="s">
        <v>5601</v>
      </c>
      <c r="E99" s="832" t="s">
        <v>5602</v>
      </c>
      <c r="F99" s="849">
        <v>1</v>
      </c>
      <c r="G99" s="849">
        <v>0</v>
      </c>
      <c r="H99" s="849"/>
      <c r="I99" s="849">
        <v>0</v>
      </c>
      <c r="J99" s="849">
        <v>1</v>
      </c>
      <c r="K99" s="849">
        <v>0</v>
      </c>
      <c r="L99" s="849"/>
      <c r="M99" s="849">
        <v>0</v>
      </c>
      <c r="N99" s="849"/>
      <c r="O99" s="849"/>
      <c r="P99" s="837"/>
      <c r="Q99" s="850"/>
    </row>
    <row r="100" spans="1:17" ht="14.4" customHeight="1" x14ac:dyDescent="0.3">
      <c r="A100" s="831" t="s">
        <v>576</v>
      </c>
      <c r="B100" s="832" t="s">
        <v>5586</v>
      </c>
      <c r="C100" s="832" t="s">
        <v>5459</v>
      </c>
      <c r="D100" s="832" t="s">
        <v>5603</v>
      </c>
      <c r="E100" s="832" t="s">
        <v>5604</v>
      </c>
      <c r="F100" s="849"/>
      <c r="G100" s="849"/>
      <c r="H100" s="849"/>
      <c r="I100" s="849"/>
      <c r="J100" s="849">
        <v>2</v>
      </c>
      <c r="K100" s="849">
        <v>0</v>
      </c>
      <c r="L100" s="849"/>
      <c r="M100" s="849">
        <v>0</v>
      </c>
      <c r="N100" s="849"/>
      <c r="O100" s="849"/>
      <c r="P100" s="837"/>
      <c r="Q100" s="850"/>
    </row>
    <row r="101" spans="1:17" ht="14.4" customHeight="1" x14ac:dyDescent="0.3">
      <c r="A101" s="831" t="s">
        <v>576</v>
      </c>
      <c r="B101" s="832" t="s">
        <v>5586</v>
      </c>
      <c r="C101" s="832" t="s">
        <v>5459</v>
      </c>
      <c r="D101" s="832" t="s">
        <v>5605</v>
      </c>
      <c r="E101" s="832" t="s">
        <v>5606</v>
      </c>
      <c r="F101" s="849"/>
      <c r="G101" s="849"/>
      <c r="H101" s="849"/>
      <c r="I101" s="849"/>
      <c r="J101" s="849">
        <v>1</v>
      </c>
      <c r="K101" s="849">
        <v>0</v>
      </c>
      <c r="L101" s="849"/>
      <c r="M101" s="849">
        <v>0</v>
      </c>
      <c r="N101" s="849"/>
      <c r="O101" s="849"/>
      <c r="P101" s="837"/>
      <c r="Q101" s="850"/>
    </row>
    <row r="102" spans="1:17" ht="14.4" customHeight="1" x14ac:dyDescent="0.3">
      <c r="A102" s="831" t="s">
        <v>576</v>
      </c>
      <c r="B102" s="832" t="s">
        <v>5586</v>
      </c>
      <c r="C102" s="832" t="s">
        <v>5459</v>
      </c>
      <c r="D102" s="832" t="s">
        <v>5607</v>
      </c>
      <c r="E102" s="832" t="s">
        <v>5608</v>
      </c>
      <c r="F102" s="849">
        <v>1</v>
      </c>
      <c r="G102" s="849">
        <v>0</v>
      </c>
      <c r="H102" s="849"/>
      <c r="I102" s="849">
        <v>0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576</v>
      </c>
      <c r="B103" s="832" t="s">
        <v>5586</v>
      </c>
      <c r="C103" s="832" t="s">
        <v>5459</v>
      </c>
      <c r="D103" s="832" t="s">
        <v>5609</v>
      </c>
      <c r="E103" s="832" t="s">
        <v>5610</v>
      </c>
      <c r="F103" s="849">
        <v>1</v>
      </c>
      <c r="G103" s="849">
        <v>0</v>
      </c>
      <c r="H103" s="849"/>
      <c r="I103" s="849">
        <v>0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576</v>
      </c>
      <c r="B104" s="832" t="s">
        <v>5586</v>
      </c>
      <c r="C104" s="832" t="s">
        <v>5459</v>
      </c>
      <c r="D104" s="832" t="s">
        <v>5611</v>
      </c>
      <c r="E104" s="832" t="s">
        <v>5612</v>
      </c>
      <c r="F104" s="849">
        <v>1</v>
      </c>
      <c r="G104" s="849">
        <v>0</v>
      </c>
      <c r="H104" s="849"/>
      <c r="I104" s="849">
        <v>0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576</v>
      </c>
      <c r="B105" s="832" t="s">
        <v>5586</v>
      </c>
      <c r="C105" s="832" t="s">
        <v>5459</v>
      </c>
      <c r="D105" s="832" t="s">
        <v>5559</v>
      </c>
      <c r="E105" s="832" t="s">
        <v>5560</v>
      </c>
      <c r="F105" s="849">
        <v>5</v>
      </c>
      <c r="G105" s="849">
        <v>0</v>
      </c>
      <c r="H105" s="849"/>
      <c r="I105" s="849">
        <v>0</v>
      </c>
      <c r="J105" s="849">
        <v>5</v>
      </c>
      <c r="K105" s="849">
        <v>0</v>
      </c>
      <c r="L105" s="849"/>
      <c r="M105" s="849">
        <v>0</v>
      </c>
      <c r="N105" s="849">
        <v>2</v>
      </c>
      <c r="O105" s="849">
        <v>0</v>
      </c>
      <c r="P105" s="837"/>
      <c r="Q105" s="850">
        <v>0</v>
      </c>
    </row>
    <row r="106" spans="1:17" ht="14.4" customHeight="1" x14ac:dyDescent="0.3">
      <c r="A106" s="831" t="s">
        <v>576</v>
      </c>
      <c r="B106" s="832" t="s">
        <v>5586</v>
      </c>
      <c r="C106" s="832" t="s">
        <v>5459</v>
      </c>
      <c r="D106" s="832" t="s">
        <v>5613</v>
      </c>
      <c r="E106" s="832" t="s">
        <v>5614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2811</v>
      </c>
      <c r="P106" s="837"/>
      <c r="Q106" s="850">
        <v>2811</v>
      </c>
    </row>
    <row r="107" spans="1:17" ht="14.4" customHeight="1" x14ac:dyDescent="0.3">
      <c r="A107" s="831" t="s">
        <v>576</v>
      </c>
      <c r="B107" s="832" t="s">
        <v>5586</v>
      </c>
      <c r="C107" s="832" t="s">
        <v>5459</v>
      </c>
      <c r="D107" s="832" t="s">
        <v>5615</v>
      </c>
      <c r="E107" s="832" t="s">
        <v>5616</v>
      </c>
      <c r="F107" s="849">
        <v>1</v>
      </c>
      <c r="G107" s="849">
        <v>815</v>
      </c>
      <c r="H107" s="849">
        <v>0.49274486094316805</v>
      </c>
      <c r="I107" s="849">
        <v>815</v>
      </c>
      <c r="J107" s="849">
        <v>2</v>
      </c>
      <c r="K107" s="849">
        <v>1654</v>
      </c>
      <c r="L107" s="849">
        <v>1</v>
      </c>
      <c r="M107" s="849">
        <v>827</v>
      </c>
      <c r="N107" s="849"/>
      <c r="O107" s="849"/>
      <c r="P107" s="837"/>
      <c r="Q107" s="850"/>
    </row>
    <row r="108" spans="1:17" ht="14.4" customHeight="1" x14ac:dyDescent="0.3">
      <c r="A108" s="831" t="s">
        <v>576</v>
      </c>
      <c r="B108" s="832" t="s">
        <v>5586</v>
      </c>
      <c r="C108" s="832" t="s">
        <v>5459</v>
      </c>
      <c r="D108" s="832" t="s">
        <v>5617</v>
      </c>
      <c r="E108" s="832" t="s">
        <v>5618</v>
      </c>
      <c r="F108" s="849">
        <v>1</v>
      </c>
      <c r="G108" s="849">
        <v>6126</v>
      </c>
      <c r="H108" s="849"/>
      <c r="I108" s="849">
        <v>6126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576</v>
      </c>
      <c r="B109" s="832" t="s">
        <v>5586</v>
      </c>
      <c r="C109" s="832" t="s">
        <v>5459</v>
      </c>
      <c r="D109" s="832" t="s">
        <v>5619</v>
      </c>
      <c r="E109" s="832" t="s">
        <v>5620</v>
      </c>
      <c r="F109" s="849"/>
      <c r="G109" s="849"/>
      <c r="H109" s="849"/>
      <c r="I109" s="849"/>
      <c r="J109" s="849">
        <v>2</v>
      </c>
      <c r="K109" s="849">
        <v>18464</v>
      </c>
      <c r="L109" s="849">
        <v>1</v>
      </c>
      <c r="M109" s="849">
        <v>9232</v>
      </c>
      <c r="N109" s="849">
        <v>2</v>
      </c>
      <c r="O109" s="849">
        <v>18692</v>
      </c>
      <c r="P109" s="837">
        <v>1.0123483535528597</v>
      </c>
      <c r="Q109" s="850">
        <v>9346</v>
      </c>
    </row>
    <row r="110" spans="1:17" ht="14.4" customHeight="1" x14ac:dyDescent="0.3">
      <c r="A110" s="831" t="s">
        <v>576</v>
      </c>
      <c r="B110" s="832" t="s">
        <v>5586</v>
      </c>
      <c r="C110" s="832" t="s">
        <v>5459</v>
      </c>
      <c r="D110" s="832" t="s">
        <v>5512</v>
      </c>
      <c r="E110" s="832" t="s">
        <v>5513</v>
      </c>
      <c r="F110" s="849">
        <v>1</v>
      </c>
      <c r="G110" s="849">
        <v>436</v>
      </c>
      <c r="H110" s="849"/>
      <c r="I110" s="849">
        <v>436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576</v>
      </c>
      <c r="B111" s="832" t="s">
        <v>5586</v>
      </c>
      <c r="C111" s="832" t="s">
        <v>5459</v>
      </c>
      <c r="D111" s="832" t="s">
        <v>5621</v>
      </c>
      <c r="E111" s="832" t="s">
        <v>5622</v>
      </c>
      <c r="F111" s="849"/>
      <c r="G111" s="849"/>
      <c r="H111" s="849"/>
      <c r="I111" s="849"/>
      <c r="J111" s="849">
        <v>1</v>
      </c>
      <c r="K111" s="849">
        <v>865</v>
      </c>
      <c r="L111" s="849">
        <v>1</v>
      </c>
      <c r="M111" s="849">
        <v>865</v>
      </c>
      <c r="N111" s="849"/>
      <c r="O111" s="849"/>
      <c r="P111" s="837"/>
      <c r="Q111" s="850"/>
    </row>
    <row r="112" spans="1:17" ht="14.4" customHeight="1" x14ac:dyDescent="0.3">
      <c r="A112" s="831" t="s">
        <v>576</v>
      </c>
      <c r="B112" s="832" t="s">
        <v>5586</v>
      </c>
      <c r="C112" s="832" t="s">
        <v>5459</v>
      </c>
      <c r="D112" s="832" t="s">
        <v>5623</v>
      </c>
      <c r="E112" s="832" t="s">
        <v>5624</v>
      </c>
      <c r="F112" s="849"/>
      <c r="G112" s="849"/>
      <c r="H112" s="849"/>
      <c r="I112" s="849"/>
      <c r="J112" s="849">
        <v>1</v>
      </c>
      <c r="K112" s="849">
        <v>0</v>
      </c>
      <c r="L112" s="849"/>
      <c r="M112" s="849">
        <v>0</v>
      </c>
      <c r="N112" s="849"/>
      <c r="O112" s="849"/>
      <c r="P112" s="837"/>
      <c r="Q112" s="850"/>
    </row>
    <row r="113" spans="1:17" ht="14.4" customHeight="1" x14ac:dyDescent="0.3">
      <c r="A113" s="831" t="s">
        <v>576</v>
      </c>
      <c r="B113" s="832" t="s">
        <v>5586</v>
      </c>
      <c r="C113" s="832" t="s">
        <v>5459</v>
      </c>
      <c r="D113" s="832" t="s">
        <v>5625</v>
      </c>
      <c r="E113" s="832" t="s">
        <v>5626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3614</v>
      </c>
      <c r="P113" s="837"/>
      <c r="Q113" s="850">
        <v>3614</v>
      </c>
    </row>
    <row r="114" spans="1:17" ht="14.4" customHeight="1" x14ac:dyDescent="0.3">
      <c r="A114" s="831" t="s">
        <v>576</v>
      </c>
      <c r="B114" s="832" t="s">
        <v>5586</v>
      </c>
      <c r="C114" s="832" t="s">
        <v>5459</v>
      </c>
      <c r="D114" s="832" t="s">
        <v>5627</v>
      </c>
      <c r="E114" s="832" t="s">
        <v>5628</v>
      </c>
      <c r="F114" s="849">
        <v>2</v>
      </c>
      <c r="G114" s="849">
        <v>31030</v>
      </c>
      <c r="H114" s="849">
        <v>1.9303265940902021</v>
      </c>
      <c r="I114" s="849">
        <v>15515</v>
      </c>
      <c r="J114" s="849">
        <v>1</v>
      </c>
      <c r="K114" s="849">
        <v>16075</v>
      </c>
      <c r="L114" s="849">
        <v>1</v>
      </c>
      <c r="M114" s="849">
        <v>16075</v>
      </c>
      <c r="N114" s="849">
        <v>1</v>
      </c>
      <c r="O114" s="849">
        <v>16084</v>
      </c>
      <c r="P114" s="837">
        <v>1.0005598755832037</v>
      </c>
      <c r="Q114" s="850">
        <v>16084</v>
      </c>
    </row>
    <row r="115" spans="1:17" ht="14.4" customHeight="1" x14ac:dyDescent="0.3">
      <c r="A115" s="831" t="s">
        <v>576</v>
      </c>
      <c r="B115" s="832" t="s">
        <v>5586</v>
      </c>
      <c r="C115" s="832" t="s">
        <v>5459</v>
      </c>
      <c r="D115" s="832" t="s">
        <v>5629</v>
      </c>
      <c r="E115" s="832" t="s">
        <v>5630</v>
      </c>
      <c r="F115" s="849">
        <v>4</v>
      </c>
      <c r="G115" s="849">
        <v>0</v>
      </c>
      <c r="H115" s="849"/>
      <c r="I115" s="849">
        <v>0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576</v>
      </c>
      <c r="B116" s="832" t="s">
        <v>5586</v>
      </c>
      <c r="C116" s="832" t="s">
        <v>5459</v>
      </c>
      <c r="D116" s="832" t="s">
        <v>5631</v>
      </c>
      <c r="E116" s="832" t="s">
        <v>5632</v>
      </c>
      <c r="F116" s="849">
        <v>1</v>
      </c>
      <c r="G116" s="849">
        <v>0</v>
      </c>
      <c r="H116" s="849"/>
      <c r="I116" s="849">
        <v>0</v>
      </c>
      <c r="J116" s="849">
        <v>2</v>
      </c>
      <c r="K116" s="849">
        <v>0</v>
      </c>
      <c r="L116" s="849"/>
      <c r="M116" s="849">
        <v>0</v>
      </c>
      <c r="N116" s="849">
        <v>1</v>
      </c>
      <c r="O116" s="849">
        <v>0</v>
      </c>
      <c r="P116" s="837"/>
      <c r="Q116" s="850">
        <v>0</v>
      </c>
    </row>
    <row r="117" spans="1:17" ht="14.4" customHeight="1" x14ac:dyDescent="0.3">
      <c r="A117" s="831" t="s">
        <v>576</v>
      </c>
      <c r="B117" s="832" t="s">
        <v>5586</v>
      </c>
      <c r="C117" s="832" t="s">
        <v>5459</v>
      </c>
      <c r="D117" s="832" t="s">
        <v>5633</v>
      </c>
      <c r="E117" s="832" t="s">
        <v>5634</v>
      </c>
      <c r="F117" s="849">
        <v>1</v>
      </c>
      <c r="G117" s="849">
        <v>6852</v>
      </c>
      <c r="H117" s="849">
        <v>0.49472924187725631</v>
      </c>
      <c r="I117" s="849">
        <v>6852</v>
      </c>
      <c r="J117" s="849">
        <v>2</v>
      </c>
      <c r="K117" s="849">
        <v>13850</v>
      </c>
      <c r="L117" s="849">
        <v>1</v>
      </c>
      <c r="M117" s="849">
        <v>6925</v>
      </c>
      <c r="N117" s="849"/>
      <c r="O117" s="849"/>
      <c r="P117" s="837"/>
      <c r="Q117" s="850"/>
    </row>
    <row r="118" spans="1:17" ht="14.4" customHeight="1" x14ac:dyDescent="0.3">
      <c r="A118" s="831" t="s">
        <v>576</v>
      </c>
      <c r="B118" s="832" t="s">
        <v>5586</v>
      </c>
      <c r="C118" s="832" t="s">
        <v>5459</v>
      </c>
      <c r="D118" s="832" t="s">
        <v>5635</v>
      </c>
      <c r="E118" s="832" t="s">
        <v>5636</v>
      </c>
      <c r="F118" s="849">
        <v>6</v>
      </c>
      <c r="G118" s="849">
        <v>0</v>
      </c>
      <c r="H118" s="849"/>
      <c r="I118" s="849">
        <v>0</v>
      </c>
      <c r="J118" s="849">
        <v>5</v>
      </c>
      <c r="K118" s="849">
        <v>0</v>
      </c>
      <c r="L118" s="849"/>
      <c r="M118" s="849">
        <v>0</v>
      </c>
      <c r="N118" s="849">
        <v>2</v>
      </c>
      <c r="O118" s="849">
        <v>0</v>
      </c>
      <c r="P118" s="837"/>
      <c r="Q118" s="850">
        <v>0</v>
      </c>
    </row>
    <row r="119" spans="1:17" ht="14.4" customHeight="1" x14ac:dyDescent="0.3">
      <c r="A119" s="831" t="s">
        <v>576</v>
      </c>
      <c r="B119" s="832" t="s">
        <v>5586</v>
      </c>
      <c r="C119" s="832" t="s">
        <v>5459</v>
      </c>
      <c r="D119" s="832" t="s">
        <v>5637</v>
      </c>
      <c r="E119" s="832" t="s">
        <v>5638</v>
      </c>
      <c r="F119" s="849"/>
      <c r="G119" s="849"/>
      <c r="H119" s="849"/>
      <c r="I119" s="849"/>
      <c r="J119" s="849">
        <v>1</v>
      </c>
      <c r="K119" s="849">
        <v>0</v>
      </c>
      <c r="L119" s="849"/>
      <c r="M119" s="849">
        <v>0</v>
      </c>
      <c r="N119" s="849"/>
      <c r="O119" s="849"/>
      <c r="P119" s="837"/>
      <c r="Q119" s="850"/>
    </row>
    <row r="120" spans="1:17" ht="14.4" customHeight="1" x14ac:dyDescent="0.3">
      <c r="A120" s="831" t="s">
        <v>576</v>
      </c>
      <c r="B120" s="832" t="s">
        <v>5586</v>
      </c>
      <c r="C120" s="832" t="s">
        <v>5459</v>
      </c>
      <c r="D120" s="832" t="s">
        <v>5639</v>
      </c>
      <c r="E120" s="832" t="s">
        <v>5640</v>
      </c>
      <c r="F120" s="849">
        <v>4</v>
      </c>
      <c r="G120" s="849">
        <v>17556</v>
      </c>
      <c r="H120" s="849"/>
      <c r="I120" s="849">
        <v>4389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576</v>
      </c>
      <c r="B121" s="832" t="s">
        <v>5586</v>
      </c>
      <c r="C121" s="832" t="s">
        <v>5459</v>
      </c>
      <c r="D121" s="832" t="s">
        <v>5641</v>
      </c>
      <c r="E121" s="832" t="s">
        <v>5642</v>
      </c>
      <c r="F121" s="849">
        <v>2</v>
      </c>
      <c r="G121" s="849">
        <v>0</v>
      </c>
      <c r="H121" s="849"/>
      <c r="I121" s="849">
        <v>0</v>
      </c>
      <c r="J121" s="849">
        <v>1</v>
      </c>
      <c r="K121" s="849">
        <v>0</v>
      </c>
      <c r="L121" s="849"/>
      <c r="M121" s="849">
        <v>0</v>
      </c>
      <c r="N121" s="849"/>
      <c r="O121" s="849"/>
      <c r="P121" s="837"/>
      <c r="Q121" s="850"/>
    </row>
    <row r="122" spans="1:17" ht="14.4" customHeight="1" x14ac:dyDescent="0.3">
      <c r="A122" s="831" t="s">
        <v>576</v>
      </c>
      <c r="B122" s="832" t="s">
        <v>5586</v>
      </c>
      <c r="C122" s="832" t="s">
        <v>5459</v>
      </c>
      <c r="D122" s="832" t="s">
        <v>5643</v>
      </c>
      <c r="E122" s="832" t="s">
        <v>5644</v>
      </c>
      <c r="F122" s="849">
        <v>1</v>
      </c>
      <c r="G122" s="849">
        <v>3225</v>
      </c>
      <c r="H122" s="849"/>
      <c r="I122" s="849">
        <v>3225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576</v>
      </c>
      <c r="B123" s="832" t="s">
        <v>5586</v>
      </c>
      <c r="C123" s="832" t="s">
        <v>5459</v>
      </c>
      <c r="D123" s="832" t="s">
        <v>5561</v>
      </c>
      <c r="E123" s="832" t="s">
        <v>5562</v>
      </c>
      <c r="F123" s="849">
        <v>1</v>
      </c>
      <c r="G123" s="849">
        <v>0</v>
      </c>
      <c r="H123" s="849"/>
      <c r="I123" s="849">
        <v>0</v>
      </c>
      <c r="J123" s="849">
        <v>3</v>
      </c>
      <c r="K123" s="849">
        <v>0</v>
      </c>
      <c r="L123" s="849"/>
      <c r="M123" s="849">
        <v>0</v>
      </c>
      <c r="N123" s="849">
        <v>1</v>
      </c>
      <c r="O123" s="849">
        <v>0</v>
      </c>
      <c r="P123" s="837"/>
      <c r="Q123" s="850">
        <v>0</v>
      </c>
    </row>
    <row r="124" spans="1:17" ht="14.4" customHeight="1" x14ac:dyDescent="0.3">
      <c r="A124" s="831" t="s">
        <v>576</v>
      </c>
      <c r="B124" s="832" t="s">
        <v>5586</v>
      </c>
      <c r="C124" s="832" t="s">
        <v>5459</v>
      </c>
      <c r="D124" s="832" t="s">
        <v>5645</v>
      </c>
      <c r="E124" s="832" t="s">
        <v>5646</v>
      </c>
      <c r="F124" s="849">
        <v>2</v>
      </c>
      <c r="G124" s="849">
        <v>18104</v>
      </c>
      <c r="H124" s="849">
        <v>1.9387449132576569</v>
      </c>
      <c r="I124" s="849">
        <v>9052</v>
      </c>
      <c r="J124" s="849">
        <v>1</v>
      </c>
      <c r="K124" s="849">
        <v>9338</v>
      </c>
      <c r="L124" s="849">
        <v>1</v>
      </c>
      <c r="M124" s="849">
        <v>9338</v>
      </c>
      <c r="N124" s="849"/>
      <c r="O124" s="849"/>
      <c r="P124" s="837"/>
      <c r="Q124" s="850"/>
    </row>
    <row r="125" spans="1:17" ht="14.4" customHeight="1" x14ac:dyDescent="0.3">
      <c r="A125" s="831" t="s">
        <v>576</v>
      </c>
      <c r="B125" s="832" t="s">
        <v>5586</v>
      </c>
      <c r="C125" s="832" t="s">
        <v>5459</v>
      </c>
      <c r="D125" s="832" t="s">
        <v>5647</v>
      </c>
      <c r="E125" s="832" t="s">
        <v>5648</v>
      </c>
      <c r="F125" s="849">
        <v>1</v>
      </c>
      <c r="G125" s="849">
        <v>3569</v>
      </c>
      <c r="H125" s="849">
        <v>0.49247964675037947</v>
      </c>
      <c r="I125" s="849">
        <v>3569</v>
      </c>
      <c r="J125" s="849">
        <v>2</v>
      </c>
      <c r="K125" s="849">
        <v>7247</v>
      </c>
      <c r="L125" s="849">
        <v>1</v>
      </c>
      <c r="M125" s="849">
        <v>3623.5</v>
      </c>
      <c r="N125" s="849"/>
      <c r="O125" s="849"/>
      <c r="P125" s="837"/>
      <c r="Q125" s="850"/>
    </row>
    <row r="126" spans="1:17" ht="14.4" customHeight="1" x14ac:dyDescent="0.3">
      <c r="A126" s="831" t="s">
        <v>576</v>
      </c>
      <c r="B126" s="832" t="s">
        <v>5586</v>
      </c>
      <c r="C126" s="832" t="s">
        <v>5459</v>
      </c>
      <c r="D126" s="832" t="s">
        <v>5649</v>
      </c>
      <c r="E126" s="832" t="s">
        <v>5650</v>
      </c>
      <c r="F126" s="849">
        <v>5</v>
      </c>
      <c r="G126" s="849">
        <v>23375</v>
      </c>
      <c r="H126" s="849">
        <v>2.4859087525257895</v>
      </c>
      <c r="I126" s="849">
        <v>4675</v>
      </c>
      <c r="J126" s="849">
        <v>2</v>
      </c>
      <c r="K126" s="849">
        <v>9403</v>
      </c>
      <c r="L126" s="849">
        <v>1</v>
      </c>
      <c r="M126" s="849">
        <v>4701.5</v>
      </c>
      <c r="N126" s="849"/>
      <c r="O126" s="849"/>
      <c r="P126" s="837"/>
      <c r="Q126" s="850"/>
    </row>
    <row r="127" spans="1:17" ht="14.4" customHeight="1" x14ac:dyDescent="0.3">
      <c r="A127" s="831" t="s">
        <v>576</v>
      </c>
      <c r="B127" s="832" t="s">
        <v>5586</v>
      </c>
      <c r="C127" s="832" t="s">
        <v>5459</v>
      </c>
      <c r="D127" s="832" t="s">
        <v>5651</v>
      </c>
      <c r="E127" s="832" t="s">
        <v>5652</v>
      </c>
      <c r="F127" s="849">
        <v>1</v>
      </c>
      <c r="G127" s="849">
        <v>4557</v>
      </c>
      <c r="H127" s="849"/>
      <c r="I127" s="849">
        <v>4557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576</v>
      </c>
      <c r="B128" s="832" t="s">
        <v>5586</v>
      </c>
      <c r="C128" s="832" t="s">
        <v>5459</v>
      </c>
      <c r="D128" s="832" t="s">
        <v>5653</v>
      </c>
      <c r="E128" s="832" t="s">
        <v>5654</v>
      </c>
      <c r="F128" s="849">
        <v>1</v>
      </c>
      <c r="G128" s="849">
        <v>5137</v>
      </c>
      <c r="H128" s="849"/>
      <c r="I128" s="849">
        <v>5137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576</v>
      </c>
      <c r="B129" s="832" t="s">
        <v>5586</v>
      </c>
      <c r="C129" s="832" t="s">
        <v>5459</v>
      </c>
      <c r="D129" s="832" t="s">
        <v>5655</v>
      </c>
      <c r="E129" s="832" t="s">
        <v>5656</v>
      </c>
      <c r="F129" s="849">
        <v>2</v>
      </c>
      <c r="G129" s="849">
        <v>0</v>
      </c>
      <c r="H129" s="849"/>
      <c r="I129" s="849">
        <v>0</v>
      </c>
      <c r="J129" s="849">
        <v>1</v>
      </c>
      <c r="K129" s="849">
        <v>0</v>
      </c>
      <c r="L129" s="849"/>
      <c r="M129" s="849">
        <v>0</v>
      </c>
      <c r="N129" s="849"/>
      <c r="O129" s="849"/>
      <c r="P129" s="837"/>
      <c r="Q129" s="850"/>
    </row>
    <row r="130" spans="1:17" ht="14.4" customHeight="1" x14ac:dyDescent="0.3">
      <c r="A130" s="831" t="s">
        <v>576</v>
      </c>
      <c r="B130" s="832" t="s">
        <v>5586</v>
      </c>
      <c r="C130" s="832" t="s">
        <v>5459</v>
      </c>
      <c r="D130" s="832" t="s">
        <v>5657</v>
      </c>
      <c r="E130" s="832" t="s">
        <v>5658</v>
      </c>
      <c r="F130" s="849"/>
      <c r="G130" s="849"/>
      <c r="H130" s="849"/>
      <c r="I130" s="849"/>
      <c r="J130" s="849">
        <v>1</v>
      </c>
      <c r="K130" s="849">
        <v>10695</v>
      </c>
      <c r="L130" s="849">
        <v>1</v>
      </c>
      <c r="M130" s="849">
        <v>10695</v>
      </c>
      <c r="N130" s="849"/>
      <c r="O130" s="849"/>
      <c r="P130" s="837"/>
      <c r="Q130" s="850"/>
    </row>
    <row r="131" spans="1:17" ht="14.4" customHeight="1" x14ac:dyDescent="0.3">
      <c r="A131" s="831" t="s">
        <v>576</v>
      </c>
      <c r="B131" s="832" t="s">
        <v>5586</v>
      </c>
      <c r="C131" s="832" t="s">
        <v>5459</v>
      </c>
      <c r="D131" s="832" t="s">
        <v>5659</v>
      </c>
      <c r="E131" s="832" t="s">
        <v>5660</v>
      </c>
      <c r="F131" s="849"/>
      <c r="G131" s="849"/>
      <c r="H131" s="849"/>
      <c r="I131" s="849"/>
      <c r="J131" s="849">
        <v>1</v>
      </c>
      <c r="K131" s="849">
        <v>1966</v>
      </c>
      <c r="L131" s="849">
        <v>1</v>
      </c>
      <c r="M131" s="849">
        <v>1966</v>
      </c>
      <c r="N131" s="849"/>
      <c r="O131" s="849"/>
      <c r="P131" s="837"/>
      <c r="Q131" s="850"/>
    </row>
    <row r="132" spans="1:17" ht="14.4" customHeight="1" x14ac:dyDescent="0.3">
      <c r="A132" s="831" t="s">
        <v>576</v>
      </c>
      <c r="B132" s="832" t="s">
        <v>5586</v>
      </c>
      <c r="C132" s="832" t="s">
        <v>5459</v>
      </c>
      <c r="D132" s="832" t="s">
        <v>5661</v>
      </c>
      <c r="E132" s="832" t="s">
        <v>5662</v>
      </c>
      <c r="F132" s="849">
        <v>1</v>
      </c>
      <c r="G132" s="849">
        <v>13293</v>
      </c>
      <c r="H132" s="849"/>
      <c r="I132" s="849">
        <v>13293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576</v>
      </c>
      <c r="B133" s="832" t="s">
        <v>5586</v>
      </c>
      <c r="C133" s="832" t="s">
        <v>5459</v>
      </c>
      <c r="D133" s="832" t="s">
        <v>5663</v>
      </c>
      <c r="E133" s="832" t="s">
        <v>5664</v>
      </c>
      <c r="F133" s="849">
        <v>1</v>
      </c>
      <c r="G133" s="849">
        <v>0</v>
      </c>
      <c r="H133" s="849"/>
      <c r="I133" s="849">
        <v>0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576</v>
      </c>
      <c r="B134" s="832" t="s">
        <v>5586</v>
      </c>
      <c r="C134" s="832" t="s">
        <v>5459</v>
      </c>
      <c r="D134" s="832" t="s">
        <v>5665</v>
      </c>
      <c r="E134" s="832" t="s">
        <v>5666</v>
      </c>
      <c r="F134" s="849">
        <v>1</v>
      </c>
      <c r="G134" s="849">
        <v>0</v>
      </c>
      <c r="H134" s="849"/>
      <c r="I134" s="849">
        <v>0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576</v>
      </c>
      <c r="B135" s="832" t="s">
        <v>5586</v>
      </c>
      <c r="C135" s="832" t="s">
        <v>5459</v>
      </c>
      <c r="D135" s="832" t="s">
        <v>5667</v>
      </c>
      <c r="E135" s="832" t="s">
        <v>5668</v>
      </c>
      <c r="F135" s="849">
        <v>1</v>
      </c>
      <c r="G135" s="849">
        <v>0</v>
      </c>
      <c r="H135" s="849"/>
      <c r="I135" s="849">
        <v>0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576</v>
      </c>
      <c r="B136" s="832" t="s">
        <v>5586</v>
      </c>
      <c r="C136" s="832" t="s">
        <v>5459</v>
      </c>
      <c r="D136" s="832" t="s">
        <v>5669</v>
      </c>
      <c r="E136" s="832" t="s">
        <v>5670</v>
      </c>
      <c r="F136" s="849"/>
      <c r="G136" s="849"/>
      <c r="H136" s="849"/>
      <c r="I136" s="849"/>
      <c r="J136" s="849">
        <v>1</v>
      </c>
      <c r="K136" s="849">
        <v>0</v>
      </c>
      <c r="L136" s="849"/>
      <c r="M136" s="849">
        <v>0</v>
      </c>
      <c r="N136" s="849"/>
      <c r="O136" s="849"/>
      <c r="P136" s="837"/>
      <c r="Q136" s="850"/>
    </row>
    <row r="137" spans="1:17" ht="14.4" customHeight="1" x14ac:dyDescent="0.3">
      <c r="A137" s="831" t="s">
        <v>576</v>
      </c>
      <c r="B137" s="832" t="s">
        <v>5586</v>
      </c>
      <c r="C137" s="832" t="s">
        <v>5459</v>
      </c>
      <c r="D137" s="832" t="s">
        <v>5671</v>
      </c>
      <c r="E137" s="832" t="s">
        <v>5672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0</v>
      </c>
      <c r="P137" s="837"/>
      <c r="Q137" s="850">
        <v>0</v>
      </c>
    </row>
    <row r="138" spans="1:17" ht="14.4" customHeight="1" x14ac:dyDescent="0.3">
      <c r="A138" s="831" t="s">
        <v>576</v>
      </c>
      <c r="B138" s="832" t="s">
        <v>5586</v>
      </c>
      <c r="C138" s="832" t="s">
        <v>5459</v>
      </c>
      <c r="D138" s="832" t="s">
        <v>5673</v>
      </c>
      <c r="E138" s="832" t="s">
        <v>5674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0</v>
      </c>
      <c r="P138" s="837"/>
      <c r="Q138" s="850">
        <v>0</v>
      </c>
    </row>
    <row r="139" spans="1:17" ht="14.4" customHeight="1" x14ac:dyDescent="0.3">
      <c r="A139" s="831" t="s">
        <v>576</v>
      </c>
      <c r="B139" s="832" t="s">
        <v>5586</v>
      </c>
      <c r="C139" s="832" t="s">
        <v>5459</v>
      </c>
      <c r="D139" s="832" t="s">
        <v>5675</v>
      </c>
      <c r="E139" s="832" t="s">
        <v>5676</v>
      </c>
      <c r="F139" s="849"/>
      <c r="G139" s="849"/>
      <c r="H139" s="849"/>
      <c r="I139" s="849"/>
      <c r="J139" s="849">
        <v>1</v>
      </c>
      <c r="K139" s="849">
        <v>0</v>
      </c>
      <c r="L139" s="849"/>
      <c r="M139" s="849">
        <v>0</v>
      </c>
      <c r="N139" s="849"/>
      <c r="O139" s="849"/>
      <c r="P139" s="837"/>
      <c r="Q139" s="850"/>
    </row>
    <row r="140" spans="1:17" ht="14.4" customHeight="1" x14ac:dyDescent="0.3">
      <c r="A140" s="831" t="s">
        <v>576</v>
      </c>
      <c r="B140" s="832" t="s">
        <v>5586</v>
      </c>
      <c r="C140" s="832" t="s">
        <v>5459</v>
      </c>
      <c r="D140" s="832" t="s">
        <v>5677</v>
      </c>
      <c r="E140" s="832" t="s">
        <v>5678</v>
      </c>
      <c r="F140" s="849">
        <v>1</v>
      </c>
      <c r="G140" s="849">
        <v>0</v>
      </c>
      <c r="H140" s="849"/>
      <c r="I140" s="849">
        <v>0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" customHeight="1" x14ac:dyDescent="0.3">
      <c r="A141" s="831" t="s">
        <v>576</v>
      </c>
      <c r="B141" s="832" t="s">
        <v>5679</v>
      </c>
      <c r="C141" s="832" t="s">
        <v>5459</v>
      </c>
      <c r="D141" s="832" t="s">
        <v>5680</v>
      </c>
      <c r="E141" s="832" t="s">
        <v>5681</v>
      </c>
      <c r="F141" s="849"/>
      <c r="G141" s="849"/>
      <c r="H141" s="849"/>
      <c r="I141" s="849"/>
      <c r="J141" s="849"/>
      <c r="K141" s="849"/>
      <c r="L141" s="849"/>
      <c r="M141" s="849"/>
      <c r="N141" s="849">
        <v>3</v>
      </c>
      <c r="O141" s="849">
        <v>2128</v>
      </c>
      <c r="P141" s="837"/>
      <c r="Q141" s="850">
        <v>709.33333333333337</v>
      </c>
    </row>
    <row r="142" spans="1:17" ht="14.4" customHeight="1" x14ac:dyDescent="0.3">
      <c r="A142" s="831" t="s">
        <v>576</v>
      </c>
      <c r="B142" s="832" t="s">
        <v>5679</v>
      </c>
      <c r="C142" s="832" t="s">
        <v>5459</v>
      </c>
      <c r="D142" s="832" t="s">
        <v>5682</v>
      </c>
      <c r="E142" s="832" t="s">
        <v>5683</v>
      </c>
      <c r="F142" s="849">
        <v>1</v>
      </c>
      <c r="G142" s="849">
        <v>4082</v>
      </c>
      <c r="H142" s="849"/>
      <c r="I142" s="849">
        <v>4082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" customHeight="1" x14ac:dyDescent="0.3">
      <c r="A143" s="831" t="s">
        <v>576</v>
      </c>
      <c r="B143" s="832" t="s">
        <v>5679</v>
      </c>
      <c r="C143" s="832" t="s">
        <v>5459</v>
      </c>
      <c r="D143" s="832" t="s">
        <v>5684</v>
      </c>
      <c r="E143" s="832" t="s">
        <v>5685</v>
      </c>
      <c r="F143" s="849"/>
      <c r="G143" s="849"/>
      <c r="H143" s="849"/>
      <c r="I143" s="849"/>
      <c r="J143" s="849"/>
      <c r="K143" s="849"/>
      <c r="L143" s="849"/>
      <c r="M143" s="849"/>
      <c r="N143" s="849">
        <v>1</v>
      </c>
      <c r="O143" s="849">
        <v>2952</v>
      </c>
      <c r="P143" s="837"/>
      <c r="Q143" s="850">
        <v>2952</v>
      </c>
    </row>
    <row r="144" spans="1:17" ht="14.4" customHeight="1" x14ac:dyDescent="0.3">
      <c r="A144" s="831" t="s">
        <v>576</v>
      </c>
      <c r="B144" s="832" t="s">
        <v>5679</v>
      </c>
      <c r="C144" s="832" t="s">
        <v>5459</v>
      </c>
      <c r="D144" s="832" t="s">
        <v>5621</v>
      </c>
      <c r="E144" s="832" t="s">
        <v>5622</v>
      </c>
      <c r="F144" s="849"/>
      <c r="G144" s="849"/>
      <c r="H144" s="849"/>
      <c r="I144" s="849"/>
      <c r="J144" s="849"/>
      <c r="K144" s="849"/>
      <c r="L144" s="849"/>
      <c r="M144" s="849"/>
      <c r="N144" s="849">
        <v>3</v>
      </c>
      <c r="O144" s="849">
        <v>2595</v>
      </c>
      <c r="P144" s="837"/>
      <c r="Q144" s="850">
        <v>865</v>
      </c>
    </row>
    <row r="145" spans="1:17" ht="14.4" customHeight="1" x14ac:dyDescent="0.3">
      <c r="A145" s="831" t="s">
        <v>576</v>
      </c>
      <c r="B145" s="832" t="s">
        <v>5679</v>
      </c>
      <c r="C145" s="832" t="s">
        <v>5459</v>
      </c>
      <c r="D145" s="832" t="s">
        <v>5686</v>
      </c>
      <c r="E145" s="832" t="s">
        <v>5687</v>
      </c>
      <c r="F145" s="849">
        <v>1</v>
      </c>
      <c r="G145" s="849">
        <v>114</v>
      </c>
      <c r="H145" s="849"/>
      <c r="I145" s="849">
        <v>114</v>
      </c>
      <c r="J145" s="849"/>
      <c r="K145" s="849"/>
      <c r="L145" s="849"/>
      <c r="M145" s="849"/>
      <c r="N145" s="849">
        <v>1</v>
      </c>
      <c r="O145" s="849">
        <v>120</v>
      </c>
      <c r="P145" s="837"/>
      <c r="Q145" s="850">
        <v>120</v>
      </c>
    </row>
    <row r="146" spans="1:17" ht="14.4" customHeight="1" x14ac:dyDescent="0.3">
      <c r="A146" s="831" t="s">
        <v>576</v>
      </c>
      <c r="B146" s="832" t="s">
        <v>5679</v>
      </c>
      <c r="C146" s="832" t="s">
        <v>5459</v>
      </c>
      <c r="D146" s="832" t="s">
        <v>5639</v>
      </c>
      <c r="E146" s="832" t="s">
        <v>5640</v>
      </c>
      <c r="F146" s="849"/>
      <c r="G146" s="849"/>
      <c r="H146" s="849"/>
      <c r="I146" s="849"/>
      <c r="J146" s="849"/>
      <c r="K146" s="849"/>
      <c r="L146" s="849"/>
      <c r="M146" s="849"/>
      <c r="N146" s="849">
        <v>1</v>
      </c>
      <c r="O146" s="849">
        <v>4570</v>
      </c>
      <c r="P146" s="837"/>
      <c r="Q146" s="850">
        <v>4570</v>
      </c>
    </row>
    <row r="147" spans="1:17" ht="14.4" customHeight="1" x14ac:dyDescent="0.3">
      <c r="A147" s="831" t="s">
        <v>576</v>
      </c>
      <c r="B147" s="832" t="s">
        <v>5679</v>
      </c>
      <c r="C147" s="832" t="s">
        <v>5459</v>
      </c>
      <c r="D147" s="832" t="s">
        <v>5688</v>
      </c>
      <c r="E147" s="832" t="s">
        <v>5689</v>
      </c>
      <c r="F147" s="849">
        <v>1</v>
      </c>
      <c r="G147" s="849">
        <v>8050</v>
      </c>
      <c r="H147" s="849"/>
      <c r="I147" s="849">
        <v>8050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576</v>
      </c>
      <c r="B148" s="832" t="s">
        <v>5679</v>
      </c>
      <c r="C148" s="832" t="s">
        <v>5459</v>
      </c>
      <c r="D148" s="832" t="s">
        <v>5659</v>
      </c>
      <c r="E148" s="832" t="s">
        <v>5660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1966</v>
      </c>
      <c r="P148" s="837"/>
      <c r="Q148" s="850">
        <v>1966</v>
      </c>
    </row>
    <row r="149" spans="1:17" ht="14.4" customHeight="1" x14ac:dyDescent="0.3">
      <c r="A149" s="831" t="s">
        <v>576</v>
      </c>
      <c r="B149" s="832" t="s">
        <v>5679</v>
      </c>
      <c r="C149" s="832" t="s">
        <v>5459</v>
      </c>
      <c r="D149" s="832" t="s">
        <v>5690</v>
      </c>
      <c r="E149" s="832" t="s">
        <v>5691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1572</v>
      </c>
      <c r="P149" s="837"/>
      <c r="Q149" s="850">
        <v>1572</v>
      </c>
    </row>
    <row r="150" spans="1:17" ht="14.4" customHeight="1" x14ac:dyDescent="0.3">
      <c r="A150" s="831" t="s">
        <v>576</v>
      </c>
      <c r="B150" s="832" t="s">
        <v>5551</v>
      </c>
      <c r="C150" s="832" t="s">
        <v>5456</v>
      </c>
      <c r="D150" s="832" t="s">
        <v>5692</v>
      </c>
      <c r="E150" s="832" t="s">
        <v>5693</v>
      </c>
      <c r="F150" s="849"/>
      <c r="G150" s="849"/>
      <c r="H150" s="849"/>
      <c r="I150" s="849"/>
      <c r="J150" s="849"/>
      <c r="K150" s="849"/>
      <c r="L150" s="849"/>
      <c r="M150" s="849"/>
      <c r="N150" s="849">
        <v>12</v>
      </c>
      <c r="O150" s="849">
        <v>1138.5</v>
      </c>
      <c r="P150" s="837"/>
      <c r="Q150" s="850">
        <v>94.875</v>
      </c>
    </row>
    <row r="151" spans="1:17" ht="14.4" customHeight="1" x14ac:dyDescent="0.3">
      <c r="A151" s="831" t="s">
        <v>576</v>
      </c>
      <c r="B151" s="832" t="s">
        <v>5551</v>
      </c>
      <c r="C151" s="832" t="s">
        <v>5456</v>
      </c>
      <c r="D151" s="832" t="s">
        <v>5692</v>
      </c>
      <c r="E151" s="832"/>
      <c r="F151" s="849"/>
      <c r="G151" s="849"/>
      <c r="H151" s="849"/>
      <c r="I151" s="849"/>
      <c r="J151" s="849">
        <v>20.100000000000001</v>
      </c>
      <c r="K151" s="849">
        <v>1907.04</v>
      </c>
      <c r="L151" s="849">
        <v>1</v>
      </c>
      <c r="M151" s="849">
        <v>94.877611940298493</v>
      </c>
      <c r="N151" s="849"/>
      <c r="O151" s="849"/>
      <c r="P151" s="837"/>
      <c r="Q151" s="850"/>
    </row>
    <row r="152" spans="1:17" ht="14.4" customHeight="1" x14ac:dyDescent="0.3">
      <c r="A152" s="831" t="s">
        <v>576</v>
      </c>
      <c r="B152" s="832" t="s">
        <v>5551</v>
      </c>
      <c r="C152" s="832" t="s">
        <v>5456</v>
      </c>
      <c r="D152" s="832" t="s">
        <v>5694</v>
      </c>
      <c r="E152" s="832" t="s">
        <v>1408</v>
      </c>
      <c r="F152" s="849">
        <v>0.6</v>
      </c>
      <c r="G152" s="849">
        <v>6878.98</v>
      </c>
      <c r="H152" s="849"/>
      <c r="I152" s="849">
        <v>11464.966666666667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" customHeight="1" x14ac:dyDescent="0.3">
      <c r="A153" s="831" t="s">
        <v>576</v>
      </c>
      <c r="B153" s="832" t="s">
        <v>5551</v>
      </c>
      <c r="C153" s="832" t="s">
        <v>5456</v>
      </c>
      <c r="D153" s="832" t="s">
        <v>5695</v>
      </c>
      <c r="E153" s="832" t="s">
        <v>1678</v>
      </c>
      <c r="F153" s="849">
        <v>1</v>
      </c>
      <c r="G153" s="849">
        <v>4988.13</v>
      </c>
      <c r="H153" s="849">
        <v>0.16666711216992386</v>
      </c>
      <c r="I153" s="849">
        <v>4988.13</v>
      </c>
      <c r="J153" s="849">
        <v>6</v>
      </c>
      <c r="K153" s="849">
        <v>29928.7</v>
      </c>
      <c r="L153" s="849">
        <v>1</v>
      </c>
      <c r="M153" s="849">
        <v>4988.1166666666668</v>
      </c>
      <c r="N153" s="849">
        <v>3</v>
      </c>
      <c r="O153" s="849">
        <v>14964.35</v>
      </c>
      <c r="P153" s="837">
        <v>0.5</v>
      </c>
      <c r="Q153" s="850">
        <v>4988.1166666666668</v>
      </c>
    </row>
    <row r="154" spans="1:17" ht="14.4" customHeight="1" x14ac:dyDescent="0.3">
      <c r="A154" s="831" t="s">
        <v>576</v>
      </c>
      <c r="B154" s="832" t="s">
        <v>5551</v>
      </c>
      <c r="C154" s="832" t="s">
        <v>5456</v>
      </c>
      <c r="D154" s="832" t="s">
        <v>5696</v>
      </c>
      <c r="E154" s="832" t="s">
        <v>3801</v>
      </c>
      <c r="F154" s="849"/>
      <c r="G154" s="849"/>
      <c r="H154" s="849"/>
      <c r="I154" s="849"/>
      <c r="J154" s="849">
        <v>54</v>
      </c>
      <c r="K154" s="849">
        <v>4615.92</v>
      </c>
      <c r="L154" s="849">
        <v>1</v>
      </c>
      <c r="M154" s="849">
        <v>85.48</v>
      </c>
      <c r="N154" s="849"/>
      <c r="O154" s="849"/>
      <c r="P154" s="837"/>
      <c r="Q154" s="850"/>
    </row>
    <row r="155" spans="1:17" ht="14.4" customHeight="1" x14ac:dyDescent="0.3">
      <c r="A155" s="831" t="s">
        <v>576</v>
      </c>
      <c r="B155" s="832" t="s">
        <v>5551</v>
      </c>
      <c r="C155" s="832" t="s">
        <v>5456</v>
      </c>
      <c r="D155" s="832" t="s">
        <v>5697</v>
      </c>
      <c r="E155" s="832" t="s">
        <v>3801</v>
      </c>
      <c r="F155" s="849">
        <v>45</v>
      </c>
      <c r="G155" s="849">
        <v>3425.85</v>
      </c>
      <c r="H155" s="849">
        <v>1.0714285714285714</v>
      </c>
      <c r="I155" s="849">
        <v>76.13</v>
      </c>
      <c r="J155" s="849">
        <v>42</v>
      </c>
      <c r="K155" s="849">
        <v>3197.46</v>
      </c>
      <c r="L155" s="849">
        <v>1</v>
      </c>
      <c r="M155" s="849">
        <v>76.13</v>
      </c>
      <c r="N155" s="849"/>
      <c r="O155" s="849"/>
      <c r="P155" s="837"/>
      <c r="Q155" s="850"/>
    </row>
    <row r="156" spans="1:17" ht="14.4" customHeight="1" x14ac:dyDescent="0.3">
      <c r="A156" s="831" t="s">
        <v>576</v>
      </c>
      <c r="B156" s="832" t="s">
        <v>5551</v>
      </c>
      <c r="C156" s="832" t="s">
        <v>5456</v>
      </c>
      <c r="D156" s="832" t="s">
        <v>5698</v>
      </c>
      <c r="E156" s="832" t="s">
        <v>5699</v>
      </c>
      <c r="F156" s="849"/>
      <c r="G156" s="849"/>
      <c r="H156" s="849"/>
      <c r="I156" s="849"/>
      <c r="J156" s="849">
        <v>2.5</v>
      </c>
      <c r="K156" s="849">
        <v>1103.08</v>
      </c>
      <c r="L156" s="849">
        <v>1</v>
      </c>
      <c r="M156" s="849">
        <v>441.23199999999997</v>
      </c>
      <c r="N156" s="849">
        <v>1.2</v>
      </c>
      <c r="O156" s="849">
        <v>529.48</v>
      </c>
      <c r="P156" s="837">
        <v>0.48000145048409909</v>
      </c>
      <c r="Q156" s="850">
        <v>441.23333333333335</v>
      </c>
    </row>
    <row r="157" spans="1:17" ht="14.4" customHeight="1" x14ac:dyDescent="0.3">
      <c r="A157" s="831" t="s">
        <v>576</v>
      </c>
      <c r="B157" s="832" t="s">
        <v>5551</v>
      </c>
      <c r="C157" s="832" t="s">
        <v>5456</v>
      </c>
      <c r="D157" s="832" t="s">
        <v>5700</v>
      </c>
      <c r="E157" s="832" t="s">
        <v>694</v>
      </c>
      <c r="F157" s="849">
        <v>3.2</v>
      </c>
      <c r="G157" s="849">
        <v>996.23</v>
      </c>
      <c r="H157" s="849">
        <v>0.71111539394977652</v>
      </c>
      <c r="I157" s="849">
        <v>311.32187499999998</v>
      </c>
      <c r="J157" s="849">
        <v>4.5</v>
      </c>
      <c r="K157" s="849">
        <v>1400.94</v>
      </c>
      <c r="L157" s="849">
        <v>1</v>
      </c>
      <c r="M157" s="849">
        <v>311.32</v>
      </c>
      <c r="N157" s="849">
        <v>0.3</v>
      </c>
      <c r="O157" s="849">
        <v>93.39</v>
      </c>
      <c r="P157" s="837">
        <v>6.6662383828001201E-2</v>
      </c>
      <c r="Q157" s="850">
        <v>311.3</v>
      </c>
    </row>
    <row r="158" spans="1:17" ht="14.4" customHeight="1" x14ac:dyDescent="0.3">
      <c r="A158" s="831" t="s">
        <v>576</v>
      </c>
      <c r="B158" s="832" t="s">
        <v>5551</v>
      </c>
      <c r="C158" s="832" t="s">
        <v>5456</v>
      </c>
      <c r="D158" s="832" t="s">
        <v>5701</v>
      </c>
      <c r="E158" s="832" t="s">
        <v>5702</v>
      </c>
      <c r="F158" s="849"/>
      <c r="G158" s="849"/>
      <c r="H158" s="849"/>
      <c r="I158" s="849"/>
      <c r="J158" s="849">
        <v>6</v>
      </c>
      <c r="K158" s="849">
        <v>482.58</v>
      </c>
      <c r="L158" s="849">
        <v>1</v>
      </c>
      <c r="M158" s="849">
        <v>80.429999999999993</v>
      </c>
      <c r="N158" s="849"/>
      <c r="O158" s="849"/>
      <c r="P158" s="837"/>
      <c r="Q158" s="850"/>
    </row>
    <row r="159" spans="1:17" ht="14.4" customHeight="1" x14ac:dyDescent="0.3">
      <c r="A159" s="831" t="s">
        <v>576</v>
      </c>
      <c r="B159" s="832" t="s">
        <v>5551</v>
      </c>
      <c r="C159" s="832" t="s">
        <v>5456</v>
      </c>
      <c r="D159" s="832" t="s">
        <v>5703</v>
      </c>
      <c r="E159" s="832" t="s">
        <v>1399</v>
      </c>
      <c r="F159" s="849">
        <v>834</v>
      </c>
      <c r="G159" s="849">
        <v>48705.600000000006</v>
      </c>
      <c r="H159" s="849">
        <v>1.028360049321825</v>
      </c>
      <c r="I159" s="849">
        <v>58.400000000000006</v>
      </c>
      <c r="J159" s="849">
        <v>811</v>
      </c>
      <c r="K159" s="849">
        <v>47362.400000000001</v>
      </c>
      <c r="L159" s="849">
        <v>1</v>
      </c>
      <c r="M159" s="849">
        <v>58.4</v>
      </c>
      <c r="N159" s="849">
        <v>1343</v>
      </c>
      <c r="O159" s="849">
        <v>78431.200000000012</v>
      </c>
      <c r="P159" s="837">
        <v>1.6559802712700371</v>
      </c>
      <c r="Q159" s="850">
        <v>58.400000000000006</v>
      </c>
    </row>
    <row r="160" spans="1:17" ht="14.4" customHeight="1" x14ac:dyDescent="0.3">
      <c r="A160" s="831" t="s">
        <v>576</v>
      </c>
      <c r="B160" s="832" t="s">
        <v>5551</v>
      </c>
      <c r="C160" s="832" t="s">
        <v>5456</v>
      </c>
      <c r="D160" s="832" t="s">
        <v>5704</v>
      </c>
      <c r="E160" s="832" t="s">
        <v>5705</v>
      </c>
      <c r="F160" s="849"/>
      <c r="G160" s="849"/>
      <c r="H160" s="849"/>
      <c r="I160" s="849"/>
      <c r="J160" s="849">
        <v>2.2999999999999998</v>
      </c>
      <c r="K160" s="849">
        <v>1592.2</v>
      </c>
      <c r="L160" s="849">
        <v>1</v>
      </c>
      <c r="M160" s="849">
        <v>692.26086956521749</v>
      </c>
      <c r="N160" s="849"/>
      <c r="O160" s="849"/>
      <c r="P160" s="837"/>
      <c r="Q160" s="850"/>
    </row>
    <row r="161" spans="1:17" ht="14.4" customHeight="1" x14ac:dyDescent="0.3">
      <c r="A161" s="831" t="s">
        <v>576</v>
      </c>
      <c r="B161" s="832" t="s">
        <v>5551</v>
      </c>
      <c r="C161" s="832" t="s">
        <v>5456</v>
      </c>
      <c r="D161" s="832" t="s">
        <v>5706</v>
      </c>
      <c r="E161" s="832" t="s">
        <v>2266</v>
      </c>
      <c r="F161" s="849">
        <v>8.5</v>
      </c>
      <c r="G161" s="849">
        <v>102113.9</v>
      </c>
      <c r="H161" s="849"/>
      <c r="I161" s="849">
        <v>12013.4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576</v>
      </c>
      <c r="B162" s="832" t="s">
        <v>5551</v>
      </c>
      <c r="C162" s="832" t="s">
        <v>5456</v>
      </c>
      <c r="D162" s="832" t="s">
        <v>5707</v>
      </c>
      <c r="E162" s="832" t="s">
        <v>5708</v>
      </c>
      <c r="F162" s="849">
        <v>0.2</v>
      </c>
      <c r="G162" s="849">
        <v>988.79</v>
      </c>
      <c r="H162" s="849">
        <v>0.33333220962924504</v>
      </c>
      <c r="I162" s="849">
        <v>4943.95</v>
      </c>
      <c r="J162" s="849">
        <v>0.6</v>
      </c>
      <c r="K162" s="849">
        <v>2966.38</v>
      </c>
      <c r="L162" s="849">
        <v>1</v>
      </c>
      <c r="M162" s="849">
        <v>4943.9666666666672</v>
      </c>
      <c r="N162" s="849"/>
      <c r="O162" s="849"/>
      <c r="P162" s="837"/>
      <c r="Q162" s="850"/>
    </row>
    <row r="163" spans="1:17" ht="14.4" customHeight="1" x14ac:dyDescent="0.3">
      <c r="A163" s="831" t="s">
        <v>576</v>
      </c>
      <c r="B163" s="832" t="s">
        <v>5551</v>
      </c>
      <c r="C163" s="832" t="s">
        <v>5456</v>
      </c>
      <c r="D163" s="832" t="s">
        <v>5709</v>
      </c>
      <c r="E163" s="832" t="s">
        <v>5710</v>
      </c>
      <c r="F163" s="849">
        <v>134</v>
      </c>
      <c r="G163" s="849">
        <v>5173.74</v>
      </c>
      <c r="H163" s="849">
        <v>1.4888888888888887</v>
      </c>
      <c r="I163" s="849">
        <v>38.61</v>
      </c>
      <c r="J163" s="849">
        <v>90</v>
      </c>
      <c r="K163" s="849">
        <v>3474.9</v>
      </c>
      <c r="L163" s="849">
        <v>1</v>
      </c>
      <c r="M163" s="849">
        <v>38.61</v>
      </c>
      <c r="N163" s="849"/>
      <c r="O163" s="849"/>
      <c r="P163" s="837"/>
      <c r="Q163" s="850"/>
    </row>
    <row r="164" spans="1:17" ht="14.4" customHeight="1" x14ac:dyDescent="0.3">
      <c r="A164" s="831" t="s">
        <v>576</v>
      </c>
      <c r="B164" s="832" t="s">
        <v>5551</v>
      </c>
      <c r="C164" s="832" t="s">
        <v>5456</v>
      </c>
      <c r="D164" s="832" t="s">
        <v>5709</v>
      </c>
      <c r="E164" s="832"/>
      <c r="F164" s="849">
        <v>52.1</v>
      </c>
      <c r="G164" s="849">
        <v>2011.5800000000002</v>
      </c>
      <c r="H164" s="849"/>
      <c r="I164" s="849">
        <v>38.609980806142033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576</v>
      </c>
      <c r="B165" s="832" t="s">
        <v>5551</v>
      </c>
      <c r="C165" s="832" t="s">
        <v>5456</v>
      </c>
      <c r="D165" s="832" t="s">
        <v>5711</v>
      </c>
      <c r="E165" s="832" t="s">
        <v>5712</v>
      </c>
      <c r="F165" s="849">
        <v>91.9</v>
      </c>
      <c r="G165" s="849">
        <v>35530.94</v>
      </c>
      <c r="H165" s="849">
        <v>9.9893277554267907</v>
      </c>
      <c r="I165" s="849">
        <v>386.62611534276385</v>
      </c>
      <c r="J165" s="849">
        <v>9.1999999999999993</v>
      </c>
      <c r="K165" s="849">
        <v>3556.8900000000003</v>
      </c>
      <c r="L165" s="849">
        <v>1</v>
      </c>
      <c r="M165" s="849">
        <v>386.61847826086961</v>
      </c>
      <c r="N165" s="849">
        <v>3.5999999999999996</v>
      </c>
      <c r="O165" s="849">
        <v>1391.84</v>
      </c>
      <c r="P165" s="837">
        <v>0.39130813716477031</v>
      </c>
      <c r="Q165" s="850">
        <v>386.62222222222226</v>
      </c>
    </row>
    <row r="166" spans="1:17" ht="14.4" customHeight="1" x14ac:dyDescent="0.3">
      <c r="A166" s="831" t="s">
        <v>576</v>
      </c>
      <c r="B166" s="832" t="s">
        <v>5551</v>
      </c>
      <c r="C166" s="832" t="s">
        <v>5456</v>
      </c>
      <c r="D166" s="832" t="s">
        <v>5713</v>
      </c>
      <c r="E166" s="832" t="s">
        <v>5714</v>
      </c>
      <c r="F166" s="849"/>
      <c r="G166" s="849"/>
      <c r="H166" s="849"/>
      <c r="I166" s="849"/>
      <c r="J166" s="849">
        <v>23</v>
      </c>
      <c r="K166" s="849">
        <v>888.03</v>
      </c>
      <c r="L166" s="849">
        <v>1</v>
      </c>
      <c r="M166" s="849">
        <v>38.61</v>
      </c>
      <c r="N166" s="849">
        <v>40</v>
      </c>
      <c r="O166" s="849">
        <v>1544.4</v>
      </c>
      <c r="P166" s="837">
        <v>1.7391304347826089</v>
      </c>
      <c r="Q166" s="850">
        <v>38.61</v>
      </c>
    </row>
    <row r="167" spans="1:17" ht="14.4" customHeight="1" x14ac:dyDescent="0.3">
      <c r="A167" s="831" t="s">
        <v>576</v>
      </c>
      <c r="B167" s="832" t="s">
        <v>5551</v>
      </c>
      <c r="C167" s="832" t="s">
        <v>5456</v>
      </c>
      <c r="D167" s="832" t="s">
        <v>5715</v>
      </c>
      <c r="E167" s="832" t="s">
        <v>1675</v>
      </c>
      <c r="F167" s="849">
        <v>2</v>
      </c>
      <c r="G167" s="849">
        <v>16470.3</v>
      </c>
      <c r="H167" s="849">
        <v>0.31771853312777493</v>
      </c>
      <c r="I167" s="849">
        <v>8235.15</v>
      </c>
      <c r="J167" s="849">
        <v>6</v>
      </c>
      <c r="K167" s="849">
        <v>51839.28</v>
      </c>
      <c r="L167" s="849">
        <v>1</v>
      </c>
      <c r="M167" s="849">
        <v>8639.8799999999992</v>
      </c>
      <c r="N167" s="849">
        <v>8</v>
      </c>
      <c r="O167" s="849">
        <v>73266.16</v>
      </c>
      <c r="P167" s="837">
        <v>1.4133329012285665</v>
      </c>
      <c r="Q167" s="850">
        <v>9158.27</v>
      </c>
    </row>
    <row r="168" spans="1:17" ht="14.4" customHeight="1" x14ac:dyDescent="0.3">
      <c r="A168" s="831" t="s">
        <v>576</v>
      </c>
      <c r="B168" s="832" t="s">
        <v>5551</v>
      </c>
      <c r="C168" s="832" t="s">
        <v>5456</v>
      </c>
      <c r="D168" s="832" t="s">
        <v>5716</v>
      </c>
      <c r="E168" s="832" t="s">
        <v>1675</v>
      </c>
      <c r="F168" s="849"/>
      <c r="G168" s="849"/>
      <c r="H168" s="849"/>
      <c r="I168" s="849"/>
      <c r="J168" s="849">
        <v>1</v>
      </c>
      <c r="K168" s="849">
        <v>16469.2</v>
      </c>
      <c r="L168" s="849">
        <v>1</v>
      </c>
      <c r="M168" s="849">
        <v>16469.2</v>
      </c>
      <c r="N168" s="849"/>
      <c r="O168" s="849"/>
      <c r="P168" s="837"/>
      <c r="Q168" s="850"/>
    </row>
    <row r="169" spans="1:17" ht="14.4" customHeight="1" x14ac:dyDescent="0.3">
      <c r="A169" s="831" t="s">
        <v>576</v>
      </c>
      <c r="B169" s="832" t="s">
        <v>5551</v>
      </c>
      <c r="C169" s="832" t="s">
        <v>5456</v>
      </c>
      <c r="D169" s="832" t="s">
        <v>5717</v>
      </c>
      <c r="E169" s="832" t="s">
        <v>5718</v>
      </c>
      <c r="F169" s="849">
        <v>5.5</v>
      </c>
      <c r="G169" s="849">
        <v>235.84</v>
      </c>
      <c r="H169" s="849">
        <v>5.5</v>
      </c>
      <c r="I169" s="849">
        <v>42.88</v>
      </c>
      <c r="J169" s="849">
        <v>1</v>
      </c>
      <c r="K169" s="849">
        <v>42.88</v>
      </c>
      <c r="L169" s="849">
        <v>1</v>
      </c>
      <c r="M169" s="849">
        <v>42.88</v>
      </c>
      <c r="N169" s="849"/>
      <c r="O169" s="849"/>
      <c r="P169" s="837"/>
      <c r="Q169" s="850"/>
    </row>
    <row r="170" spans="1:17" ht="14.4" customHeight="1" x14ac:dyDescent="0.3">
      <c r="A170" s="831" t="s">
        <v>576</v>
      </c>
      <c r="B170" s="832" t="s">
        <v>5551</v>
      </c>
      <c r="C170" s="832" t="s">
        <v>5456</v>
      </c>
      <c r="D170" s="832" t="s">
        <v>5719</v>
      </c>
      <c r="E170" s="832" t="s">
        <v>5720</v>
      </c>
      <c r="F170" s="849">
        <v>0.3</v>
      </c>
      <c r="G170" s="849">
        <v>165.09</v>
      </c>
      <c r="H170" s="849">
        <v>4.4673009481750875E-2</v>
      </c>
      <c r="I170" s="849">
        <v>550.30000000000007</v>
      </c>
      <c r="J170" s="849">
        <v>6.7999999999999989</v>
      </c>
      <c r="K170" s="849">
        <v>3695.5200000000004</v>
      </c>
      <c r="L170" s="849">
        <v>1</v>
      </c>
      <c r="M170" s="849">
        <v>543.45882352941192</v>
      </c>
      <c r="N170" s="849">
        <v>3.2</v>
      </c>
      <c r="O170" s="849">
        <v>1739.06</v>
      </c>
      <c r="P170" s="837">
        <v>0.47058600684071517</v>
      </c>
      <c r="Q170" s="850">
        <v>543.45624999999995</v>
      </c>
    </row>
    <row r="171" spans="1:17" ht="14.4" customHeight="1" x14ac:dyDescent="0.3">
      <c r="A171" s="831" t="s">
        <v>576</v>
      </c>
      <c r="B171" s="832" t="s">
        <v>5551</v>
      </c>
      <c r="C171" s="832" t="s">
        <v>5456</v>
      </c>
      <c r="D171" s="832" t="s">
        <v>5721</v>
      </c>
      <c r="E171" s="832" t="s">
        <v>1381</v>
      </c>
      <c r="F171" s="849">
        <v>2</v>
      </c>
      <c r="G171" s="849">
        <v>154.44</v>
      </c>
      <c r="H171" s="849">
        <v>0.14285714285714288</v>
      </c>
      <c r="I171" s="849">
        <v>77.22</v>
      </c>
      <c r="J171" s="849">
        <v>14</v>
      </c>
      <c r="K171" s="849">
        <v>1081.08</v>
      </c>
      <c r="L171" s="849">
        <v>1</v>
      </c>
      <c r="M171" s="849">
        <v>77.22</v>
      </c>
      <c r="N171" s="849">
        <v>34</v>
      </c>
      <c r="O171" s="849">
        <v>2625.48</v>
      </c>
      <c r="P171" s="837">
        <v>2.4285714285714288</v>
      </c>
      <c r="Q171" s="850">
        <v>77.22</v>
      </c>
    </row>
    <row r="172" spans="1:17" ht="14.4" customHeight="1" x14ac:dyDescent="0.3">
      <c r="A172" s="831" t="s">
        <v>576</v>
      </c>
      <c r="B172" s="832" t="s">
        <v>5551</v>
      </c>
      <c r="C172" s="832" t="s">
        <v>5456</v>
      </c>
      <c r="D172" s="832" t="s">
        <v>5722</v>
      </c>
      <c r="E172" s="832" t="s">
        <v>1316</v>
      </c>
      <c r="F172" s="849">
        <v>26.8</v>
      </c>
      <c r="G172" s="849">
        <v>7241.03</v>
      </c>
      <c r="H172" s="849">
        <v>1.2761975427879539</v>
      </c>
      <c r="I172" s="849">
        <v>270.18768656716418</v>
      </c>
      <c r="J172" s="849">
        <v>21</v>
      </c>
      <c r="K172" s="849">
        <v>5673.91</v>
      </c>
      <c r="L172" s="849">
        <v>1</v>
      </c>
      <c r="M172" s="849">
        <v>270.18619047619046</v>
      </c>
      <c r="N172" s="849">
        <v>12.3</v>
      </c>
      <c r="O172" s="849">
        <v>3323.27</v>
      </c>
      <c r="P172" s="837">
        <v>0.58571073563027964</v>
      </c>
      <c r="Q172" s="850">
        <v>270.18455284552846</v>
      </c>
    </row>
    <row r="173" spans="1:17" ht="14.4" customHeight="1" x14ac:dyDescent="0.3">
      <c r="A173" s="831" t="s">
        <v>576</v>
      </c>
      <c r="B173" s="832" t="s">
        <v>5551</v>
      </c>
      <c r="C173" s="832" t="s">
        <v>5456</v>
      </c>
      <c r="D173" s="832" t="s">
        <v>5722</v>
      </c>
      <c r="E173" s="832"/>
      <c r="F173" s="849">
        <v>3.9</v>
      </c>
      <c r="G173" s="849">
        <v>1053.73</v>
      </c>
      <c r="H173" s="849">
        <v>0.5131635336515048</v>
      </c>
      <c r="I173" s="849">
        <v>270.18717948717949</v>
      </c>
      <c r="J173" s="849">
        <v>7.6</v>
      </c>
      <c r="K173" s="849">
        <v>2053.4</v>
      </c>
      <c r="L173" s="849">
        <v>1</v>
      </c>
      <c r="M173" s="849">
        <v>270.18421052631584</v>
      </c>
      <c r="N173" s="849"/>
      <c r="O173" s="849"/>
      <c r="P173" s="837"/>
      <c r="Q173" s="850"/>
    </row>
    <row r="174" spans="1:17" ht="14.4" customHeight="1" x14ac:dyDescent="0.3">
      <c r="A174" s="831" t="s">
        <v>576</v>
      </c>
      <c r="B174" s="832" t="s">
        <v>5551</v>
      </c>
      <c r="C174" s="832" t="s">
        <v>5456</v>
      </c>
      <c r="D174" s="832" t="s">
        <v>5723</v>
      </c>
      <c r="E174" s="832" t="s">
        <v>5724</v>
      </c>
      <c r="F174" s="849">
        <v>1.6</v>
      </c>
      <c r="G174" s="849">
        <v>216.16</v>
      </c>
      <c r="H174" s="849"/>
      <c r="I174" s="849">
        <v>135.1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576</v>
      </c>
      <c r="B175" s="832" t="s">
        <v>5551</v>
      </c>
      <c r="C175" s="832" t="s">
        <v>5456</v>
      </c>
      <c r="D175" s="832" t="s">
        <v>5725</v>
      </c>
      <c r="E175" s="832" t="s">
        <v>5726</v>
      </c>
      <c r="F175" s="849">
        <v>80.8</v>
      </c>
      <c r="G175" s="849">
        <v>28984.489999999998</v>
      </c>
      <c r="H175" s="849">
        <v>1.2190916860563907</v>
      </c>
      <c r="I175" s="849">
        <v>358.71893564356435</v>
      </c>
      <c r="J175" s="849">
        <v>87.5</v>
      </c>
      <c r="K175" s="849">
        <v>23775.48</v>
      </c>
      <c r="L175" s="849">
        <v>1</v>
      </c>
      <c r="M175" s="849">
        <v>271.71977142857145</v>
      </c>
      <c r="N175" s="849">
        <v>98</v>
      </c>
      <c r="O175" s="849">
        <v>26628.510000000002</v>
      </c>
      <c r="P175" s="837">
        <v>1.1199988391401563</v>
      </c>
      <c r="Q175" s="850">
        <v>271.71948979591838</v>
      </c>
    </row>
    <row r="176" spans="1:17" ht="14.4" customHeight="1" x14ac:dyDescent="0.3">
      <c r="A176" s="831" t="s">
        <v>576</v>
      </c>
      <c r="B176" s="832" t="s">
        <v>5551</v>
      </c>
      <c r="C176" s="832" t="s">
        <v>5456</v>
      </c>
      <c r="D176" s="832" t="s">
        <v>5727</v>
      </c>
      <c r="E176" s="832" t="s">
        <v>5728</v>
      </c>
      <c r="F176" s="849"/>
      <c r="G176" s="849"/>
      <c r="H176" s="849"/>
      <c r="I176" s="849"/>
      <c r="J176" s="849"/>
      <c r="K176" s="849"/>
      <c r="L176" s="849"/>
      <c r="M176" s="849"/>
      <c r="N176" s="849">
        <v>1</v>
      </c>
      <c r="O176" s="849">
        <v>5985.75</v>
      </c>
      <c r="P176" s="837"/>
      <c r="Q176" s="850">
        <v>5985.75</v>
      </c>
    </row>
    <row r="177" spans="1:17" ht="14.4" customHeight="1" x14ac:dyDescent="0.3">
      <c r="A177" s="831" t="s">
        <v>576</v>
      </c>
      <c r="B177" s="832" t="s">
        <v>5551</v>
      </c>
      <c r="C177" s="832" t="s">
        <v>5456</v>
      </c>
      <c r="D177" s="832" t="s">
        <v>5729</v>
      </c>
      <c r="E177" s="832" t="s">
        <v>5730</v>
      </c>
      <c r="F177" s="849">
        <v>20</v>
      </c>
      <c r="G177" s="849">
        <v>1362.4</v>
      </c>
      <c r="H177" s="849"/>
      <c r="I177" s="849">
        <v>68.12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576</v>
      </c>
      <c r="B178" s="832" t="s">
        <v>5551</v>
      </c>
      <c r="C178" s="832" t="s">
        <v>5456</v>
      </c>
      <c r="D178" s="832" t="s">
        <v>5731</v>
      </c>
      <c r="E178" s="832" t="s">
        <v>5730</v>
      </c>
      <c r="F178" s="849">
        <v>1</v>
      </c>
      <c r="G178" s="849">
        <v>19.59</v>
      </c>
      <c r="H178" s="849"/>
      <c r="I178" s="849">
        <v>19.59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576</v>
      </c>
      <c r="B179" s="832" t="s">
        <v>5551</v>
      </c>
      <c r="C179" s="832" t="s">
        <v>5456</v>
      </c>
      <c r="D179" s="832" t="s">
        <v>5732</v>
      </c>
      <c r="E179" s="832" t="s">
        <v>5733</v>
      </c>
      <c r="F179" s="849">
        <v>8.1999999999999993</v>
      </c>
      <c r="G179" s="849">
        <v>30792.71</v>
      </c>
      <c r="H179" s="849">
        <v>1.2253000805785741</v>
      </c>
      <c r="I179" s="849">
        <v>3755.2085365853659</v>
      </c>
      <c r="J179" s="849">
        <v>7.6999999999999993</v>
      </c>
      <c r="K179" s="849">
        <v>25130.75</v>
      </c>
      <c r="L179" s="849">
        <v>1</v>
      </c>
      <c r="M179" s="849">
        <v>3263.7337662337663</v>
      </c>
      <c r="N179" s="849">
        <v>12.399999999999999</v>
      </c>
      <c r="O179" s="849">
        <v>40470.409999999996</v>
      </c>
      <c r="P179" s="837">
        <v>1.6103940391751139</v>
      </c>
      <c r="Q179" s="850">
        <v>3263.742741935484</v>
      </c>
    </row>
    <row r="180" spans="1:17" ht="14.4" customHeight="1" x14ac:dyDescent="0.3">
      <c r="A180" s="831" t="s">
        <v>576</v>
      </c>
      <c r="B180" s="832" t="s">
        <v>5551</v>
      </c>
      <c r="C180" s="832" t="s">
        <v>5456</v>
      </c>
      <c r="D180" s="832" t="s">
        <v>5734</v>
      </c>
      <c r="E180" s="832" t="s">
        <v>1405</v>
      </c>
      <c r="F180" s="849"/>
      <c r="G180" s="849"/>
      <c r="H180" s="849"/>
      <c r="I180" s="849"/>
      <c r="J180" s="849">
        <v>4.8000000000000007</v>
      </c>
      <c r="K180" s="849">
        <v>1855.8000000000002</v>
      </c>
      <c r="L180" s="849">
        <v>1</v>
      </c>
      <c r="M180" s="849">
        <v>386.625</v>
      </c>
      <c r="N180" s="849"/>
      <c r="O180" s="849"/>
      <c r="P180" s="837"/>
      <c r="Q180" s="850"/>
    </row>
    <row r="181" spans="1:17" ht="14.4" customHeight="1" x14ac:dyDescent="0.3">
      <c r="A181" s="831" t="s">
        <v>576</v>
      </c>
      <c r="B181" s="832" t="s">
        <v>5551</v>
      </c>
      <c r="C181" s="832" t="s">
        <v>5456</v>
      </c>
      <c r="D181" s="832" t="s">
        <v>5735</v>
      </c>
      <c r="E181" s="832" t="s">
        <v>5736</v>
      </c>
      <c r="F181" s="849">
        <v>19</v>
      </c>
      <c r="G181" s="849">
        <v>2082.4</v>
      </c>
      <c r="H181" s="849"/>
      <c r="I181" s="849">
        <v>109.60000000000001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576</v>
      </c>
      <c r="B182" s="832" t="s">
        <v>5551</v>
      </c>
      <c r="C182" s="832" t="s">
        <v>5456</v>
      </c>
      <c r="D182" s="832" t="s">
        <v>5737</v>
      </c>
      <c r="E182" s="832" t="s">
        <v>5736</v>
      </c>
      <c r="F182" s="849">
        <v>79.5</v>
      </c>
      <c r="G182" s="849">
        <v>17426.400000000001</v>
      </c>
      <c r="H182" s="849">
        <v>5.6785714285714288</v>
      </c>
      <c r="I182" s="849">
        <v>219.20000000000002</v>
      </c>
      <c r="J182" s="849">
        <v>14</v>
      </c>
      <c r="K182" s="849">
        <v>3068.8</v>
      </c>
      <c r="L182" s="849">
        <v>1</v>
      </c>
      <c r="M182" s="849">
        <v>219.20000000000002</v>
      </c>
      <c r="N182" s="849">
        <v>43</v>
      </c>
      <c r="O182" s="849">
        <v>9425.6</v>
      </c>
      <c r="P182" s="837">
        <v>3.0714285714285712</v>
      </c>
      <c r="Q182" s="850">
        <v>219.20000000000002</v>
      </c>
    </row>
    <row r="183" spans="1:17" ht="14.4" customHeight="1" x14ac:dyDescent="0.3">
      <c r="A183" s="831" t="s">
        <v>576</v>
      </c>
      <c r="B183" s="832" t="s">
        <v>5551</v>
      </c>
      <c r="C183" s="832" t="s">
        <v>5456</v>
      </c>
      <c r="D183" s="832" t="s">
        <v>5738</v>
      </c>
      <c r="E183" s="832" t="s">
        <v>5739</v>
      </c>
      <c r="F183" s="849">
        <v>2</v>
      </c>
      <c r="G183" s="849">
        <v>6764.22</v>
      </c>
      <c r="H183" s="849"/>
      <c r="I183" s="849">
        <v>3382.11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576</v>
      </c>
      <c r="B184" s="832" t="s">
        <v>5551</v>
      </c>
      <c r="C184" s="832" t="s">
        <v>5456</v>
      </c>
      <c r="D184" s="832" t="s">
        <v>5738</v>
      </c>
      <c r="E184" s="832"/>
      <c r="F184" s="849">
        <v>2</v>
      </c>
      <c r="G184" s="849">
        <v>7579.02</v>
      </c>
      <c r="H184" s="849"/>
      <c r="I184" s="849">
        <v>3789.51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576</v>
      </c>
      <c r="B185" s="832" t="s">
        <v>5551</v>
      </c>
      <c r="C185" s="832" t="s">
        <v>5456</v>
      </c>
      <c r="D185" s="832" t="s">
        <v>5740</v>
      </c>
      <c r="E185" s="832" t="s">
        <v>5741</v>
      </c>
      <c r="F185" s="849"/>
      <c r="G185" s="849"/>
      <c r="H185" s="849"/>
      <c r="I185" s="849"/>
      <c r="J185" s="849">
        <v>5.3</v>
      </c>
      <c r="K185" s="849">
        <v>2514.4</v>
      </c>
      <c r="L185" s="849">
        <v>1</v>
      </c>
      <c r="M185" s="849">
        <v>474.41509433962267</v>
      </c>
      <c r="N185" s="849">
        <v>2.8</v>
      </c>
      <c r="O185" s="849">
        <v>1328.39</v>
      </c>
      <c r="P185" s="837">
        <v>0.52831291759465482</v>
      </c>
      <c r="Q185" s="850">
        <v>474.42500000000007</v>
      </c>
    </row>
    <row r="186" spans="1:17" ht="14.4" customHeight="1" x14ac:dyDescent="0.3">
      <c r="A186" s="831" t="s">
        <v>576</v>
      </c>
      <c r="B186" s="832" t="s">
        <v>5551</v>
      </c>
      <c r="C186" s="832" t="s">
        <v>5456</v>
      </c>
      <c r="D186" s="832" t="s">
        <v>5742</v>
      </c>
      <c r="E186" s="832" t="s">
        <v>5743</v>
      </c>
      <c r="F186" s="849"/>
      <c r="G186" s="849"/>
      <c r="H186" s="849"/>
      <c r="I186" s="849"/>
      <c r="J186" s="849">
        <v>2</v>
      </c>
      <c r="K186" s="849">
        <v>8434.32</v>
      </c>
      <c r="L186" s="849">
        <v>1</v>
      </c>
      <c r="M186" s="849">
        <v>4217.16</v>
      </c>
      <c r="N186" s="849"/>
      <c r="O186" s="849"/>
      <c r="P186" s="837"/>
      <c r="Q186" s="850"/>
    </row>
    <row r="187" spans="1:17" ht="14.4" customHeight="1" x14ac:dyDescent="0.3">
      <c r="A187" s="831" t="s">
        <v>576</v>
      </c>
      <c r="B187" s="832" t="s">
        <v>5551</v>
      </c>
      <c r="C187" s="832" t="s">
        <v>5456</v>
      </c>
      <c r="D187" s="832" t="s">
        <v>5744</v>
      </c>
      <c r="E187" s="832" t="s">
        <v>5743</v>
      </c>
      <c r="F187" s="849"/>
      <c r="G187" s="849"/>
      <c r="H187" s="849"/>
      <c r="I187" s="849"/>
      <c r="J187" s="849">
        <v>1</v>
      </c>
      <c r="K187" s="849">
        <v>10542.91</v>
      </c>
      <c r="L187" s="849">
        <v>1</v>
      </c>
      <c r="M187" s="849">
        <v>10542.91</v>
      </c>
      <c r="N187" s="849"/>
      <c r="O187" s="849"/>
      <c r="P187" s="837"/>
      <c r="Q187" s="850"/>
    </row>
    <row r="188" spans="1:17" ht="14.4" customHeight="1" x14ac:dyDescent="0.3">
      <c r="A188" s="831" t="s">
        <v>576</v>
      </c>
      <c r="B188" s="832" t="s">
        <v>5551</v>
      </c>
      <c r="C188" s="832" t="s">
        <v>5456</v>
      </c>
      <c r="D188" s="832" t="s">
        <v>5745</v>
      </c>
      <c r="E188" s="832" t="s">
        <v>5746</v>
      </c>
      <c r="F188" s="849"/>
      <c r="G188" s="849"/>
      <c r="H188" s="849"/>
      <c r="I188" s="849"/>
      <c r="J188" s="849">
        <v>2.7</v>
      </c>
      <c r="K188" s="849">
        <v>1158.8399999999999</v>
      </c>
      <c r="L188" s="849">
        <v>1</v>
      </c>
      <c r="M188" s="849">
        <v>429.19999999999993</v>
      </c>
      <c r="N188" s="849">
        <v>1</v>
      </c>
      <c r="O188" s="849">
        <v>429.2</v>
      </c>
      <c r="P188" s="837">
        <v>0.37037037037037041</v>
      </c>
      <c r="Q188" s="850">
        <v>429.2</v>
      </c>
    </row>
    <row r="189" spans="1:17" ht="14.4" customHeight="1" x14ac:dyDescent="0.3">
      <c r="A189" s="831" t="s">
        <v>576</v>
      </c>
      <c r="B189" s="832" t="s">
        <v>5551</v>
      </c>
      <c r="C189" s="832" t="s">
        <v>5456</v>
      </c>
      <c r="D189" s="832" t="s">
        <v>5745</v>
      </c>
      <c r="E189" s="832" t="s">
        <v>1685</v>
      </c>
      <c r="F189" s="849"/>
      <c r="G189" s="849"/>
      <c r="H189" s="849"/>
      <c r="I189" s="849"/>
      <c r="J189" s="849"/>
      <c r="K189" s="849"/>
      <c r="L189" s="849"/>
      <c r="M189" s="849"/>
      <c r="N189" s="849">
        <v>0.6</v>
      </c>
      <c r="O189" s="849">
        <v>257.52</v>
      </c>
      <c r="P189" s="837"/>
      <c r="Q189" s="850">
        <v>429.2</v>
      </c>
    </row>
    <row r="190" spans="1:17" ht="14.4" customHeight="1" x14ac:dyDescent="0.3">
      <c r="A190" s="831" t="s">
        <v>576</v>
      </c>
      <c r="B190" s="832" t="s">
        <v>5551</v>
      </c>
      <c r="C190" s="832" t="s">
        <v>5456</v>
      </c>
      <c r="D190" s="832" t="s">
        <v>5747</v>
      </c>
      <c r="E190" s="832" t="s">
        <v>5748</v>
      </c>
      <c r="F190" s="849">
        <v>12</v>
      </c>
      <c r="G190" s="849">
        <v>789</v>
      </c>
      <c r="H190" s="849"/>
      <c r="I190" s="849">
        <v>65.75</v>
      </c>
      <c r="J190" s="849"/>
      <c r="K190" s="849"/>
      <c r="L190" s="849"/>
      <c r="M190" s="849"/>
      <c r="N190" s="849">
        <v>368</v>
      </c>
      <c r="O190" s="849">
        <v>22695.760000000002</v>
      </c>
      <c r="P190" s="837"/>
      <c r="Q190" s="850">
        <v>61.673260869565226</v>
      </c>
    </row>
    <row r="191" spans="1:17" ht="14.4" customHeight="1" x14ac:dyDescent="0.3">
      <c r="A191" s="831" t="s">
        <v>576</v>
      </c>
      <c r="B191" s="832" t="s">
        <v>5551</v>
      </c>
      <c r="C191" s="832" t="s">
        <v>5456</v>
      </c>
      <c r="D191" s="832" t="s">
        <v>5749</v>
      </c>
      <c r="E191" s="832" t="s">
        <v>1367</v>
      </c>
      <c r="F191" s="849">
        <v>8.5</v>
      </c>
      <c r="G191" s="849">
        <v>788.27</v>
      </c>
      <c r="H191" s="849">
        <v>0.52927471228866474</v>
      </c>
      <c r="I191" s="849">
        <v>92.737647058823526</v>
      </c>
      <c r="J191" s="849">
        <v>18.899999999999999</v>
      </c>
      <c r="K191" s="849">
        <v>1489.34</v>
      </c>
      <c r="L191" s="849">
        <v>1</v>
      </c>
      <c r="M191" s="849">
        <v>78.801058201058197</v>
      </c>
      <c r="N191" s="849">
        <v>40.200000000000003</v>
      </c>
      <c r="O191" s="849">
        <v>3167.76</v>
      </c>
      <c r="P191" s="837">
        <v>2.1269555642096503</v>
      </c>
      <c r="Q191" s="850">
        <v>78.8</v>
      </c>
    </row>
    <row r="192" spans="1:17" ht="14.4" customHeight="1" x14ac:dyDescent="0.3">
      <c r="A192" s="831" t="s">
        <v>576</v>
      </c>
      <c r="B192" s="832" t="s">
        <v>5551</v>
      </c>
      <c r="C192" s="832" t="s">
        <v>5456</v>
      </c>
      <c r="D192" s="832" t="s">
        <v>5749</v>
      </c>
      <c r="E192" s="832" t="s">
        <v>5750</v>
      </c>
      <c r="F192" s="849">
        <v>6.1000000000000005</v>
      </c>
      <c r="G192" s="849">
        <v>565.76</v>
      </c>
      <c r="H192" s="849">
        <v>1.4652439656065472</v>
      </c>
      <c r="I192" s="849">
        <v>92.747540983606541</v>
      </c>
      <c r="J192" s="849">
        <v>4.9000000000000004</v>
      </c>
      <c r="K192" s="849">
        <v>386.12</v>
      </c>
      <c r="L192" s="849">
        <v>1</v>
      </c>
      <c r="M192" s="849">
        <v>78.8</v>
      </c>
      <c r="N192" s="849">
        <v>11.4</v>
      </c>
      <c r="O192" s="849">
        <v>898.32</v>
      </c>
      <c r="P192" s="837">
        <v>2.3265306122448979</v>
      </c>
      <c r="Q192" s="850">
        <v>78.8</v>
      </c>
    </row>
    <row r="193" spans="1:17" ht="14.4" customHeight="1" x14ac:dyDescent="0.3">
      <c r="A193" s="831" t="s">
        <v>576</v>
      </c>
      <c r="B193" s="832" t="s">
        <v>5551</v>
      </c>
      <c r="C193" s="832" t="s">
        <v>5456</v>
      </c>
      <c r="D193" s="832" t="s">
        <v>5751</v>
      </c>
      <c r="E193" s="832" t="s">
        <v>2107</v>
      </c>
      <c r="F193" s="849"/>
      <c r="G193" s="849"/>
      <c r="H193" s="849"/>
      <c r="I193" s="849"/>
      <c r="J193" s="849"/>
      <c r="K193" s="849"/>
      <c r="L193" s="849"/>
      <c r="M193" s="849"/>
      <c r="N193" s="849">
        <v>40</v>
      </c>
      <c r="O193" s="849">
        <v>1765.2</v>
      </c>
      <c r="P193" s="837"/>
      <c r="Q193" s="850">
        <v>44.13</v>
      </c>
    </row>
    <row r="194" spans="1:17" ht="14.4" customHeight="1" x14ac:dyDescent="0.3">
      <c r="A194" s="831" t="s">
        <v>576</v>
      </c>
      <c r="B194" s="832" t="s">
        <v>5551</v>
      </c>
      <c r="C194" s="832" t="s">
        <v>5456</v>
      </c>
      <c r="D194" s="832" t="s">
        <v>5752</v>
      </c>
      <c r="E194" s="832" t="s">
        <v>1677</v>
      </c>
      <c r="F194" s="849">
        <v>1</v>
      </c>
      <c r="G194" s="849">
        <v>1287.3599999999999</v>
      </c>
      <c r="H194" s="849">
        <v>1</v>
      </c>
      <c r="I194" s="849">
        <v>1287.3599999999999</v>
      </c>
      <c r="J194" s="849">
        <v>1</v>
      </c>
      <c r="K194" s="849">
        <v>1287.3599999999999</v>
      </c>
      <c r="L194" s="849">
        <v>1</v>
      </c>
      <c r="M194" s="849">
        <v>1287.3599999999999</v>
      </c>
      <c r="N194" s="849"/>
      <c r="O194" s="849"/>
      <c r="P194" s="837"/>
      <c r="Q194" s="850"/>
    </row>
    <row r="195" spans="1:17" ht="14.4" customHeight="1" x14ac:dyDescent="0.3">
      <c r="A195" s="831" t="s">
        <v>576</v>
      </c>
      <c r="B195" s="832" t="s">
        <v>5551</v>
      </c>
      <c r="C195" s="832" t="s">
        <v>5456</v>
      </c>
      <c r="D195" s="832" t="s">
        <v>5753</v>
      </c>
      <c r="E195" s="832" t="s">
        <v>5754</v>
      </c>
      <c r="F195" s="849"/>
      <c r="G195" s="849"/>
      <c r="H195" s="849"/>
      <c r="I195" s="849"/>
      <c r="J195" s="849"/>
      <c r="K195" s="849"/>
      <c r="L195" s="849"/>
      <c r="M195" s="849"/>
      <c r="N195" s="849">
        <v>3.8</v>
      </c>
      <c r="O195" s="849">
        <v>7051.28</v>
      </c>
      <c r="P195" s="837"/>
      <c r="Q195" s="850">
        <v>1855.6</v>
      </c>
    </row>
    <row r="196" spans="1:17" ht="14.4" customHeight="1" x14ac:dyDescent="0.3">
      <c r="A196" s="831" t="s">
        <v>576</v>
      </c>
      <c r="B196" s="832" t="s">
        <v>5551</v>
      </c>
      <c r="C196" s="832" t="s">
        <v>5456</v>
      </c>
      <c r="D196" s="832" t="s">
        <v>5755</v>
      </c>
      <c r="E196" s="832" t="s">
        <v>5756</v>
      </c>
      <c r="F196" s="849"/>
      <c r="G196" s="849"/>
      <c r="H196" s="849"/>
      <c r="I196" s="849"/>
      <c r="J196" s="849"/>
      <c r="K196" s="849"/>
      <c r="L196" s="849"/>
      <c r="M196" s="849"/>
      <c r="N196" s="849">
        <v>6.2</v>
      </c>
      <c r="O196" s="849">
        <v>3718.85</v>
      </c>
      <c r="P196" s="837"/>
      <c r="Q196" s="850">
        <v>599.8145161290322</v>
      </c>
    </row>
    <row r="197" spans="1:17" ht="14.4" customHeight="1" x14ac:dyDescent="0.3">
      <c r="A197" s="831" t="s">
        <v>576</v>
      </c>
      <c r="B197" s="832" t="s">
        <v>5551</v>
      </c>
      <c r="C197" s="832" t="s">
        <v>5456</v>
      </c>
      <c r="D197" s="832" t="s">
        <v>5757</v>
      </c>
      <c r="E197" s="832" t="s">
        <v>5756</v>
      </c>
      <c r="F197" s="849">
        <v>2.8</v>
      </c>
      <c r="G197" s="849">
        <v>2239.34</v>
      </c>
      <c r="H197" s="849"/>
      <c r="I197" s="849">
        <v>799.76428571428585</v>
      </c>
      <c r="J197" s="849"/>
      <c r="K197" s="849"/>
      <c r="L197" s="849"/>
      <c r="M197" s="849"/>
      <c r="N197" s="849">
        <v>1.9</v>
      </c>
      <c r="O197" s="849">
        <v>1519.52</v>
      </c>
      <c r="P197" s="837"/>
      <c r="Q197" s="850">
        <v>799.74736842105267</v>
      </c>
    </row>
    <row r="198" spans="1:17" ht="14.4" customHeight="1" x14ac:dyDescent="0.3">
      <c r="A198" s="831" t="s">
        <v>576</v>
      </c>
      <c r="B198" s="832" t="s">
        <v>5551</v>
      </c>
      <c r="C198" s="832" t="s">
        <v>5456</v>
      </c>
      <c r="D198" s="832" t="s">
        <v>5758</v>
      </c>
      <c r="E198" s="832" t="s">
        <v>5759</v>
      </c>
      <c r="F198" s="849">
        <v>1</v>
      </c>
      <c r="G198" s="849">
        <v>3789.51</v>
      </c>
      <c r="H198" s="849"/>
      <c r="I198" s="849">
        <v>3789.51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576</v>
      </c>
      <c r="B199" s="832" t="s">
        <v>5551</v>
      </c>
      <c r="C199" s="832" t="s">
        <v>5456</v>
      </c>
      <c r="D199" s="832" t="s">
        <v>5760</v>
      </c>
      <c r="E199" s="832" t="s">
        <v>1371</v>
      </c>
      <c r="F199" s="849">
        <v>8</v>
      </c>
      <c r="G199" s="849">
        <v>739.92000000000007</v>
      </c>
      <c r="H199" s="849">
        <v>0.86957339287812918</v>
      </c>
      <c r="I199" s="849">
        <v>92.490000000000009</v>
      </c>
      <c r="J199" s="849">
        <v>9.1999999999999993</v>
      </c>
      <c r="K199" s="849">
        <v>850.9</v>
      </c>
      <c r="L199" s="849">
        <v>1</v>
      </c>
      <c r="M199" s="849">
        <v>92.489130434782609</v>
      </c>
      <c r="N199" s="849">
        <v>36.5</v>
      </c>
      <c r="O199" s="849">
        <v>3375.88</v>
      </c>
      <c r="P199" s="837">
        <v>3.9674227288753086</v>
      </c>
      <c r="Q199" s="850">
        <v>92.489863013698638</v>
      </c>
    </row>
    <row r="200" spans="1:17" ht="14.4" customHeight="1" x14ac:dyDescent="0.3">
      <c r="A200" s="831" t="s">
        <v>576</v>
      </c>
      <c r="B200" s="832" t="s">
        <v>5551</v>
      </c>
      <c r="C200" s="832" t="s">
        <v>5456</v>
      </c>
      <c r="D200" s="832" t="s">
        <v>5761</v>
      </c>
      <c r="E200" s="832" t="s">
        <v>1300</v>
      </c>
      <c r="F200" s="849"/>
      <c r="G200" s="849"/>
      <c r="H200" s="849"/>
      <c r="I200" s="849"/>
      <c r="J200" s="849"/>
      <c r="K200" s="849"/>
      <c r="L200" s="849"/>
      <c r="M200" s="849"/>
      <c r="N200" s="849">
        <v>6</v>
      </c>
      <c r="O200" s="849">
        <v>7724.16</v>
      </c>
      <c r="P200" s="837"/>
      <c r="Q200" s="850">
        <v>1287.3599999999999</v>
      </c>
    </row>
    <row r="201" spans="1:17" ht="14.4" customHeight="1" x14ac:dyDescent="0.3">
      <c r="A201" s="831" t="s">
        <v>576</v>
      </c>
      <c r="B201" s="832" t="s">
        <v>5551</v>
      </c>
      <c r="C201" s="832" t="s">
        <v>5456</v>
      </c>
      <c r="D201" s="832" t="s">
        <v>5762</v>
      </c>
      <c r="E201" s="832" t="s">
        <v>5763</v>
      </c>
      <c r="F201" s="849">
        <v>5.4</v>
      </c>
      <c r="G201" s="849">
        <v>11149.73</v>
      </c>
      <c r="H201" s="849">
        <v>22.775467265856399</v>
      </c>
      <c r="I201" s="849">
        <v>2064.7648148148146</v>
      </c>
      <c r="J201" s="849">
        <v>0.3</v>
      </c>
      <c r="K201" s="849">
        <v>489.55</v>
      </c>
      <c r="L201" s="849">
        <v>1</v>
      </c>
      <c r="M201" s="849">
        <v>1631.8333333333335</v>
      </c>
      <c r="N201" s="849"/>
      <c r="O201" s="849"/>
      <c r="P201" s="837"/>
      <c r="Q201" s="850"/>
    </row>
    <row r="202" spans="1:17" ht="14.4" customHeight="1" x14ac:dyDescent="0.3">
      <c r="A202" s="831" t="s">
        <v>576</v>
      </c>
      <c r="B202" s="832" t="s">
        <v>5551</v>
      </c>
      <c r="C202" s="832" t="s">
        <v>5456</v>
      </c>
      <c r="D202" s="832" t="s">
        <v>5764</v>
      </c>
      <c r="E202" s="832" t="s">
        <v>5765</v>
      </c>
      <c r="F202" s="849"/>
      <c r="G202" s="849"/>
      <c r="H202" s="849"/>
      <c r="I202" s="849"/>
      <c r="J202" s="849">
        <v>6.4</v>
      </c>
      <c r="K202" s="849">
        <v>2507.52</v>
      </c>
      <c r="L202" s="849">
        <v>1</v>
      </c>
      <c r="M202" s="849">
        <v>391.79999999999995</v>
      </c>
      <c r="N202" s="849">
        <v>3.0999999999999996</v>
      </c>
      <c r="O202" s="849">
        <v>1214.58</v>
      </c>
      <c r="P202" s="837">
        <v>0.484375</v>
      </c>
      <c r="Q202" s="850">
        <v>391.8</v>
      </c>
    </row>
    <row r="203" spans="1:17" ht="14.4" customHeight="1" x14ac:dyDescent="0.3">
      <c r="A203" s="831" t="s">
        <v>576</v>
      </c>
      <c r="B203" s="832" t="s">
        <v>5551</v>
      </c>
      <c r="C203" s="832" t="s">
        <v>5456</v>
      </c>
      <c r="D203" s="832" t="s">
        <v>5766</v>
      </c>
      <c r="E203" s="832" t="s">
        <v>5767</v>
      </c>
      <c r="F203" s="849"/>
      <c r="G203" s="849"/>
      <c r="H203" s="849"/>
      <c r="I203" s="849"/>
      <c r="J203" s="849">
        <v>5</v>
      </c>
      <c r="K203" s="849">
        <v>548</v>
      </c>
      <c r="L203" s="849">
        <v>1</v>
      </c>
      <c r="M203" s="849">
        <v>109.6</v>
      </c>
      <c r="N203" s="849">
        <v>45</v>
      </c>
      <c r="O203" s="849">
        <v>4932</v>
      </c>
      <c r="P203" s="837">
        <v>9</v>
      </c>
      <c r="Q203" s="850">
        <v>109.6</v>
      </c>
    </row>
    <row r="204" spans="1:17" ht="14.4" customHeight="1" x14ac:dyDescent="0.3">
      <c r="A204" s="831" t="s">
        <v>576</v>
      </c>
      <c r="B204" s="832" t="s">
        <v>5551</v>
      </c>
      <c r="C204" s="832" t="s">
        <v>5456</v>
      </c>
      <c r="D204" s="832" t="s">
        <v>5768</v>
      </c>
      <c r="E204" s="832" t="s">
        <v>5767</v>
      </c>
      <c r="F204" s="849">
        <v>3</v>
      </c>
      <c r="G204" s="849">
        <v>657.6</v>
      </c>
      <c r="H204" s="849">
        <v>2.3622047244094488E-2</v>
      </c>
      <c r="I204" s="849">
        <v>219.20000000000002</v>
      </c>
      <c r="J204" s="849">
        <v>127</v>
      </c>
      <c r="K204" s="849">
        <v>27838.400000000001</v>
      </c>
      <c r="L204" s="849">
        <v>1</v>
      </c>
      <c r="M204" s="849">
        <v>219.20000000000002</v>
      </c>
      <c r="N204" s="849">
        <v>120</v>
      </c>
      <c r="O204" s="849">
        <v>26304</v>
      </c>
      <c r="P204" s="837">
        <v>0.94488188976377951</v>
      </c>
      <c r="Q204" s="850">
        <v>219.2</v>
      </c>
    </row>
    <row r="205" spans="1:17" ht="14.4" customHeight="1" x14ac:dyDescent="0.3">
      <c r="A205" s="831" t="s">
        <v>576</v>
      </c>
      <c r="B205" s="832" t="s">
        <v>5551</v>
      </c>
      <c r="C205" s="832" t="s">
        <v>5456</v>
      </c>
      <c r="D205" s="832" t="s">
        <v>5769</v>
      </c>
      <c r="E205" s="832" t="s">
        <v>1336</v>
      </c>
      <c r="F205" s="849">
        <v>4.2</v>
      </c>
      <c r="G205" s="849">
        <v>1621.45</v>
      </c>
      <c r="H205" s="849">
        <v>0.3065644438562326</v>
      </c>
      <c r="I205" s="849">
        <v>386.0595238095238</v>
      </c>
      <c r="J205" s="849">
        <v>13.7</v>
      </c>
      <c r="K205" s="849">
        <v>5289.1</v>
      </c>
      <c r="L205" s="849">
        <v>1</v>
      </c>
      <c r="M205" s="849">
        <v>386.06569343065701</v>
      </c>
      <c r="N205" s="849">
        <v>13.8</v>
      </c>
      <c r="O205" s="849">
        <v>5327.7400000000007</v>
      </c>
      <c r="P205" s="837">
        <v>1.0073055907432267</v>
      </c>
      <c r="Q205" s="850">
        <v>386.06811594202901</v>
      </c>
    </row>
    <row r="206" spans="1:17" ht="14.4" customHeight="1" x14ac:dyDescent="0.3">
      <c r="A206" s="831" t="s">
        <v>576</v>
      </c>
      <c r="B206" s="832" t="s">
        <v>5551</v>
      </c>
      <c r="C206" s="832" t="s">
        <v>5456</v>
      </c>
      <c r="D206" s="832" t="s">
        <v>5770</v>
      </c>
      <c r="E206" s="832" t="s">
        <v>1338</v>
      </c>
      <c r="F206" s="849">
        <v>2.2999999999999998</v>
      </c>
      <c r="G206" s="849">
        <v>1775.94</v>
      </c>
      <c r="H206" s="849">
        <v>1.76923460086273</v>
      </c>
      <c r="I206" s="849">
        <v>772.14782608695657</v>
      </c>
      <c r="J206" s="849">
        <v>1.3</v>
      </c>
      <c r="K206" s="849">
        <v>1003.7900000000002</v>
      </c>
      <c r="L206" s="849">
        <v>1</v>
      </c>
      <c r="M206" s="849">
        <v>772.14615384615399</v>
      </c>
      <c r="N206" s="849">
        <v>4.6000000000000005</v>
      </c>
      <c r="O206" s="849">
        <v>3551.88</v>
      </c>
      <c r="P206" s="837">
        <v>3.53846920172546</v>
      </c>
      <c r="Q206" s="850">
        <v>772.14782608695646</v>
      </c>
    </row>
    <row r="207" spans="1:17" ht="14.4" customHeight="1" x14ac:dyDescent="0.3">
      <c r="A207" s="831" t="s">
        <v>576</v>
      </c>
      <c r="B207" s="832" t="s">
        <v>5551</v>
      </c>
      <c r="C207" s="832" t="s">
        <v>5456</v>
      </c>
      <c r="D207" s="832" t="s">
        <v>5771</v>
      </c>
      <c r="E207" s="832" t="s">
        <v>5772</v>
      </c>
      <c r="F207" s="849">
        <v>3.58</v>
      </c>
      <c r="G207" s="849">
        <v>12307.21</v>
      </c>
      <c r="H207" s="849">
        <v>0.36478031601108396</v>
      </c>
      <c r="I207" s="849">
        <v>3437.7681564245809</v>
      </c>
      <c r="J207" s="849">
        <v>9.92</v>
      </c>
      <c r="K207" s="849">
        <v>33738.69</v>
      </c>
      <c r="L207" s="849">
        <v>1</v>
      </c>
      <c r="M207" s="849">
        <v>3401.0776209677424</v>
      </c>
      <c r="N207" s="849"/>
      <c r="O207" s="849"/>
      <c r="P207" s="837"/>
      <c r="Q207" s="850"/>
    </row>
    <row r="208" spans="1:17" ht="14.4" customHeight="1" x14ac:dyDescent="0.3">
      <c r="A208" s="831" t="s">
        <v>576</v>
      </c>
      <c r="B208" s="832" t="s">
        <v>5551</v>
      </c>
      <c r="C208" s="832" t="s">
        <v>5456</v>
      </c>
      <c r="D208" s="832" t="s">
        <v>5771</v>
      </c>
      <c r="E208" s="832"/>
      <c r="F208" s="849">
        <v>3.17</v>
      </c>
      <c r="G208" s="849">
        <v>10791.61</v>
      </c>
      <c r="H208" s="849">
        <v>0.61373224337705967</v>
      </c>
      <c r="I208" s="849">
        <v>3404.2933753943221</v>
      </c>
      <c r="J208" s="849">
        <v>5.17</v>
      </c>
      <c r="K208" s="849">
        <v>17583.580000000002</v>
      </c>
      <c r="L208" s="849">
        <v>1</v>
      </c>
      <c r="M208" s="849">
        <v>3401.0793036750488</v>
      </c>
      <c r="N208" s="849"/>
      <c r="O208" s="849"/>
      <c r="P208" s="837"/>
      <c r="Q208" s="850"/>
    </row>
    <row r="209" spans="1:17" ht="14.4" customHeight="1" x14ac:dyDescent="0.3">
      <c r="A209" s="831" t="s">
        <v>576</v>
      </c>
      <c r="B209" s="832" t="s">
        <v>5551</v>
      </c>
      <c r="C209" s="832" t="s">
        <v>5456</v>
      </c>
      <c r="D209" s="832" t="s">
        <v>5773</v>
      </c>
      <c r="E209" s="832" t="s">
        <v>2114</v>
      </c>
      <c r="F209" s="849"/>
      <c r="G209" s="849"/>
      <c r="H209" s="849"/>
      <c r="I209" s="849"/>
      <c r="J209" s="849">
        <v>2.5</v>
      </c>
      <c r="K209" s="849">
        <v>1011.88</v>
      </c>
      <c r="L209" s="849">
        <v>1</v>
      </c>
      <c r="M209" s="849">
        <v>404.75200000000001</v>
      </c>
      <c r="N209" s="849">
        <v>3.9</v>
      </c>
      <c r="O209" s="849">
        <v>1625.92</v>
      </c>
      <c r="P209" s="837">
        <v>1.6068308495078469</v>
      </c>
      <c r="Q209" s="850">
        <v>416.90256410256416</v>
      </c>
    </row>
    <row r="210" spans="1:17" ht="14.4" customHeight="1" x14ac:dyDescent="0.3">
      <c r="A210" s="831" t="s">
        <v>576</v>
      </c>
      <c r="B210" s="832" t="s">
        <v>5551</v>
      </c>
      <c r="C210" s="832" t="s">
        <v>5456</v>
      </c>
      <c r="D210" s="832" t="s">
        <v>5774</v>
      </c>
      <c r="E210" s="832" t="s">
        <v>2101</v>
      </c>
      <c r="F210" s="849">
        <v>8</v>
      </c>
      <c r="G210" s="849">
        <v>1753.6</v>
      </c>
      <c r="H210" s="849"/>
      <c r="I210" s="849">
        <v>219.2</v>
      </c>
      <c r="J210" s="849"/>
      <c r="K210" s="849"/>
      <c r="L210" s="849"/>
      <c r="M210" s="849"/>
      <c r="N210" s="849">
        <v>10</v>
      </c>
      <c r="O210" s="849">
        <v>2192</v>
      </c>
      <c r="P210" s="837"/>
      <c r="Q210" s="850">
        <v>219.2</v>
      </c>
    </row>
    <row r="211" spans="1:17" ht="14.4" customHeight="1" x14ac:dyDescent="0.3">
      <c r="A211" s="831" t="s">
        <v>576</v>
      </c>
      <c r="B211" s="832" t="s">
        <v>5551</v>
      </c>
      <c r="C211" s="832" t="s">
        <v>5456</v>
      </c>
      <c r="D211" s="832" t="s">
        <v>5775</v>
      </c>
      <c r="E211" s="832" t="s">
        <v>1673</v>
      </c>
      <c r="F211" s="849"/>
      <c r="G211" s="849"/>
      <c r="H211" s="849"/>
      <c r="I211" s="849"/>
      <c r="J211" s="849">
        <v>1</v>
      </c>
      <c r="K211" s="849">
        <v>3172.78</v>
      </c>
      <c r="L211" s="849">
        <v>1</v>
      </c>
      <c r="M211" s="849">
        <v>3172.78</v>
      </c>
      <c r="N211" s="849">
        <v>4</v>
      </c>
      <c r="O211" s="849">
        <v>12691.12</v>
      </c>
      <c r="P211" s="837">
        <v>4</v>
      </c>
      <c r="Q211" s="850">
        <v>3172.78</v>
      </c>
    </row>
    <row r="212" spans="1:17" ht="14.4" customHeight="1" x14ac:dyDescent="0.3">
      <c r="A212" s="831" t="s">
        <v>576</v>
      </c>
      <c r="B212" s="832" t="s">
        <v>5551</v>
      </c>
      <c r="C212" s="832" t="s">
        <v>5456</v>
      </c>
      <c r="D212" s="832" t="s">
        <v>5776</v>
      </c>
      <c r="E212" s="832" t="s">
        <v>2114</v>
      </c>
      <c r="F212" s="849">
        <v>0.1</v>
      </c>
      <c r="G212" s="849">
        <v>85.75</v>
      </c>
      <c r="H212" s="849"/>
      <c r="I212" s="849">
        <v>857.5</v>
      </c>
      <c r="J212" s="849"/>
      <c r="K212" s="849"/>
      <c r="L212" s="849"/>
      <c r="M212" s="849"/>
      <c r="N212" s="849">
        <v>1.4</v>
      </c>
      <c r="O212" s="849">
        <v>1108.21</v>
      </c>
      <c r="P212" s="837"/>
      <c r="Q212" s="850">
        <v>791.57857142857154</v>
      </c>
    </row>
    <row r="213" spans="1:17" ht="14.4" customHeight="1" x14ac:dyDescent="0.3">
      <c r="A213" s="831" t="s">
        <v>576</v>
      </c>
      <c r="B213" s="832" t="s">
        <v>5551</v>
      </c>
      <c r="C213" s="832" t="s">
        <v>5456</v>
      </c>
      <c r="D213" s="832" t="s">
        <v>5777</v>
      </c>
      <c r="E213" s="832" t="s">
        <v>5778</v>
      </c>
      <c r="F213" s="849">
        <v>5.4</v>
      </c>
      <c r="G213" s="849">
        <v>3153.33</v>
      </c>
      <c r="H213" s="849">
        <v>0.20224816389045494</v>
      </c>
      <c r="I213" s="849">
        <v>583.94999999999993</v>
      </c>
      <c r="J213" s="849">
        <v>26.700000000000003</v>
      </c>
      <c r="K213" s="849">
        <v>15591.39</v>
      </c>
      <c r="L213" s="849">
        <v>1</v>
      </c>
      <c r="M213" s="849">
        <v>583.94719101123587</v>
      </c>
      <c r="N213" s="849">
        <v>18.399999999999999</v>
      </c>
      <c r="O213" s="849">
        <v>10744.68</v>
      </c>
      <c r="P213" s="837">
        <v>0.6891418917748835</v>
      </c>
      <c r="Q213" s="850">
        <v>583.95000000000005</v>
      </c>
    </row>
    <row r="214" spans="1:17" ht="14.4" customHeight="1" x14ac:dyDescent="0.3">
      <c r="A214" s="831" t="s">
        <v>576</v>
      </c>
      <c r="B214" s="832" t="s">
        <v>5551</v>
      </c>
      <c r="C214" s="832" t="s">
        <v>5456</v>
      </c>
      <c r="D214" s="832" t="s">
        <v>5779</v>
      </c>
      <c r="E214" s="832" t="s">
        <v>5780</v>
      </c>
      <c r="F214" s="849"/>
      <c r="G214" s="849"/>
      <c r="H214" s="849"/>
      <c r="I214" s="849"/>
      <c r="J214" s="849"/>
      <c r="K214" s="849"/>
      <c r="L214" s="849"/>
      <c r="M214" s="849"/>
      <c r="N214" s="849">
        <v>0.7</v>
      </c>
      <c r="O214" s="849">
        <v>600.25</v>
      </c>
      <c r="P214" s="837"/>
      <c r="Q214" s="850">
        <v>857.5</v>
      </c>
    </row>
    <row r="215" spans="1:17" ht="14.4" customHeight="1" x14ac:dyDescent="0.3">
      <c r="A215" s="831" t="s">
        <v>576</v>
      </c>
      <c r="B215" s="832" t="s">
        <v>5551</v>
      </c>
      <c r="C215" s="832" t="s">
        <v>5456</v>
      </c>
      <c r="D215" s="832" t="s">
        <v>5781</v>
      </c>
      <c r="E215" s="832" t="s">
        <v>2080</v>
      </c>
      <c r="F215" s="849"/>
      <c r="G215" s="849"/>
      <c r="H215" s="849"/>
      <c r="I215" s="849"/>
      <c r="J215" s="849"/>
      <c r="K215" s="849"/>
      <c r="L215" s="849"/>
      <c r="M215" s="849"/>
      <c r="N215" s="849">
        <v>8</v>
      </c>
      <c r="O215" s="849">
        <v>526</v>
      </c>
      <c r="P215" s="837"/>
      <c r="Q215" s="850">
        <v>65.75</v>
      </c>
    </row>
    <row r="216" spans="1:17" ht="14.4" customHeight="1" x14ac:dyDescent="0.3">
      <c r="A216" s="831" t="s">
        <v>576</v>
      </c>
      <c r="B216" s="832" t="s">
        <v>5551</v>
      </c>
      <c r="C216" s="832" t="s">
        <v>5456</v>
      </c>
      <c r="D216" s="832" t="s">
        <v>5782</v>
      </c>
      <c r="E216" s="832" t="s">
        <v>5783</v>
      </c>
      <c r="F216" s="849">
        <v>32</v>
      </c>
      <c r="G216" s="849">
        <v>1533.12</v>
      </c>
      <c r="H216" s="849">
        <v>9.8765432098765427E-2</v>
      </c>
      <c r="I216" s="849">
        <v>47.91</v>
      </c>
      <c r="J216" s="849">
        <v>324</v>
      </c>
      <c r="K216" s="849">
        <v>15522.84</v>
      </c>
      <c r="L216" s="849">
        <v>1</v>
      </c>
      <c r="M216" s="849">
        <v>47.910000000000004</v>
      </c>
      <c r="N216" s="849"/>
      <c r="O216" s="849"/>
      <c r="P216" s="837"/>
      <c r="Q216" s="850"/>
    </row>
    <row r="217" spans="1:17" ht="14.4" customHeight="1" x14ac:dyDescent="0.3">
      <c r="A217" s="831" t="s">
        <v>576</v>
      </c>
      <c r="B217" s="832" t="s">
        <v>5551</v>
      </c>
      <c r="C217" s="832" t="s">
        <v>5456</v>
      </c>
      <c r="D217" s="832" t="s">
        <v>5784</v>
      </c>
      <c r="E217" s="832" t="s">
        <v>5785</v>
      </c>
      <c r="F217" s="849">
        <v>3.3</v>
      </c>
      <c r="G217" s="849">
        <v>2606.5</v>
      </c>
      <c r="H217" s="849">
        <v>1.5000575506445673</v>
      </c>
      <c r="I217" s="849">
        <v>789.84848484848487</v>
      </c>
      <c r="J217" s="849">
        <v>2.2000000000000002</v>
      </c>
      <c r="K217" s="849">
        <v>1737.6</v>
      </c>
      <c r="L217" s="849">
        <v>1</v>
      </c>
      <c r="M217" s="849">
        <v>789.81818181818176</v>
      </c>
      <c r="N217" s="849"/>
      <c r="O217" s="849"/>
      <c r="P217" s="837"/>
      <c r="Q217" s="850"/>
    </row>
    <row r="218" spans="1:17" ht="14.4" customHeight="1" x14ac:dyDescent="0.3">
      <c r="A218" s="831" t="s">
        <v>576</v>
      </c>
      <c r="B218" s="832" t="s">
        <v>5551</v>
      </c>
      <c r="C218" s="832" t="s">
        <v>5456</v>
      </c>
      <c r="D218" s="832" t="s">
        <v>5786</v>
      </c>
      <c r="E218" s="832" t="s">
        <v>2073</v>
      </c>
      <c r="F218" s="849">
        <v>0.3</v>
      </c>
      <c r="G218" s="849">
        <v>637.67999999999995</v>
      </c>
      <c r="H218" s="849"/>
      <c r="I218" s="849">
        <v>2125.6</v>
      </c>
      <c r="J218" s="849"/>
      <c r="K218" s="849"/>
      <c r="L218" s="849"/>
      <c r="M218" s="849"/>
      <c r="N218" s="849">
        <v>16.700000000000003</v>
      </c>
      <c r="O218" s="849">
        <v>35497.519999999997</v>
      </c>
      <c r="P218" s="837"/>
      <c r="Q218" s="850">
        <v>2125.5999999999995</v>
      </c>
    </row>
    <row r="219" spans="1:17" ht="14.4" customHeight="1" x14ac:dyDescent="0.3">
      <c r="A219" s="831" t="s">
        <v>576</v>
      </c>
      <c r="B219" s="832" t="s">
        <v>5551</v>
      </c>
      <c r="C219" s="832" t="s">
        <v>5456</v>
      </c>
      <c r="D219" s="832" t="s">
        <v>5787</v>
      </c>
      <c r="E219" s="832" t="s">
        <v>5788</v>
      </c>
      <c r="F219" s="849"/>
      <c r="G219" s="849"/>
      <c r="H219" s="849"/>
      <c r="I219" s="849"/>
      <c r="J219" s="849"/>
      <c r="K219" s="849"/>
      <c r="L219" s="849"/>
      <c r="M219" s="849"/>
      <c r="N219" s="849">
        <v>12</v>
      </c>
      <c r="O219" s="849">
        <v>97873.44</v>
      </c>
      <c r="P219" s="837"/>
      <c r="Q219" s="850">
        <v>8156.12</v>
      </c>
    </row>
    <row r="220" spans="1:17" ht="14.4" customHeight="1" x14ac:dyDescent="0.3">
      <c r="A220" s="831" t="s">
        <v>576</v>
      </c>
      <c r="B220" s="832" t="s">
        <v>5551</v>
      </c>
      <c r="C220" s="832" t="s">
        <v>5456</v>
      </c>
      <c r="D220" s="832" t="s">
        <v>5789</v>
      </c>
      <c r="E220" s="832" t="s">
        <v>5790</v>
      </c>
      <c r="F220" s="849"/>
      <c r="G220" s="849"/>
      <c r="H220" s="849"/>
      <c r="I220" s="849"/>
      <c r="J220" s="849">
        <v>2.7</v>
      </c>
      <c r="K220" s="849">
        <v>8812.08</v>
      </c>
      <c r="L220" s="849">
        <v>1</v>
      </c>
      <c r="M220" s="849">
        <v>3263.7333333333331</v>
      </c>
      <c r="N220" s="849">
        <v>5.6</v>
      </c>
      <c r="O220" s="849">
        <v>18277</v>
      </c>
      <c r="P220" s="837">
        <v>2.0740846655954099</v>
      </c>
      <c r="Q220" s="850">
        <v>3263.75</v>
      </c>
    </row>
    <row r="221" spans="1:17" ht="14.4" customHeight="1" x14ac:dyDescent="0.3">
      <c r="A221" s="831" t="s">
        <v>576</v>
      </c>
      <c r="B221" s="832" t="s">
        <v>5551</v>
      </c>
      <c r="C221" s="832" t="s">
        <v>5456</v>
      </c>
      <c r="D221" s="832" t="s">
        <v>5791</v>
      </c>
      <c r="E221" s="832" t="s">
        <v>5765</v>
      </c>
      <c r="F221" s="849"/>
      <c r="G221" s="849"/>
      <c r="H221" s="849"/>
      <c r="I221" s="849"/>
      <c r="J221" s="849">
        <v>0.5</v>
      </c>
      <c r="K221" s="849">
        <v>97.95</v>
      </c>
      <c r="L221" s="849">
        <v>1</v>
      </c>
      <c r="M221" s="849">
        <v>195.9</v>
      </c>
      <c r="N221" s="849"/>
      <c r="O221" s="849"/>
      <c r="P221" s="837"/>
      <c r="Q221" s="850"/>
    </row>
    <row r="222" spans="1:17" ht="14.4" customHeight="1" x14ac:dyDescent="0.3">
      <c r="A222" s="831" t="s">
        <v>576</v>
      </c>
      <c r="B222" s="832" t="s">
        <v>5551</v>
      </c>
      <c r="C222" s="832" t="s">
        <v>5456</v>
      </c>
      <c r="D222" s="832" t="s">
        <v>5792</v>
      </c>
      <c r="E222" s="832" t="s">
        <v>5793</v>
      </c>
      <c r="F222" s="849"/>
      <c r="G222" s="849"/>
      <c r="H222" s="849"/>
      <c r="I222" s="849"/>
      <c r="J222" s="849">
        <v>2</v>
      </c>
      <c r="K222" s="849">
        <v>6345.56</v>
      </c>
      <c r="L222" s="849">
        <v>1</v>
      </c>
      <c r="M222" s="849">
        <v>3172.78</v>
      </c>
      <c r="N222" s="849"/>
      <c r="O222" s="849"/>
      <c r="P222" s="837"/>
      <c r="Q222" s="850"/>
    </row>
    <row r="223" spans="1:17" ht="14.4" customHeight="1" x14ac:dyDescent="0.3">
      <c r="A223" s="831" t="s">
        <v>576</v>
      </c>
      <c r="B223" s="832" t="s">
        <v>5551</v>
      </c>
      <c r="C223" s="832" t="s">
        <v>5456</v>
      </c>
      <c r="D223" s="832" t="s">
        <v>5794</v>
      </c>
      <c r="E223" s="832" t="s">
        <v>2091</v>
      </c>
      <c r="F223" s="849"/>
      <c r="G223" s="849"/>
      <c r="H223" s="849"/>
      <c r="I223" s="849"/>
      <c r="J223" s="849"/>
      <c r="K223" s="849"/>
      <c r="L223" s="849"/>
      <c r="M223" s="849"/>
      <c r="N223" s="849">
        <v>6.9</v>
      </c>
      <c r="O223" s="849">
        <v>2762.76</v>
      </c>
      <c r="P223" s="837"/>
      <c r="Q223" s="850">
        <v>400.40000000000003</v>
      </c>
    </row>
    <row r="224" spans="1:17" ht="14.4" customHeight="1" x14ac:dyDescent="0.3">
      <c r="A224" s="831" t="s">
        <v>576</v>
      </c>
      <c r="B224" s="832" t="s">
        <v>5551</v>
      </c>
      <c r="C224" s="832" t="s">
        <v>5456</v>
      </c>
      <c r="D224" s="832" t="s">
        <v>5795</v>
      </c>
      <c r="E224" s="832" t="s">
        <v>2091</v>
      </c>
      <c r="F224" s="849">
        <v>0.9</v>
      </c>
      <c r="G224" s="849">
        <v>1030.53</v>
      </c>
      <c r="H224" s="849">
        <v>0.11369621652513436</v>
      </c>
      <c r="I224" s="849">
        <v>1145.0333333333333</v>
      </c>
      <c r="J224" s="849">
        <v>9.9</v>
      </c>
      <c r="K224" s="849">
        <v>9063.89</v>
      </c>
      <c r="L224" s="849">
        <v>1</v>
      </c>
      <c r="M224" s="849">
        <v>915.54444444444437</v>
      </c>
      <c r="N224" s="849">
        <v>13</v>
      </c>
      <c r="O224" s="849">
        <v>10410.4</v>
      </c>
      <c r="P224" s="837">
        <v>1.148557628126555</v>
      </c>
      <c r="Q224" s="850">
        <v>800.8</v>
      </c>
    </row>
    <row r="225" spans="1:17" ht="14.4" customHeight="1" x14ac:dyDescent="0.3">
      <c r="A225" s="831" t="s">
        <v>576</v>
      </c>
      <c r="B225" s="832" t="s">
        <v>5551</v>
      </c>
      <c r="C225" s="832" t="s">
        <v>5456</v>
      </c>
      <c r="D225" s="832" t="s">
        <v>5796</v>
      </c>
      <c r="E225" s="832" t="s">
        <v>5797</v>
      </c>
      <c r="F225" s="849"/>
      <c r="G225" s="849"/>
      <c r="H225" s="849"/>
      <c r="I225" s="849"/>
      <c r="J225" s="849"/>
      <c r="K225" s="849"/>
      <c r="L225" s="849"/>
      <c r="M225" s="849"/>
      <c r="N225" s="849">
        <v>0.4</v>
      </c>
      <c r="O225" s="849">
        <v>1305.5</v>
      </c>
      <c r="P225" s="837"/>
      <c r="Q225" s="850">
        <v>3263.75</v>
      </c>
    </row>
    <row r="226" spans="1:17" ht="14.4" customHeight="1" x14ac:dyDescent="0.3">
      <c r="A226" s="831" t="s">
        <v>576</v>
      </c>
      <c r="B226" s="832" t="s">
        <v>5551</v>
      </c>
      <c r="C226" s="832" t="s">
        <v>5456</v>
      </c>
      <c r="D226" s="832" t="s">
        <v>5798</v>
      </c>
      <c r="E226" s="832" t="s">
        <v>5799</v>
      </c>
      <c r="F226" s="849">
        <v>42.800000000000004</v>
      </c>
      <c r="G226" s="849">
        <v>14184.989999999998</v>
      </c>
      <c r="H226" s="849">
        <v>0.38593392947946897</v>
      </c>
      <c r="I226" s="849">
        <v>331.4249999999999</v>
      </c>
      <c r="J226" s="849">
        <v>110.9</v>
      </c>
      <c r="K226" s="849">
        <v>36754.97</v>
      </c>
      <c r="L226" s="849">
        <v>1</v>
      </c>
      <c r="M226" s="849">
        <v>331.42443642921552</v>
      </c>
      <c r="N226" s="849">
        <v>113.3</v>
      </c>
      <c r="O226" s="849">
        <v>37550.399999999994</v>
      </c>
      <c r="P226" s="837">
        <v>1.0216414269961311</v>
      </c>
      <c r="Q226" s="850">
        <v>331.42453662842007</v>
      </c>
    </row>
    <row r="227" spans="1:17" ht="14.4" customHeight="1" x14ac:dyDescent="0.3">
      <c r="A227" s="831" t="s">
        <v>576</v>
      </c>
      <c r="B227" s="832" t="s">
        <v>5551</v>
      </c>
      <c r="C227" s="832" t="s">
        <v>5456</v>
      </c>
      <c r="D227" s="832" t="s">
        <v>5800</v>
      </c>
      <c r="E227" s="832" t="s">
        <v>5801</v>
      </c>
      <c r="F227" s="849"/>
      <c r="G227" s="849"/>
      <c r="H227" s="849"/>
      <c r="I227" s="849"/>
      <c r="J227" s="849">
        <v>0.6</v>
      </c>
      <c r="K227" s="849">
        <v>6776.3</v>
      </c>
      <c r="L227" s="849">
        <v>1</v>
      </c>
      <c r="M227" s="849">
        <v>11293.833333333334</v>
      </c>
      <c r="N227" s="849"/>
      <c r="O227" s="849"/>
      <c r="P227" s="837"/>
      <c r="Q227" s="850"/>
    </row>
    <row r="228" spans="1:17" ht="14.4" customHeight="1" x14ac:dyDescent="0.3">
      <c r="A228" s="831" t="s">
        <v>576</v>
      </c>
      <c r="B228" s="832" t="s">
        <v>5551</v>
      </c>
      <c r="C228" s="832" t="s">
        <v>5456</v>
      </c>
      <c r="D228" s="832" t="s">
        <v>5802</v>
      </c>
      <c r="E228" s="832" t="s">
        <v>5803</v>
      </c>
      <c r="F228" s="849"/>
      <c r="G228" s="849"/>
      <c r="H228" s="849"/>
      <c r="I228" s="849"/>
      <c r="J228" s="849"/>
      <c r="K228" s="849"/>
      <c r="L228" s="849"/>
      <c r="M228" s="849"/>
      <c r="N228" s="849">
        <v>3.4999999999999996</v>
      </c>
      <c r="O228" s="849">
        <v>7439.6</v>
      </c>
      <c r="P228" s="837"/>
      <c r="Q228" s="850">
        <v>2125.6000000000004</v>
      </c>
    </row>
    <row r="229" spans="1:17" ht="14.4" customHeight="1" x14ac:dyDescent="0.3">
      <c r="A229" s="831" t="s">
        <v>576</v>
      </c>
      <c r="B229" s="832" t="s">
        <v>5551</v>
      </c>
      <c r="C229" s="832" t="s">
        <v>5456</v>
      </c>
      <c r="D229" s="832" t="s">
        <v>5804</v>
      </c>
      <c r="E229" s="832" t="s">
        <v>5805</v>
      </c>
      <c r="F229" s="849"/>
      <c r="G229" s="849"/>
      <c r="H229" s="849"/>
      <c r="I229" s="849"/>
      <c r="J229" s="849"/>
      <c r="K229" s="849"/>
      <c r="L229" s="849"/>
      <c r="M229" s="849"/>
      <c r="N229" s="849">
        <v>21</v>
      </c>
      <c r="O229" s="849">
        <v>4463.76</v>
      </c>
      <c r="P229" s="837"/>
      <c r="Q229" s="850">
        <v>212.56</v>
      </c>
    </row>
    <row r="230" spans="1:17" ht="14.4" customHeight="1" x14ac:dyDescent="0.3">
      <c r="A230" s="831" t="s">
        <v>576</v>
      </c>
      <c r="B230" s="832" t="s">
        <v>5551</v>
      </c>
      <c r="C230" s="832" t="s">
        <v>5456</v>
      </c>
      <c r="D230" s="832" t="s">
        <v>5806</v>
      </c>
      <c r="E230" s="832" t="s">
        <v>5807</v>
      </c>
      <c r="F230" s="849"/>
      <c r="G230" s="849"/>
      <c r="H230" s="849"/>
      <c r="I230" s="849"/>
      <c r="J230" s="849">
        <v>2.8</v>
      </c>
      <c r="K230" s="849">
        <v>9138.49</v>
      </c>
      <c r="L230" s="849">
        <v>1</v>
      </c>
      <c r="M230" s="849">
        <v>3263.7464285714286</v>
      </c>
      <c r="N230" s="849"/>
      <c r="O230" s="849"/>
      <c r="P230" s="837"/>
      <c r="Q230" s="850"/>
    </row>
    <row r="231" spans="1:17" ht="14.4" customHeight="1" x14ac:dyDescent="0.3">
      <c r="A231" s="831" t="s">
        <v>576</v>
      </c>
      <c r="B231" s="832" t="s">
        <v>5551</v>
      </c>
      <c r="C231" s="832" t="s">
        <v>5456</v>
      </c>
      <c r="D231" s="832" t="s">
        <v>5808</v>
      </c>
      <c r="E231" s="832" t="s">
        <v>5809</v>
      </c>
      <c r="F231" s="849"/>
      <c r="G231" s="849"/>
      <c r="H231" s="849"/>
      <c r="I231" s="849"/>
      <c r="J231" s="849">
        <v>12</v>
      </c>
      <c r="K231" s="849">
        <v>12717.36</v>
      </c>
      <c r="L231" s="849">
        <v>1</v>
      </c>
      <c r="M231" s="849">
        <v>1059.78</v>
      </c>
      <c r="N231" s="849"/>
      <c r="O231" s="849"/>
      <c r="P231" s="837"/>
      <c r="Q231" s="850"/>
    </row>
    <row r="232" spans="1:17" ht="14.4" customHeight="1" x14ac:dyDescent="0.3">
      <c r="A232" s="831" t="s">
        <v>576</v>
      </c>
      <c r="B232" s="832" t="s">
        <v>5551</v>
      </c>
      <c r="C232" s="832" t="s">
        <v>5456</v>
      </c>
      <c r="D232" s="832" t="s">
        <v>5810</v>
      </c>
      <c r="E232" s="832" t="s">
        <v>1316</v>
      </c>
      <c r="F232" s="849"/>
      <c r="G232" s="849"/>
      <c r="H232" s="849"/>
      <c r="I232" s="849"/>
      <c r="J232" s="849"/>
      <c r="K232" s="849"/>
      <c r="L232" s="849"/>
      <c r="M232" s="849"/>
      <c r="N232" s="849">
        <v>8.8000000000000007</v>
      </c>
      <c r="O232" s="849">
        <v>2377.63</v>
      </c>
      <c r="P232" s="837"/>
      <c r="Q232" s="850">
        <v>270.18522727272727</v>
      </c>
    </row>
    <row r="233" spans="1:17" ht="14.4" customHeight="1" x14ac:dyDescent="0.3">
      <c r="A233" s="831" t="s">
        <v>576</v>
      </c>
      <c r="B233" s="832" t="s">
        <v>5551</v>
      </c>
      <c r="C233" s="832" t="s">
        <v>5456</v>
      </c>
      <c r="D233" s="832" t="s">
        <v>5811</v>
      </c>
      <c r="E233" s="832" t="s">
        <v>1405</v>
      </c>
      <c r="F233" s="849"/>
      <c r="G233" s="849"/>
      <c r="H233" s="849"/>
      <c r="I233" s="849"/>
      <c r="J233" s="849"/>
      <c r="K233" s="849"/>
      <c r="L233" s="849"/>
      <c r="M233" s="849"/>
      <c r="N233" s="849">
        <v>4.8</v>
      </c>
      <c r="O233" s="849">
        <v>1855.8000000000002</v>
      </c>
      <c r="P233" s="837"/>
      <c r="Q233" s="850">
        <v>386.62500000000006</v>
      </c>
    </row>
    <row r="234" spans="1:17" ht="14.4" customHeight="1" x14ac:dyDescent="0.3">
      <c r="A234" s="831" t="s">
        <v>576</v>
      </c>
      <c r="B234" s="832" t="s">
        <v>5551</v>
      </c>
      <c r="C234" s="832" t="s">
        <v>5456</v>
      </c>
      <c r="D234" s="832" t="s">
        <v>5812</v>
      </c>
      <c r="E234" s="832" t="s">
        <v>5741</v>
      </c>
      <c r="F234" s="849"/>
      <c r="G234" s="849"/>
      <c r="H234" s="849"/>
      <c r="I234" s="849"/>
      <c r="J234" s="849"/>
      <c r="K234" s="849"/>
      <c r="L234" s="849"/>
      <c r="M234" s="849"/>
      <c r="N234" s="849">
        <v>5.6</v>
      </c>
      <c r="O234" s="849">
        <v>2656.77</v>
      </c>
      <c r="P234" s="837"/>
      <c r="Q234" s="850">
        <v>474.42321428571432</v>
      </c>
    </row>
    <row r="235" spans="1:17" ht="14.4" customHeight="1" x14ac:dyDescent="0.3">
      <c r="A235" s="831" t="s">
        <v>576</v>
      </c>
      <c r="B235" s="832" t="s">
        <v>5551</v>
      </c>
      <c r="C235" s="832" t="s">
        <v>5456</v>
      </c>
      <c r="D235" s="832" t="s">
        <v>5813</v>
      </c>
      <c r="E235" s="832" t="s">
        <v>5814</v>
      </c>
      <c r="F235" s="849">
        <v>25</v>
      </c>
      <c r="G235" s="849">
        <v>9096.75</v>
      </c>
      <c r="H235" s="849"/>
      <c r="I235" s="849">
        <v>363.87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576</v>
      </c>
      <c r="B236" s="832" t="s">
        <v>5551</v>
      </c>
      <c r="C236" s="832" t="s">
        <v>5456</v>
      </c>
      <c r="D236" s="832" t="s">
        <v>5815</v>
      </c>
      <c r="E236" s="832" t="s">
        <v>5816</v>
      </c>
      <c r="F236" s="849"/>
      <c r="G236" s="849"/>
      <c r="H236" s="849"/>
      <c r="I236" s="849"/>
      <c r="J236" s="849"/>
      <c r="K236" s="849"/>
      <c r="L236" s="849"/>
      <c r="M236" s="849"/>
      <c r="N236" s="849">
        <v>3</v>
      </c>
      <c r="O236" s="849">
        <v>9518.34</v>
      </c>
      <c r="P236" s="837"/>
      <c r="Q236" s="850">
        <v>3172.78</v>
      </c>
    </row>
    <row r="237" spans="1:17" ht="14.4" customHeight="1" x14ac:dyDescent="0.3">
      <c r="A237" s="831" t="s">
        <v>576</v>
      </c>
      <c r="B237" s="832" t="s">
        <v>5551</v>
      </c>
      <c r="C237" s="832" t="s">
        <v>5456</v>
      </c>
      <c r="D237" s="832" t="s">
        <v>5817</v>
      </c>
      <c r="E237" s="832"/>
      <c r="F237" s="849">
        <v>0.4</v>
      </c>
      <c r="G237" s="849">
        <v>233.58</v>
      </c>
      <c r="H237" s="849"/>
      <c r="I237" s="849">
        <v>583.95000000000005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" customHeight="1" x14ac:dyDescent="0.3">
      <c r="A238" s="831" t="s">
        <v>576</v>
      </c>
      <c r="B238" s="832" t="s">
        <v>5551</v>
      </c>
      <c r="C238" s="832" t="s">
        <v>5456</v>
      </c>
      <c r="D238" s="832" t="s">
        <v>5817</v>
      </c>
      <c r="E238" s="832" t="s">
        <v>5818</v>
      </c>
      <c r="F238" s="849">
        <v>1.2</v>
      </c>
      <c r="G238" s="849">
        <v>700.74</v>
      </c>
      <c r="H238" s="849"/>
      <c r="I238" s="849">
        <v>583.95000000000005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576</v>
      </c>
      <c r="B239" s="832" t="s">
        <v>5551</v>
      </c>
      <c r="C239" s="832" t="s">
        <v>5819</v>
      </c>
      <c r="D239" s="832" t="s">
        <v>5820</v>
      </c>
      <c r="E239" s="832" t="s">
        <v>5821</v>
      </c>
      <c r="F239" s="849">
        <v>324</v>
      </c>
      <c r="G239" s="849">
        <v>856248.76</v>
      </c>
      <c r="H239" s="849">
        <v>0.91659041872223179</v>
      </c>
      <c r="I239" s="849">
        <v>2642.7430864197531</v>
      </c>
      <c r="J239" s="849">
        <v>379</v>
      </c>
      <c r="K239" s="849">
        <v>934167.26</v>
      </c>
      <c r="L239" s="849">
        <v>1</v>
      </c>
      <c r="M239" s="849">
        <v>2464.8212664907651</v>
      </c>
      <c r="N239" s="849">
        <v>328</v>
      </c>
      <c r="O239" s="849">
        <v>865946.14000000013</v>
      </c>
      <c r="P239" s="837">
        <v>0.92697119357405022</v>
      </c>
      <c r="Q239" s="850">
        <v>2640.0796951219518</v>
      </c>
    </row>
    <row r="240" spans="1:17" ht="14.4" customHeight="1" x14ac:dyDescent="0.3">
      <c r="A240" s="831" t="s">
        <v>576</v>
      </c>
      <c r="B240" s="832" t="s">
        <v>5551</v>
      </c>
      <c r="C240" s="832" t="s">
        <v>5819</v>
      </c>
      <c r="D240" s="832" t="s">
        <v>5822</v>
      </c>
      <c r="E240" s="832" t="s">
        <v>5823</v>
      </c>
      <c r="F240" s="849">
        <v>2</v>
      </c>
      <c r="G240" s="849">
        <v>19372.2</v>
      </c>
      <c r="H240" s="849">
        <v>0.48871812466573156</v>
      </c>
      <c r="I240" s="849">
        <v>9686.1</v>
      </c>
      <c r="J240" s="849">
        <v>4</v>
      </c>
      <c r="K240" s="849">
        <v>39638.800000000003</v>
      </c>
      <c r="L240" s="849">
        <v>1</v>
      </c>
      <c r="M240" s="849">
        <v>9909.7000000000007</v>
      </c>
      <c r="N240" s="849">
        <v>3</v>
      </c>
      <c r="O240" s="849">
        <v>30927.449999999997</v>
      </c>
      <c r="P240" s="837">
        <v>0.78023174263600292</v>
      </c>
      <c r="Q240" s="850">
        <v>10309.15</v>
      </c>
    </row>
    <row r="241" spans="1:17" ht="14.4" customHeight="1" x14ac:dyDescent="0.3">
      <c r="A241" s="831" t="s">
        <v>576</v>
      </c>
      <c r="B241" s="832" t="s">
        <v>5551</v>
      </c>
      <c r="C241" s="832" t="s">
        <v>5819</v>
      </c>
      <c r="D241" s="832" t="s">
        <v>5824</v>
      </c>
      <c r="E241" s="832" t="s">
        <v>5825</v>
      </c>
      <c r="F241" s="849">
        <v>65</v>
      </c>
      <c r="G241" s="849">
        <v>60162.05</v>
      </c>
      <c r="H241" s="849">
        <v>0.59579588031486586</v>
      </c>
      <c r="I241" s="849">
        <v>925.57</v>
      </c>
      <c r="J241" s="849">
        <v>95</v>
      </c>
      <c r="K241" s="849">
        <v>100977.62</v>
      </c>
      <c r="L241" s="849">
        <v>1</v>
      </c>
      <c r="M241" s="849">
        <v>1062.9223157894737</v>
      </c>
      <c r="N241" s="849">
        <v>80</v>
      </c>
      <c r="O241" s="849">
        <v>96928.8</v>
      </c>
      <c r="P241" s="837">
        <v>0.95990378858206404</v>
      </c>
      <c r="Q241" s="850">
        <v>1211.6100000000001</v>
      </c>
    </row>
    <row r="242" spans="1:17" ht="14.4" customHeight="1" x14ac:dyDescent="0.3">
      <c r="A242" s="831" t="s">
        <v>576</v>
      </c>
      <c r="B242" s="832" t="s">
        <v>5551</v>
      </c>
      <c r="C242" s="832" t="s">
        <v>5552</v>
      </c>
      <c r="D242" s="832" t="s">
        <v>5826</v>
      </c>
      <c r="E242" s="832" t="s">
        <v>5827</v>
      </c>
      <c r="F242" s="849">
        <v>1</v>
      </c>
      <c r="G242" s="849">
        <v>6340</v>
      </c>
      <c r="H242" s="849">
        <v>1</v>
      </c>
      <c r="I242" s="849">
        <v>6340</v>
      </c>
      <c r="J242" s="849">
        <v>1</v>
      </c>
      <c r="K242" s="849">
        <v>6340</v>
      </c>
      <c r="L242" s="849">
        <v>1</v>
      </c>
      <c r="M242" s="849">
        <v>6340</v>
      </c>
      <c r="N242" s="849"/>
      <c r="O242" s="849"/>
      <c r="P242" s="837"/>
      <c r="Q242" s="850"/>
    </row>
    <row r="243" spans="1:17" ht="14.4" customHeight="1" x14ac:dyDescent="0.3">
      <c r="A243" s="831" t="s">
        <v>576</v>
      </c>
      <c r="B243" s="832" t="s">
        <v>5551</v>
      </c>
      <c r="C243" s="832" t="s">
        <v>5552</v>
      </c>
      <c r="D243" s="832" t="s">
        <v>5828</v>
      </c>
      <c r="E243" s="832" t="s">
        <v>5829</v>
      </c>
      <c r="F243" s="849">
        <v>6</v>
      </c>
      <c r="G243" s="849">
        <v>13860</v>
      </c>
      <c r="H243" s="849">
        <v>6</v>
      </c>
      <c r="I243" s="849">
        <v>2310</v>
      </c>
      <c r="J243" s="849">
        <v>1</v>
      </c>
      <c r="K243" s="849">
        <v>2310</v>
      </c>
      <c r="L243" s="849">
        <v>1</v>
      </c>
      <c r="M243" s="849">
        <v>2310</v>
      </c>
      <c r="N243" s="849"/>
      <c r="O243" s="849"/>
      <c r="P243" s="837"/>
      <c r="Q243" s="850"/>
    </row>
    <row r="244" spans="1:17" ht="14.4" customHeight="1" x14ac:dyDescent="0.3">
      <c r="A244" s="831" t="s">
        <v>576</v>
      </c>
      <c r="B244" s="832" t="s">
        <v>5551</v>
      </c>
      <c r="C244" s="832" t="s">
        <v>5552</v>
      </c>
      <c r="D244" s="832" t="s">
        <v>5830</v>
      </c>
      <c r="E244" s="832" t="s">
        <v>5831</v>
      </c>
      <c r="F244" s="849"/>
      <c r="G244" s="849"/>
      <c r="H244" s="849"/>
      <c r="I244" s="849"/>
      <c r="J244" s="849"/>
      <c r="K244" s="849"/>
      <c r="L244" s="849"/>
      <c r="M244" s="849"/>
      <c r="N244" s="849">
        <v>1</v>
      </c>
      <c r="O244" s="849">
        <v>2603.5500000000002</v>
      </c>
      <c r="P244" s="837"/>
      <c r="Q244" s="850">
        <v>2603.5500000000002</v>
      </c>
    </row>
    <row r="245" spans="1:17" ht="14.4" customHeight="1" x14ac:dyDescent="0.3">
      <c r="A245" s="831" t="s">
        <v>576</v>
      </c>
      <c r="B245" s="832" t="s">
        <v>5551</v>
      </c>
      <c r="C245" s="832" t="s">
        <v>5552</v>
      </c>
      <c r="D245" s="832" t="s">
        <v>5832</v>
      </c>
      <c r="E245" s="832" t="s">
        <v>5833</v>
      </c>
      <c r="F245" s="849"/>
      <c r="G245" s="849"/>
      <c r="H245" s="849"/>
      <c r="I245" s="849"/>
      <c r="J245" s="849">
        <v>1</v>
      </c>
      <c r="K245" s="849">
        <v>28950</v>
      </c>
      <c r="L245" s="849">
        <v>1</v>
      </c>
      <c r="M245" s="849">
        <v>28950</v>
      </c>
      <c r="N245" s="849"/>
      <c r="O245" s="849"/>
      <c r="P245" s="837"/>
      <c r="Q245" s="850"/>
    </row>
    <row r="246" spans="1:17" ht="14.4" customHeight="1" x14ac:dyDescent="0.3">
      <c r="A246" s="831" t="s">
        <v>576</v>
      </c>
      <c r="B246" s="832" t="s">
        <v>5551</v>
      </c>
      <c r="C246" s="832" t="s">
        <v>5552</v>
      </c>
      <c r="D246" s="832" t="s">
        <v>5834</v>
      </c>
      <c r="E246" s="832" t="s">
        <v>5835</v>
      </c>
      <c r="F246" s="849">
        <v>5</v>
      </c>
      <c r="G246" s="849">
        <v>225107.35</v>
      </c>
      <c r="H246" s="849">
        <v>0.45454545454545453</v>
      </c>
      <c r="I246" s="849">
        <v>45021.47</v>
      </c>
      <c r="J246" s="849">
        <v>11</v>
      </c>
      <c r="K246" s="849">
        <v>495236.17000000004</v>
      </c>
      <c r="L246" s="849">
        <v>1</v>
      </c>
      <c r="M246" s="849">
        <v>45021.47</v>
      </c>
      <c r="N246" s="849">
        <v>10</v>
      </c>
      <c r="O246" s="849">
        <v>450214.69999999995</v>
      </c>
      <c r="P246" s="837">
        <v>0.90909090909090895</v>
      </c>
      <c r="Q246" s="850">
        <v>45021.469999999994</v>
      </c>
    </row>
    <row r="247" spans="1:17" ht="14.4" customHeight="1" x14ac:dyDescent="0.3">
      <c r="A247" s="831" t="s">
        <v>576</v>
      </c>
      <c r="B247" s="832" t="s">
        <v>5551</v>
      </c>
      <c r="C247" s="832" t="s">
        <v>5552</v>
      </c>
      <c r="D247" s="832" t="s">
        <v>5836</v>
      </c>
      <c r="E247" s="832" t="s">
        <v>5837</v>
      </c>
      <c r="F247" s="849"/>
      <c r="G247" s="849"/>
      <c r="H247" s="849"/>
      <c r="I247" s="849"/>
      <c r="J247" s="849"/>
      <c r="K247" s="849"/>
      <c r="L247" s="849"/>
      <c r="M247" s="849"/>
      <c r="N247" s="849">
        <v>152</v>
      </c>
      <c r="O247" s="849">
        <v>12464</v>
      </c>
      <c r="P247" s="837"/>
      <c r="Q247" s="850">
        <v>82</v>
      </c>
    </row>
    <row r="248" spans="1:17" ht="14.4" customHeight="1" x14ac:dyDescent="0.3">
      <c r="A248" s="831" t="s">
        <v>576</v>
      </c>
      <c r="B248" s="832" t="s">
        <v>5551</v>
      </c>
      <c r="C248" s="832" t="s">
        <v>5552</v>
      </c>
      <c r="D248" s="832" t="s">
        <v>5838</v>
      </c>
      <c r="E248" s="832" t="s">
        <v>5839</v>
      </c>
      <c r="F248" s="849">
        <v>4</v>
      </c>
      <c r="G248" s="849">
        <v>173662.5</v>
      </c>
      <c r="H248" s="849">
        <v>0.51379437869822486</v>
      </c>
      <c r="I248" s="849">
        <v>43415.625</v>
      </c>
      <c r="J248" s="849">
        <v>8</v>
      </c>
      <c r="K248" s="849">
        <v>338000</v>
      </c>
      <c r="L248" s="849">
        <v>1</v>
      </c>
      <c r="M248" s="849">
        <v>42250</v>
      </c>
      <c r="N248" s="849">
        <v>5</v>
      </c>
      <c r="O248" s="849">
        <v>211250</v>
      </c>
      <c r="P248" s="837">
        <v>0.625</v>
      </c>
      <c r="Q248" s="850">
        <v>42250</v>
      </c>
    </row>
    <row r="249" spans="1:17" ht="14.4" customHeight="1" x14ac:dyDescent="0.3">
      <c r="A249" s="831" t="s">
        <v>576</v>
      </c>
      <c r="B249" s="832" t="s">
        <v>5551</v>
      </c>
      <c r="C249" s="832" t="s">
        <v>5552</v>
      </c>
      <c r="D249" s="832" t="s">
        <v>5840</v>
      </c>
      <c r="E249" s="832" t="s">
        <v>5841</v>
      </c>
      <c r="F249" s="849">
        <v>16</v>
      </c>
      <c r="G249" s="849">
        <v>696981.25</v>
      </c>
      <c r="H249" s="849">
        <v>1.8329552925706771</v>
      </c>
      <c r="I249" s="849">
        <v>43561.328125</v>
      </c>
      <c r="J249" s="849">
        <v>9</v>
      </c>
      <c r="K249" s="849">
        <v>380250</v>
      </c>
      <c r="L249" s="849">
        <v>1</v>
      </c>
      <c r="M249" s="849">
        <v>42250</v>
      </c>
      <c r="N249" s="849">
        <v>8</v>
      </c>
      <c r="O249" s="849">
        <v>338000</v>
      </c>
      <c r="P249" s="837">
        <v>0.88888888888888884</v>
      </c>
      <c r="Q249" s="850">
        <v>42250</v>
      </c>
    </row>
    <row r="250" spans="1:17" ht="14.4" customHeight="1" x14ac:dyDescent="0.3">
      <c r="A250" s="831" t="s">
        <v>576</v>
      </c>
      <c r="B250" s="832" t="s">
        <v>5551</v>
      </c>
      <c r="C250" s="832" t="s">
        <v>5552</v>
      </c>
      <c r="D250" s="832" t="s">
        <v>5842</v>
      </c>
      <c r="E250" s="832" t="s">
        <v>5843</v>
      </c>
      <c r="F250" s="849">
        <v>3</v>
      </c>
      <c r="G250" s="849">
        <v>388971</v>
      </c>
      <c r="H250" s="849">
        <v>3.8461713404263733</v>
      </c>
      <c r="I250" s="849">
        <v>129657</v>
      </c>
      <c r="J250" s="849">
        <v>1</v>
      </c>
      <c r="K250" s="849">
        <v>101132</v>
      </c>
      <c r="L250" s="849">
        <v>1</v>
      </c>
      <c r="M250" s="849">
        <v>101132</v>
      </c>
      <c r="N250" s="849"/>
      <c r="O250" s="849"/>
      <c r="P250" s="837"/>
      <c r="Q250" s="850"/>
    </row>
    <row r="251" spans="1:17" ht="14.4" customHeight="1" x14ac:dyDescent="0.3">
      <c r="A251" s="831" t="s">
        <v>576</v>
      </c>
      <c r="B251" s="832" t="s">
        <v>5551</v>
      </c>
      <c r="C251" s="832" t="s">
        <v>5552</v>
      </c>
      <c r="D251" s="832" t="s">
        <v>5844</v>
      </c>
      <c r="E251" s="832" t="s">
        <v>5845</v>
      </c>
      <c r="F251" s="849">
        <v>2</v>
      </c>
      <c r="G251" s="849">
        <v>20828.84</v>
      </c>
      <c r="H251" s="849"/>
      <c r="I251" s="849">
        <v>10414.42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576</v>
      </c>
      <c r="B252" s="832" t="s">
        <v>5551</v>
      </c>
      <c r="C252" s="832" t="s">
        <v>5552</v>
      </c>
      <c r="D252" s="832" t="s">
        <v>5846</v>
      </c>
      <c r="E252" s="832" t="s">
        <v>5847</v>
      </c>
      <c r="F252" s="849">
        <v>165</v>
      </c>
      <c r="G252" s="849">
        <v>2912580</v>
      </c>
      <c r="H252" s="849">
        <v>1.736842105263158</v>
      </c>
      <c r="I252" s="849">
        <v>17652</v>
      </c>
      <c r="J252" s="849">
        <v>95</v>
      </c>
      <c r="K252" s="849">
        <v>1676940</v>
      </c>
      <c r="L252" s="849">
        <v>1</v>
      </c>
      <c r="M252" s="849">
        <v>17652</v>
      </c>
      <c r="N252" s="849"/>
      <c r="O252" s="849"/>
      <c r="P252" s="837"/>
      <c r="Q252" s="850"/>
    </row>
    <row r="253" spans="1:17" ht="14.4" customHeight="1" x14ac:dyDescent="0.3">
      <c r="A253" s="831" t="s">
        <v>576</v>
      </c>
      <c r="B253" s="832" t="s">
        <v>5551</v>
      </c>
      <c r="C253" s="832" t="s">
        <v>5552</v>
      </c>
      <c r="D253" s="832" t="s">
        <v>5848</v>
      </c>
      <c r="E253" s="832" t="s">
        <v>5849</v>
      </c>
      <c r="F253" s="849">
        <v>166</v>
      </c>
      <c r="G253" s="849">
        <v>1109710</v>
      </c>
      <c r="H253" s="849">
        <v>1.7473684210526317</v>
      </c>
      <c r="I253" s="849">
        <v>6685</v>
      </c>
      <c r="J253" s="849">
        <v>95</v>
      </c>
      <c r="K253" s="849">
        <v>635075</v>
      </c>
      <c r="L253" s="849">
        <v>1</v>
      </c>
      <c r="M253" s="849">
        <v>6685</v>
      </c>
      <c r="N253" s="849"/>
      <c r="O253" s="849"/>
      <c r="P253" s="837"/>
      <c r="Q253" s="850"/>
    </row>
    <row r="254" spans="1:17" ht="14.4" customHeight="1" x14ac:dyDescent="0.3">
      <c r="A254" s="831" t="s">
        <v>576</v>
      </c>
      <c r="B254" s="832" t="s">
        <v>5551</v>
      </c>
      <c r="C254" s="832" t="s">
        <v>5552</v>
      </c>
      <c r="D254" s="832" t="s">
        <v>5850</v>
      </c>
      <c r="E254" s="832" t="s">
        <v>5851</v>
      </c>
      <c r="F254" s="849">
        <v>108</v>
      </c>
      <c r="G254" s="849">
        <v>1931580</v>
      </c>
      <c r="H254" s="849">
        <v>1.0371650821089025</v>
      </c>
      <c r="I254" s="849">
        <v>17885</v>
      </c>
      <c r="J254" s="849">
        <v>117</v>
      </c>
      <c r="K254" s="849">
        <v>1862365.0499999998</v>
      </c>
      <c r="L254" s="849">
        <v>1</v>
      </c>
      <c r="M254" s="849">
        <v>15917.649999999998</v>
      </c>
      <c r="N254" s="849">
        <v>146</v>
      </c>
      <c r="O254" s="849">
        <v>2323976.9</v>
      </c>
      <c r="P254" s="837">
        <v>1.2478632478632479</v>
      </c>
      <c r="Q254" s="850">
        <v>15917.65</v>
      </c>
    </row>
    <row r="255" spans="1:17" ht="14.4" customHeight="1" x14ac:dyDescent="0.3">
      <c r="A255" s="831" t="s">
        <v>576</v>
      </c>
      <c r="B255" s="832" t="s">
        <v>5551</v>
      </c>
      <c r="C255" s="832" t="s">
        <v>5552</v>
      </c>
      <c r="D255" s="832" t="s">
        <v>5852</v>
      </c>
      <c r="E255" s="832" t="s">
        <v>5853</v>
      </c>
      <c r="F255" s="849">
        <v>108</v>
      </c>
      <c r="G255" s="849">
        <v>736560</v>
      </c>
      <c r="H255" s="849">
        <v>0.92307692307692313</v>
      </c>
      <c r="I255" s="849">
        <v>6820</v>
      </c>
      <c r="J255" s="849">
        <v>117</v>
      </c>
      <c r="K255" s="849">
        <v>797940</v>
      </c>
      <c r="L255" s="849">
        <v>1</v>
      </c>
      <c r="M255" s="849">
        <v>6820</v>
      </c>
      <c r="N255" s="849">
        <v>148</v>
      </c>
      <c r="O255" s="849">
        <v>1009360</v>
      </c>
      <c r="P255" s="837">
        <v>1.2649572649572649</v>
      </c>
      <c r="Q255" s="850">
        <v>6820</v>
      </c>
    </row>
    <row r="256" spans="1:17" ht="14.4" customHeight="1" x14ac:dyDescent="0.3">
      <c r="A256" s="831" t="s">
        <v>576</v>
      </c>
      <c r="B256" s="832" t="s">
        <v>5551</v>
      </c>
      <c r="C256" s="832" t="s">
        <v>5552</v>
      </c>
      <c r="D256" s="832" t="s">
        <v>5854</v>
      </c>
      <c r="E256" s="832" t="s">
        <v>5855</v>
      </c>
      <c r="F256" s="849">
        <v>269</v>
      </c>
      <c r="G256" s="849">
        <v>1909620</v>
      </c>
      <c r="H256" s="849">
        <v>0.94704423725451303</v>
      </c>
      <c r="I256" s="849">
        <v>7098.9591078066915</v>
      </c>
      <c r="J256" s="849">
        <v>284</v>
      </c>
      <c r="K256" s="849">
        <v>2016400</v>
      </c>
      <c r="L256" s="849">
        <v>1</v>
      </c>
      <c r="M256" s="849">
        <v>7100</v>
      </c>
      <c r="N256" s="849">
        <v>314</v>
      </c>
      <c r="O256" s="849">
        <v>2229400</v>
      </c>
      <c r="P256" s="837">
        <v>1.1056338028169015</v>
      </c>
      <c r="Q256" s="850">
        <v>7100</v>
      </c>
    </row>
    <row r="257" spans="1:17" ht="14.4" customHeight="1" x14ac:dyDescent="0.3">
      <c r="A257" s="831" t="s">
        <v>576</v>
      </c>
      <c r="B257" s="832" t="s">
        <v>5551</v>
      </c>
      <c r="C257" s="832" t="s">
        <v>5552</v>
      </c>
      <c r="D257" s="832" t="s">
        <v>5856</v>
      </c>
      <c r="E257" s="832" t="s">
        <v>5857</v>
      </c>
      <c r="F257" s="849">
        <v>109</v>
      </c>
      <c r="G257" s="849">
        <v>959200</v>
      </c>
      <c r="H257" s="849">
        <v>0.93162393162393164</v>
      </c>
      <c r="I257" s="849">
        <v>8800</v>
      </c>
      <c r="J257" s="849">
        <v>117</v>
      </c>
      <c r="K257" s="849">
        <v>1029600</v>
      </c>
      <c r="L257" s="849">
        <v>1</v>
      </c>
      <c r="M257" s="849">
        <v>8800</v>
      </c>
      <c r="N257" s="849">
        <v>148</v>
      </c>
      <c r="O257" s="849">
        <v>1302400</v>
      </c>
      <c r="P257" s="837">
        <v>1.2649572649572649</v>
      </c>
      <c r="Q257" s="850">
        <v>8800</v>
      </c>
    </row>
    <row r="258" spans="1:17" ht="14.4" customHeight="1" x14ac:dyDescent="0.3">
      <c r="A258" s="831" t="s">
        <v>576</v>
      </c>
      <c r="B258" s="832" t="s">
        <v>5551</v>
      </c>
      <c r="C258" s="832" t="s">
        <v>5552</v>
      </c>
      <c r="D258" s="832" t="s">
        <v>5858</v>
      </c>
      <c r="E258" s="832" t="s">
        <v>5859</v>
      </c>
      <c r="F258" s="849">
        <v>268</v>
      </c>
      <c r="G258" s="849">
        <v>312220</v>
      </c>
      <c r="H258" s="849">
        <v>0.91156462585034015</v>
      </c>
      <c r="I258" s="849">
        <v>1165</v>
      </c>
      <c r="J258" s="849">
        <v>294</v>
      </c>
      <c r="K258" s="849">
        <v>342510</v>
      </c>
      <c r="L258" s="849">
        <v>1</v>
      </c>
      <c r="M258" s="849">
        <v>1165</v>
      </c>
      <c r="N258" s="849">
        <v>318</v>
      </c>
      <c r="O258" s="849">
        <v>370470</v>
      </c>
      <c r="P258" s="837">
        <v>1.0816326530612246</v>
      </c>
      <c r="Q258" s="850">
        <v>1165</v>
      </c>
    </row>
    <row r="259" spans="1:17" ht="14.4" customHeight="1" x14ac:dyDescent="0.3">
      <c r="A259" s="831" t="s">
        <v>576</v>
      </c>
      <c r="B259" s="832" t="s">
        <v>5551</v>
      </c>
      <c r="C259" s="832" t="s">
        <v>5552</v>
      </c>
      <c r="D259" s="832" t="s">
        <v>5860</v>
      </c>
      <c r="E259" s="832" t="s">
        <v>5861</v>
      </c>
      <c r="F259" s="849">
        <v>121</v>
      </c>
      <c r="G259" s="849">
        <v>89782</v>
      </c>
      <c r="H259" s="849">
        <v>0.71176470588235297</v>
      </c>
      <c r="I259" s="849">
        <v>742</v>
      </c>
      <c r="J259" s="849">
        <v>170</v>
      </c>
      <c r="K259" s="849">
        <v>126140</v>
      </c>
      <c r="L259" s="849">
        <v>1</v>
      </c>
      <c r="M259" s="849">
        <v>742</v>
      </c>
      <c r="N259" s="849">
        <v>192</v>
      </c>
      <c r="O259" s="849">
        <v>142464</v>
      </c>
      <c r="P259" s="837">
        <v>1.1294117647058823</v>
      </c>
      <c r="Q259" s="850">
        <v>742</v>
      </c>
    </row>
    <row r="260" spans="1:17" ht="14.4" customHeight="1" x14ac:dyDescent="0.3">
      <c r="A260" s="831" t="s">
        <v>576</v>
      </c>
      <c r="B260" s="832" t="s">
        <v>5551</v>
      </c>
      <c r="C260" s="832" t="s">
        <v>5552</v>
      </c>
      <c r="D260" s="832" t="s">
        <v>5862</v>
      </c>
      <c r="E260" s="832" t="s">
        <v>5863</v>
      </c>
      <c r="F260" s="849">
        <v>289</v>
      </c>
      <c r="G260" s="849">
        <v>152014</v>
      </c>
      <c r="H260" s="849">
        <v>1.0069686411149825</v>
      </c>
      <c r="I260" s="849">
        <v>526</v>
      </c>
      <c r="J260" s="849">
        <v>287</v>
      </c>
      <c r="K260" s="849">
        <v>150962</v>
      </c>
      <c r="L260" s="849">
        <v>1</v>
      </c>
      <c r="M260" s="849">
        <v>526</v>
      </c>
      <c r="N260" s="849">
        <v>313</v>
      </c>
      <c r="O260" s="849">
        <v>164638</v>
      </c>
      <c r="P260" s="837">
        <v>1.0905923344947734</v>
      </c>
      <c r="Q260" s="850">
        <v>526</v>
      </c>
    </row>
    <row r="261" spans="1:17" ht="14.4" customHeight="1" x14ac:dyDescent="0.3">
      <c r="A261" s="831" t="s">
        <v>576</v>
      </c>
      <c r="B261" s="832" t="s">
        <v>5551</v>
      </c>
      <c r="C261" s="832" t="s">
        <v>5552</v>
      </c>
      <c r="D261" s="832" t="s">
        <v>5864</v>
      </c>
      <c r="E261" s="832" t="s">
        <v>5865</v>
      </c>
      <c r="F261" s="849">
        <v>9</v>
      </c>
      <c r="G261" s="849">
        <v>420525</v>
      </c>
      <c r="H261" s="849">
        <v>1.0636454692155544</v>
      </c>
      <c r="I261" s="849">
        <v>46725</v>
      </c>
      <c r="J261" s="849">
        <v>11</v>
      </c>
      <c r="K261" s="849">
        <v>395362</v>
      </c>
      <c r="L261" s="849">
        <v>1</v>
      </c>
      <c r="M261" s="849">
        <v>35942</v>
      </c>
      <c r="N261" s="849">
        <v>13</v>
      </c>
      <c r="O261" s="849">
        <v>467246</v>
      </c>
      <c r="P261" s="837">
        <v>1.1818181818181819</v>
      </c>
      <c r="Q261" s="850">
        <v>35942</v>
      </c>
    </row>
    <row r="262" spans="1:17" ht="14.4" customHeight="1" x14ac:dyDescent="0.3">
      <c r="A262" s="831" t="s">
        <v>576</v>
      </c>
      <c r="B262" s="832" t="s">
        <v>5551</v>
      </c>
      <c r="C262" s="832" t="s">
        <v>5552</v>
      </c>
      <c r="D262" s="832" t="s">
        <v>5866</v>
      </c>
      <c r="E262" s="832" t="s">
        <v>5867</v>
      </c>
      <c r="F262" s="849">
        <v>230</v>
      </c>
      <c r="G262" s="849">
        <v>215243.2</v>
      </c>
      <c r="H262" s="849">
        <v>0.85185185185185197</v>
      </c>
      <c r="I262" s="849">
        <v>935.84</v>
      </c>
      <c r="J262" s="849">
        <v>270</v>
      </c>
      <c r="K262" s="849">
        <v>252676.8</v>
      </c>
      <c r="L262" s="849">
        <v>1</v>
      </c>
      <c r="M262" s="849">
        <v>935.83999999999992</v>
      </c>
      <c r="N262" s="849">
        <v>292</v>
      </c>
      <c r="O262" s="849">
        <v>273265.27999999997</v>
      </c>
      <c r="P262" s="837">
        <v>1.0814814814814815</v>
      </c>
      <c r="Q262" s="850">
        <v>935.83999999999992</v>
      </c>
    </row>
    <row r="263" spans="1:17" ht="14.4" customHeight="1" x14ac:dyDescent="0.3">
      <c r="A263" s="831" t="s">
        <v>576</v>
      </c>
      <c r="B263" s="832" t="s">
        <v>5551</v>
      </c>
      <c r="C263" s="832" t="s">
        <v>5552</v>
      </c>
      <c r="D263" s="832" t="s">
        <v>5868</v>
      </c>
      <c r="E263" s="832" t="s">
        <v>5869</v>
      </c>
      <c r="F263" s="849">
        <v>17</v>
      </c>
      <c r="G263" s="849">
        <v>123327.35</v>
      </c>
      <c r="H263" s="849">
        <v>1.0625</v>
      </c>
      <c r="I263" s="849">
        <v>7254.55</v>
      </c>
      <c r="J263" s="849">
        <v>16</v>
      </c>
      <c r="K263" s="849">
        <v>116072.8</v>
      </c>
      <c r="L263" s="849">
        <v>1</v>
      </c>
      <c r="M263" s="849">
        <v>7254.55</v>
      </c>
      <c r="N263" s="849">
        <v>24</v>
      </c>
      <c r="O263" s="849">
        <v>174109.2</v>
      </c>
      <c r="P263" s="837">
        <v>1.5</v>
      </c>
      <c r="Q263" s="850">
        <v>7254.55</v>
      </c>
    </row>
    <row r="264" spans="1:17" ht="14.4" customHeight="1" x14ac:dyDescent="0.3">
      <c r="A264" s="831" t="s">
        <v>576</v>
      </c>
      <c r="B264" s="832" t="s">
        <v>5551</v>
      </c>
      <c r="C264" s="832" t="s">
        <v>5552</v>
      </c>
      <c r="D264" s="832" t="s">
        <v>5870</v>
      </c>
      <c r="E264" s="832" t="s">
        <v>5871</v>
      </c>
      <c r="F264" s="849">
        <v>2</v>
      </c>
      <c r="G264" s="849">
        <v>17288</v>
      </c>
      <c r="H264" s="849"/>
      <c r="I264" s="849">
        <v>8644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576</v>
      </c>
      <c r="B265" s="832" t="s">
        <v>5551</v>
      </c>
      <c r="C265" s="832" t="s">
        <v>5552</v>
      </c>
      <c r="D265" s="832" t="s">
        <v>5872</v>
      </c>
      <c r="E265" s="832" t="s">
        <v>5873</v>
      </c>
      <c r="F265" s="849">
        <v>22</v>
      </c>
      <c r="G265" s="849">
        <v>854771.94000000018</v>
      </c>
      <c r="H265" s="849">
        <v>1.8333333333333337</v>
      </c>
      <c r="I265" s="849">
        <v>38853.270000000011</v>
      </c>
      <c r="J265" s="849">
        <v>12</v>
      </c>
      <c r="K265" s="849">
        <v>466239.24</v>
      </c>
      <c r="L265" s="849">
        <v>1</v>
      </c>
      <c r="M265" s="849">
        <v>38853.269999999997</v>
      </c>
      <c r="N265" s="849">
        <v>4</v>
      </c>
      <c r="O265" s="849">
        <v>155413.07999999999</v>
      </c>
      <c r="P265" s="837">
        <v>0.33333333333333331</v>
      </c>
      <c r="Q265" s="850">
        <v>38853.269999999997</v>
      </c>
    </row>
    <row r="266" spans="1:17" ht="14.4" customHeight="1" x14ac:dyDescent="0.3">
      <c r="A266" s="831" t="s">
        <v>576</v>
      </c>
      <c r="B266" s="832" t="s">
        <v>5551</v>
      </c>
      <c r="C266" s="832" t="s">
        <v>5552</v>
      </c>
      <c r="D266" s="832" t="s">
        <v>5874</v>
      </c>
      <c r="E266" s="832" t="s">
        <v>5875</v>
      </c>
      <c r="F266" s="849">
        <v>1</v>
      </c>
      <c r="G266" s="849">
        <v>2976</v>
      </c>
      <c r="H266" s="849">
        <v>1</v>
      </c>
      <c r="I266" s="849">
        <v>2976</v>
      </c>
      <c r="J266" s="849">
        <v>1</v>
      </c>
      <c r="K266" s="849">
        <v>2976</v>
      </c>
      <c r="L266" s="849">
        <v>1</v>
      </c>
      <c r="M266" s="849">
        <v>2976</v>
      </c>
      <c r="N266" s="849"/>
      <c r="O266" s="849"/>
      <c r="P266" s="837"/>
      <c r="Q266" s="850"/>
    </row>
    <row r="267" spans="1:17" ht="14.4" customHeight="1" x14ac:dyDescent="0.3">
      <c r="A267" s="831" t="s">
        <v>576</v>
      </c>
      <c r="B267" s="832" t="s">
        <v>5551</v>
      </c>
      <c r="C267" s="832" t="s">
        <v>5552</v>
      </c>
      <c r="D267" s="832" t="s">
        <v>5876</v>
      </c>
      <c r="E267" s="832" t="s">
        <v>5877</v>
      </c>
      <c r="F267" s="849">
        <v>115</v>
      </c>
      <c r="G267" s="849">
        <v>156486.25</v>
      </c>
      <c r="H267" s="849">
        <v>0.72327044025157228</v>
      </c>
      <c r="I267" s="849">
        <v>1360.75</v>
      </c>
      <c r="J267" s="849">
        <v>159</v>
      </c>
      <c r="K267" s="849">
        <v>216359.25</v>
      </c>
      <c r="L267" s="849">
        <v>1</v>
      </c>
      <c r="M267" s="849">
        <v>1360.75</v>
      </c>
      <c r="N267" s="849">
        <v>170</v>
      </c>
      <c r="O267" s="849">
        <v>231327.5</v>
      </c>
      <c r="P267" s="837">
        <v>1.0691823899371069</v>
      </c>
      <c r="Q267" s="850">
        <v>1360.75</v>
      </c>
    </row>
    <row r="268" spans="1:17" ht="14.4" customHeight="1" x14ac:dyDescent="0.3">
      <c r="A268" s="831" t="s">
        <v>576</v>
      </c>
      <c r="B268" s="832" t="s">
        <v>5551</v>
      </c>
      <c r="C268" s="832" t="s">
        <v>5552</v>
      </c>
      <c r="D268" s="832" t="s">
        <v>5878</v>
      </c>
      <c r="E268" s="832" t="s">
        <v>5879</v>
      </c>
      <c r="F268" s="849">
        <v>15</v>
      </c>
      <c r="G268" s="849">
        <v>70162.5</v>
      </c>
      <c r="H268" s="849">
        <v>0.78947368421052633</v>
      </c>
      <c r="I268" s="849">
        <v>4677.5</v>
      </c>
      <c r="J268" s="849">
        <v>19</v>
      </c>
      <c r="K268" s="849">
        <v>88872.5</v>
      </c>
      <c r="L268" s="849">
        <v>1</v>
      </c>
      <c r="M268" s="849">
        <v>4677.5</v>
      </c>
      <c r="N268" s="849">
        <v>8</v>
      </c>
      <c r="O268" s="849">
        <v>37420</v>
      </c>
      <c r="P268" s="837">
        <v>0.42105263157894735</v>
      </c>
      <c r="Q268" s="850">
        <v>4677.5</v>
      </c>
    </row>
    <row r="269" spans="1:17" ht="14.4" customHeight="1" x14ac:dyDescent="0.3">
      <c r="A269" s="831" t="s">
        <v>576</v>
      </c>
      <c r="B269" s="832" t="s">
        <v>5551</v>
      </c>
      <c r="C269" s="832" t="s">
        <v>5552</v>
      </c>
      <c r="D269" s="832" t="s">
        <v>5880</v>
      </c>
      <c r="E269" s="832" t="s">
        <v>5881</v>
      </c>
      <c r="F269" s="849">
        <v>18</v>
      </c>
      <c r="G269" s="849">
        <v>341153.28000000003</v>
      </c>
      <c r="H269" s="849">
        <v>2.5714285714285716</v>
      </c>
      <c r="I269" s="849">
        <v>18952.960000000003</v>
      </c>
      <c r="J269" s="849">
        <v>7</v>
      </c>
      <c r="K269" s="849">
        <v>132670.72</v>
      </c>
      <c r="L269" s="849">
        <v>1</v>
      </c>
      <c r="M269" s="849">
        <v>18952.96</v>
      </c>
      <c r="N269" s="849">
        <v>6</v>
      </c>
      <c r="O269" s="849">
        <v>113717.75999999998</v>
      </c>
      <c r="P269" s="837">
        <v>0.85714285714285698</v>
      </c>
      <c r="Q269" s="850">
        <v>18952.959999999995</v>
      </c>
    </row>
    <row r="270" spans="1:17" ht="14.4" customHeight="1" x14ac:dyDescent="0.3">
      <c r="A270" s="831" t="s">
        <v>576</v>
      </c>
      <c r="B270" s="832" t="s">
        <v>5551</v>
      </c>
      <c r="C270" s="832" t="s">
        <v>5552</v>
      </c>
      <c r="D270" s="832" t="s">
        <v>5882</v>
      </c>
      <c r="E270" s="832" t="s">
        <v>5883</v>
      </c>
      <c r="F270" s="849"/>
      <c r="G270" s="849"/>
      <c r="H270" s="849"/>
      <c r="I270" s="849"/>
      <c r="J270" s="849">
        <v>13</v>
      </c>
      <c r="K270" s="849">
        <v>11271</v>
      </c>
      <c r="L270" s="849">
        <v>1</v>
      </c>
      <c r="M270" s="849">
        <v>867</v>
      </c>
      <c r="N270" s="849">
        <v>14</v>
      </c>
      <c r="O270" s="849">
        <v>12138</v>
      </c>
      <c r="P270" s="837">
        <v>1.0769230769230769</v>
      </c>
      <c r="Q270" s="850">
        <v>867</v>
      </c>
    </row>
    <row r="271" spans="1:17" ht="14.4" customHeight="1" x14ac:dyDescent="0.3">
      <c r="A271" s="831" t="s">
        <v>576</v>
      </c>
      <c r="B271" s="832" t="s">
        <v>5551</v>
      </c>
      <c r="C271" s="832" t="s">
        <v>5552</v>
      </c>
      <c r="D271" s="832" t="s">
        <v>5884</v>
      </c>
      <c r="E271" s="832" t="s">
        <v>5885</v>
      </c>
      <c r="F271" s="849">
        <v>9</v>
      </c>
      <c r="G271" s="849">
        <v>398268</v>
      </c>
      <c r="H271" s="849">
        <v>2.25</v>
      </c>
      <c r="I271" s="849">
        <v>44252</v>
      </c>
      <c r="J271" s="849">
        <v>4</v>
      </c>
      <c r="K271" s="849">
        <v>177008</v>
      </c>
      <c r="L271" s="849">
        <v>1</v>
      </c>
      <c r="M271" s="849">
        <v>44252</v>
      </c>
      <c r="N271" s="849">
        <v>5</v>
      </c>
      <c r="O271" s="849">
        <v>221260</v>
      </c>
      <c r="P271" s="837">
        <v>1.25</v>
      </c>
      <c r="Q271" s="850">
        <v>44252</v>
      </c>
    </row>
    <row r="272" spans="1:17" ht="14.4" customHeight="1" x14ac:dyDescent="0.3">
      <c r="A272" s="831" t="s">
        <v>576</v>
      </c>
      <c r="B272" s="832" t="s">
        <v>5551</v>
      </c>
      <c r="C272" s="832" t="s">
        <v>5552</v>
      </c>
      <c r="D272" s="832" t="s">
        <v>5886</v>
      </c>
      <c r="E272" s="832" t="s">
        <v>5887</v>
      </c>
      <c r="F272" s="849"/>
      <c r="G272" s="849"/>
      <c r="H272" s="849"/>
      <c r="I272" s="849"/>
      <c r="J272" s="849"/>
      <c r="K272" s="849"/>
      <c r="L272" s="849"/>
      <c r="M272" s="849"/>
      <c r="N272" s="849">
        <v>1</v>
      </c>
      <c r="O272" s="849">
        <v>4798</v>
      </c>
      <c r="P272" s="837"/>
      <c r="Q272" s="850">
        <v>4798</v>
      </c>
    </row>
    <row r="273" spans="1:17" ht="14.4" customHeight="1" x14ac:dyDescent="0.3">
      <c r="A273" s="831" t="s">
        <v>576</v>
      </c>
      <c r="B273" s="832" t="s">
        <v>5551</v>
      </c>
      <c r="C273" s="832" t="s">
        <v>5552</v>
      </c>
      <c r="D273" s="832" t="s">
        <v>5888</v>
      </c>
      <c r="E273" s="832" t="s">
        <v>5889</v>
      </c>
      <c r="F273" s="849">
        <v>7</v>
      </c>
      <c r="G273" s="849">
        <v>327901</v>
      </c>
      <c r="H273" s="849">
        <v>0.58333333333333337</v>
      </c>
      <c r="I273" s="849">
        <v>46843</v>
      </c>
      <c r="J273" s="849">
        <v>12</v>
      </c>
      <c r="K273" s="849">
        <v>562116</v>
      </c>
      <c r="L273" s="849">
        <v>1</v>
      </c>
      <c r="M273" s="849">
        <v>46843</v>
      </c>
      <c r="N273" s="849">
        <v>7</v>
      </c>
      <c r="O273" s="849">
        <v>327901</v>
      </c>
      <c r="P273" s="837">
        <v>0.58333333333333337</v>
      </c>
      <c r="Q273" s="850">
        <v>46843</v>
      </c>
    </row>
    <row r="274" spans="1:17" ht="14.4" customHeight="1" x14ac:dyDescent="0.3">
      <c r="A274" s="831" t="s">
        <v>576</v>
      </c>
      <c r="B274" s="832" t="s">
        <v>5551</v>
      </c>
      <c r="C274" s="832" t="s">
        <v>5552</v>
      </c>
      <c r="D274" s="832" t="s">
        <v>5890</v>
      </c>
      <c r="E274" s="832" t="s">
        <v>5891</v>
      </c>
      <c r="F274" s="849">
        <v>25</v>
      </c>
      <c r="G274" s="849">
        <v>45950</v>
      </c>
      <c r="H274" s="849">
        <v>1.6666666666666667</v>
      </c>
      <c r="I274" s="849">
        <v>1838</v>
      </c>
      <c r="J274" s="849">
        <v>15</v>
      </c>
      <c r="K274" s="849">
        <v>27570</v>
      </c>
      <c r="L274" s="849">
        <v>1</v>
      </c>
      <c r="M274" s="849">
        <v>1838</v>
      </c>
      <c r="N274" s="849">
        <v>16</v>
      </c>
      <c r="O274" s="849">
        <v>29408</v>
      </c>
      <c r="P274" s="837">
        <v>1.0666666666666667</v>
      </c>
      <c r="Q274" s="850">
        <v>1838</v>
      </c>
    </row>
    <row r="275" spans="1:17" ht="14.4" customHeight="1" x14ac:dyDescent="0.3">
      <c r="A275" s="831" t="s">
        <v>576</v>
      </c>
      <c r="B275" s="832" t="s">
        <v>5551</v>
      </c>
      <c r="C275" s="832" t="s">
        <v>5552</v>
      </c>
      <c r="D275" s="832" t="s">
        <v>5892</v>
      </c>
      <c r="E275" s="832" t="s">
        <v>5893</v>
      </c>
      <c r="F275" s="849">
        <v>1</v>
      </c>
      <c r="G275" s="849">
        <v>7099.51</v>
      </c>
      <c r="H275" s="849"/>
      <c r="I275" s="849">
        <v>7099.51</v>
      </c>
      <c r="J275" s="849"/>
      <c r="K275" s="849"/>
      <c r="L275" s="849"/>
      <c r="M275" s="849"/>
      <c r="N275" s="849"/>
      <c r="O275" s="849"/>
      <c r="P275" s="837"/>
      <c r="Q275" s="850"/>
    </row>
    <row r="276" spans="1:17" ht="14.4" customHeight="1" x14ac:dyDescent="0.3">
      <c r="A276" s="831" t="s">
        <v>576</v>
      </c>
      <c r="B276" s="832" t="s">
        <v>5551</v>
      </c>
      <c r="C276" s="832" t="s">
        <v>5552</v>
      </c>
      <c r="D276" s="832" t="s">
        <v>5553</v>
      </c>
      <c r="E276" s="832" t="s">
        <v>5554</v>
      </c>
      <c r="F276" s="849">
        <v>1</v>
      </c>
      <c r="G276" s="849">
        <v>69228.990000000005</v>
      </c>
      <c r="H276" s="849">
        <v>1</v>
      </c>
      <c r="I276" s="849">
        <v>69228.990000000005</v>
      </c>
      <c r="J276" s="849">
        <v>1</v>
      </c>
      <c r="K276" s="849">
        <v>69228.990000000005</v>
      </c>
      <c r="L276" s="849">
        <v>1</v>
      </c>
      <c r="M276" s="849">
        <v>69228.990000000005</v>
      </c>
      <c r="N276" s="849">
        <v>3</v>
      </c>
      <c r="O276" s="849">
        <v>207686.97000000003</v>
      </c>
      <c r="P276" s="837">
        <v>3</v>
      </c>
      <c r="Q276" s="850">
        <v>69228.990000000005</v>
      </c>
    </row>
    <row r="277" spans="1:17" ht="14.4" customHeight="1" x14ac:dyDescent="0.3">
      <c r="A277" s="831" t="s">
        <v>576</v>
      </c>
      <c r="B277" s="832" t="s">
        <v>5551</v>
      </c>
      <c r="C277" s="832" t="s">
        <v>5552</v>
      </c>
      <c r="D277" s="832" t="s">
        <v>5894</v>
      </c>
      <c r="E277" s="832" t="s">
        <v>5895</v>
      </c>
      <c r="F277" s="849">
        <v>2</v>
      </c>
      <c r="G277" s="849">
        <v>51394</v>
      </c>
      <c r="H277" s="849"/>
      <c r="I277" s="849">
        <v>25697</v>
      </c>
      <c r="J277" s="849"/>
      <c r="K277" s="849"/>
      <c r="L277" s="849"/>
      <c r="M277" s="849"/>
      <c r="N277" s="849">
        <v>13</v>
      </c>
      <c r="O277" s="849">
        <v>318149</v>
      </c>
      <c r="P277" s="837"/>
      <c r="Q277" s="850">
        <v>24473</v>
      </c>
    </row>
    <row r="278" spans="1:17" ht="14.4" customHeight="1" x14ac:dyDescent="0.3">
      <c r="A278" s="831" t="s">
        <v>576</v>
      </c>
      <c r="B278" s="832" t="s">
        <v>5551</v>
      </c>
      <c r="C278" s="832" t="s">
        <v>5552</v>
      </c>
      <c r="D278" s="832" t="s">
        <v>5896</v>
      </c>
      <c r="E278" s="832" t="s">
        <v>5897</v>
      </c>
      <c r="F278" s="849">
        <v>1</v>
      </c>
      <c r="G278" s="849">
        <v>1796</v>
      </c>
      <c r="H278" s="849"/>
      <c r="I278" s="849">
        <v>1796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576</v>
      </c>
      <c r="B279" s="832" t="s">
        <v>5551</v>
      </c>
      <c r="C279" s="832" t="s">
        <v>5552</v>
      </c>
      <c r="D279" s="832" t="s">
        <v>5898</v>
      </c>
      <c r="E279" s="832" t="s">
        <v>5899</v>
      </c>
      <c r="F279" s="849">
        <v>1</v>
      </c>
      <c r="G279" s="849">
        <v>1796</v>
      </c>
      <c r="H279" s="849">
        <v>1</v>
      </c>
      <c r="I279" s="849">
        <v>1796</v>
      </c>
      <c r="J279" s="849">
        <v>1</v>
      </c>
      <c r="K279" s="849">
        <v>1796</v>
      </c>
      <c r="L279" s="849">
        <v>1</v>
      </c>
      <c r="M279" s="849">
        <v>1796</v>
      </c>
      <c r="N279" s="849"/>
      <c r="O279" s="849"/>
      <c r="P279" s="837"/>
      <c r="Q279" s="850"/>
    </row>
    <row r="280" spans="1:17" ht="14.4" customHeight="1" x14ac:dyDescent="0.3">
      <c r="A280" s="831" t="s">
        <v>576</v>
      </c>
      <c r="B280" s="832" t="s">
        <v>5551</v>
      </c>
      <c r="C280" s="832" t="s">
        <v>5552</v>
      </c>
      <c r="D280" s="832" t="s">
        <v>5900</v>
      </c>
      <c r="E280" s="832" t="s">
        <v>5901</v>
      </c>
      <c r="F280" s="849"/>
      <c r="G280" s="849"/>
      <c r="H280" s="849"/>
      <c r="I280" s="849"/>
      <c r="J280" s="849">
        <v>1</v>
      </c>
      <c r="K280" s="849">
        <v>1796</v>
      </c>
      <c r="L280" s="849">
        <v>1</v>
      </c>
      <c r="M280" s="849">
        <v>1796</v>
      </c>
      <c r="N280" s="849"/>
      <c r="O280" s="849"/>
      <c r="P280" s="837"/>
      <c r="Q280" s="850"/>
    </row>
    <row r="281" spans="1:17" ht="14.4" customHeight="1" x14ac:dyDescent="0.3">
      <c r="A281" s="831" t="s">
        <v>576</v>
      </c>
      <c r="B281" s="832" t="s">
        <v>5551</v>
      </c>
      <c r="C281" s="832" t="s">
        <v>5552</v>
      </c>
      <c r="D281" s="832" t="s">
        <v>5902</v>
      </c>
      <c r="E281" s="832" t="s">
        <v>5903</v>
      </c>
      <c r="F281" s="849">
        <v>1</v>
      </c>
      <c r="G281" s="849">
        <v>3360</v>
      </c>
      <c r="H281" s="849">
        <v>1</v>
      </c>
      <c r="I281" s="849">
        <v>3360</v>
      </c>
      <c r="J281" s="849">
        <v>1</v>
      </c>
      <c r="K281" s="849">
        <v>3360</v>
      </c>
      <c r="L281" s="849">
        <v>1</v>
      </c>
      <c r="M281" s="849">
        <v>3360</v>
      </c>
      <c r="N281" s="849"/>
      <c r="O281" s="849"/>
      <c r="P281" s="837"/>
      <c r="Q281" s="850"/>
    </row>
    <row r="282" spans="1:17" ht="14.4" customHeight="1" x14ac:dyDescent="0.3">
      <c r="A282" s="831" t="s">
        <v>576</v>
      </c>
      <c r="B282" s="832" t="s">
        <v>5551</v>
      </c>
      <c r="C282" s="832" t="s">
        <v>5552</v>
      </c>
      <c r="D282" s="832" t="s">
        <v>5904</v>
      </c>
      <c r="E282" s="832" t="s">
        <v>5905</v>
      </c>
      <c r="F282" s="849">
        <v>1</v>
      </c>
      <c r="G282" s="849">
        <v>17618.18</v>
      </c>
      <c r="H282" s="849">
        <v>0.5</v>
      </c>
      <c r="I282" s="849">
        <v>17618.18</v>
      </c>
      <c r="J282" s="849">
        <v>2</v>
      </c>
      <c r="K282" s="849">
        <v>35236.36</v>
      </c>
      <c r="L282" s="849">
        <v>1</v>
      </c>
      <c r="M282" s="849">
        <v>17618.18</v>
      </c>
      <c r="N282" s="849"/>
      <c r="O282" s="849"/>
      <c r="P282" s="837"/>
      <c r="Q282" s="850"/>
    </row>
    <row r="283" spans="1:17" ht="14.4" customHeight="1" x14ac:dyDescent="0.3">
      <c r="A283" s="831" t="s">
        <v>576</v>
      </c>
      <c r="B283" s="832" t="s">
        <v>5551</v>
      </c>
      <c r="C283" s="832" t="s">
        <v>5552</v>
      </c>
      <c r="D283" s="832" t="s">
        <v>5906</v>
      </c>
      <c r="E283" s="832" t="s">
        <v>5907</v>
      </c>
      <c r="F283" s="849"/>
      <c r="G283" s="849"/>
      <c r="H283" s="849"/>
      <c r="I283" s="849"/>
      <c r="J283" s="849">
        <v>2</v>
      </c>
      <c r="K283" s="849">
        <v>47672.72</v>
      </c>
      <c r="L283" s="849">
        <v>1</v>
      </c>
      <c r="M283" s="849">
        <v>23836.36</v>
      </c>
      <c r="N283" s="849">
        <v>1</v>
      </c>
      <c r="O283" s="849">
        <v>23836.36</v>
      </c>
      <c r="P283" s="837">
        <v>0.5</v>
      </c>
      <c r="Q283" s="850">
        <v>23836.36</v>
      </c>
    </row>
    <row r="284" spans="1:17" ht="14.4" customHeight="1" x14ac:dyDescent="0.3">
      <c r="A284" s="831" t="s">
        <v>576</v>
      </c>
      <c r="B284" s="832" t="s">
        <v>5551</v>
      </c>
      <c r="C284" s="832" t="s">
        <v>5552</v>
      </c>
      <c r="D284" s="832" t="s">
        <v>5908</v>
      </c>
      <c r="E284" s="832" t="s">
        <v>5909</v>
      </c>
      <c r="F284" s="849">
        <v>8</v>
      </c>
      <c r="G284" s="849">
        <v>39599.040000000001</v>
      </c>
      <c r="H284" s="849">
        <v>0.88888888888888895</v>
      </c>
      <c r="I284" s="849">
        <v>4949.88</v>
      </c>
      <c r="J284" s="849">
        <v>9</v>
      </c>
      <c r="K284" s="849">
        <v>44548.92</v>
      </c>
      <c r="L284" s="849">
        <v>1</v>
      </c>
      <c r="M284" s="849">
        <v>4949.88</v>
      </c>
      <c r="N284" s="849">
        <v>7</v>
      </c>
      <c r="O284" s="849">
        <v>34649.160000000003</v>
      </c>
      <c r="P284" s="837">
        <v>0.7777777777777779</v>
      </c>
      <c r="Q284" s="850">
        <v>4949.88</v>
      </c>
    </row>
    <row r="285" spans="1:17" ht="14.4" customHeight="1" x14ac:dyDescent="0.3">
      <c r="A285" s="831" t="s">
        <v>576</v>
      </c>
      <c r="B285" s="832" t="s">
        <v>5551</v>
      </c>
      <c r="C285" s="832" t="s">
        <v>5552</v>
      </c>
      <c r="D285" s="832" t="s">
        <v>5910</v>
      </c>
      <c r="E285" s="832" t="s">
        <v>5911</v>
      </c>
      <c r="F285" s="849">
        <v>7</v>
      </c>
      <c r="G285" s="849">
        <v>143087.21</v>
      </c>
      <c r="H285" s="849">
        <v>3.5</v>
      </c>
      <c r="I285" s="849">
        <v>20441.03</v>
      </c>
      <c r="J285" s="849">
        <v>2</v>
      </c>
      <c r="K285" s="849">
        <v>40882.06</v>
      </c>
      <c r="L285" s="849">
        <v>1</v>
      </c>
      <c r="M285" s="849">
        <v>20441.03</v>
      </c>
      <c r="N285" s="849">
        <v>3</v>
      </c>
      <c r="O285" s="849">
        <v>61323.09</v>
      </c>
      <c r="P285" s="837">
        <v>1.5</v>
      </c>
      <c r="Q285" s="850">
        <v>20441.03</v>
      </c>
    </row>
    <row r="286" spans="1:17" ht="14.4" customHeight="1" x14ac:dyDescent="0.3">
      <c r="A286" s="831" t="s">
        <v>576</v>
      </c>
      <c r="B286" s="832" t="s">
        <v>5551</v>
      </c>
      <c r="C286" s="832" t="s">
        <v>5552</v>
      </c>
      <c r="D286" s="832" t="s">
        <v>5912</v>
      </c>
      <c r="E286" s="832" t="s">
        <v>5913</v>
      </c>
      <c r="F286" s="849">
        <v>96</v>
      </c>
      <c r="G286" s="849">
        <v>2478745.92</v>
      </c>
      <c r="H286" s="849">
        <v>1.1034482758620687</v>
      </c>
      <c r="I286" s="849">
        <v>25820.27</v>
      </c>
      <c r="J286" s="849">
        <v>87</v>
      </c>
      <c r="K286" s="849">
        <v>2246363.4900000002</v>
      </c>
      <c r="L286" s="849">
        <v>1</v>
      </c>
      <c r="M286" s="849">
        <v>25820.270000000004</v>
      </c>
      <c r="N286" s="849">
        <v>88</v>
      </c>
      <c r="O286" s="849">
        <v>2272183.7600000002</v>
      </c>
      <c r="P286" s="837">
        <v>1.0114942528735633</v>
      </c>
      <c r="Q286" s="850">
        <v>25820.270000000004</v>
      </c>
    </row>
    <row r="287" spans="1:17" ht="14.4" customHeight="1" x14ac:dyDescent="0.3">
      <c r="A287" s="831" t="s">
        <v>576</v>
      </c>
      <c r="B287" s="832" t="s">
        <v>5551</v>
      </c>
      <c r="C287" s="832" t="s">
        <v>5552</v>
      </c>
      <c r="D287" s="832" t="s">
        <v>5914</v>
      </c>
      <c r="E287" s="832" t="s">
        <v>5915</v>
      </c>
      <c r="F287" s="849">
        <v>45</v>
      </c>
      <c r="G287" s="849">
        <v>652909.05000000005</v>
      </c>
      <c r="H287" s="849">
        <v>0.80357142857142871</v>
      </c>
      <c r="I287" s="849">
        <v>14509.09</v>
      </c>
      <c r="J287" s="849">
        <v>56</v>
      </c>
      <c r="K287" s="849">
        <v>812509.03999999992</v>
      </c>
      <c r="L287" s="849">
        <v>1</v>
      </c>
      <c r="M287" s="849">
        <v>14509.089999999998</v>
      </c>
      <c r="N287" s="849">
        <v>52</v>
      </c>
      <c r="O287" s="849">
        <v>754472.67999999993</v>
      </c>
      <c r="P287" s="837">
        <v>0.9285714285714286</v>
      </c>
      <c r="Q287" s="850">
        <v>14509.089999999998</v>
      </c>
    </row>
    <row r="288" spans="1:17" ht="14.4" customHeight="1" x14ac:dyDescent="0.3">
      <c r="A288" s="831" t="s">
        <v>576</v>
      </c>
      <c r="B288" s="832" t="s">
        <v>5551</v>
      </c>
      <c r="C288" s="832" t="s">
        <v>5552</v>
      </c>
      <c r="D288" s="832" t="s">
        <v>5916</v>
      </c>
      <c r="E288" s="832" t="s">
        <v>5917</v>
      </c>
      <c r="F288" s="849">
        <v>3</v>
      </c>
      <c r="G288" s="849">
        <v>23833.98</v>
      </c>
      <c r="H288" s="849"/>
      <c r="I288" s="849">
        <v>7944.66</v>
      </c>
      <c r="J288" s="849"/>
      <c r="K288" s="849"/>
      <c r="L288" s="849"/>
      <c r="M288" s="849"/>
      <c r="N288" s="849"/>
      <c r="O288" s="849"/>
      <c r="P288" s="837"/>
      <c r="Q288" s="850"/>
    </row>
    <row r="289" spans="1:17" ht="14.4" customHeight="1" x14ac:dyDescent="0.3">
      <c r="A289" s="831" t="s">
        <v>576</v>
      </c>
      <c r="B289" s="832" t="s">
        <v>5551</v>
      </c>
      <c r="C289" s="832" t="s">
        <v>5552</v>
      </c>
      <c r="D289" s="832" t="s">
        <v>5918</v>
      </c>
      <c r="E289" s="832" t="s">
        <v>5919</v>
      </c>
      <c r="F289" s="849">
        <v>1</v>
      </c>
      <c r="G289" s="849">
        <v>8461.18</v>
      </c>
      <c r="H289" s="849"/>
      <c r="I289" s="849">
        <v>8461.18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576</v>
      </c>
      <c r="B290" s="832" t="s">
        <v>5551</v>
      </c>
      <c r="C290" s="832" t="s">
        <v>5552</v>
      </c>
      <c r="D290" s="832" t="s">
        <v>5920</v>
      </c>
      <c r="E290" s="832" t="s">
        <v>5921</v>
      </c>
      <c r="F290" s="849"/>
      <c r="G290" s="849"/>
      <c r="H290" s="849"/>
      <c r="I290" s="849"/>
      <c r="J290" s="849">
        <v>6</v>
      </c>
      <c r="K290" s="849">
        <v>98016</v>
      </c>
      <c r="L290" s="849">
        <v>1</v>
      </c>
      <c r="M290" s="849">
        <v>16336</v>
      </c>
      <c r="N290" s="849">
        <v>6</v>
      </c>
      <c r="O290" s="849">
        <v>83325.820000000007</v>
      </c>
      <c r="P290" s="837">
        <v>0.85012467352269028</v>
      </c>
      <c r="Q290" s="850">
        <v>13887.636666666667</v>
      </c>
    </row>
    <row r="291" spans="1:17" ht="14.4" customHeight="1" x14ac:dyDescent="0.3">
      <c r="A291" s="831" t="s">
        <v>576</v>
      </c>
      <c r="B291" s="832" t="s">
        <v>5551</v>
      </c>
      <c r="C291" s="832" t="s">
        <v>5552</v>
      </c>
      <c r="D291" s="832" t="s">
        <v>5922</v>
      </c>
      <c r="E291" s="832" t="s">
        <v>5923</v>
      </c>
      <c r="F291" s="849">
        <v>237</v>
      </c>
      <c r="G291" s="849">
        <v>309285</v>
      </c>
      <c r="H291" s="849">
        <v>0.89433962264150946</v>
      </c>
      <c r="I291" s="849">
        <v>1305</v>
      </c>
      <c r="J291" s="849">
        <v>265</v>
      </c>
      <c r="K291" s="849">
        <v>345825</v>
      </c>
      <c r="L291" s="849">
        <v>1</v>
      </c>
      <c r="M291" s="849">
        <v>1305</v>
      </c>
      <c r="N291" s="849">
        <v>283</v>
      </c>
      <c r="O291" s="849">
        <v>369315</v>
      </c>
      <c r="P291" s="837">
        <v>1.0679245283018868</v>
      </c>
      <c r="Q291" s="850">
        <v>1305</v>
      </c>
    </row>
    <row r="292" spans="1:17" ht="14.4" customHeight="1" x14ac:dyDescent="0.3">
      <c r="A292" s="831" t="s">
        <v>576</v>
      </c>
      <c r="B292" s="832" t="s">
        <v>5551</v>
      </c>
      <c r="C292" s="832" t="s">
        <v>5552</v>
      </c>
      <c r="D292" s="832" t="s">
        <v>5924</v>
      </c>
      <c r="E292" s="832" t="s">
        <v>5925</v>
      </c>
      <c r="F292" s="849">
        <v>271</v>
      </c>
      <c r="G292" s="849">
        <v>292138</v>
      </c>
      <c r="H292" s="849">
        <v>0.94425087108013939</v>
      </c>
      <c r="I292" s="849">
        <v>1078</v>
      </c>
      <c r="J292" s="849">
        <v>287</v>
      </c>
      <c r="K292" s="849">
        <v>309386</v>
      </c>
      <c r="L292" s="849">
        <v>1</v>
      </c>
      <c r="M292" s="849">
        <v>1078</v>
      </c>
      <c r="N292" s="849">
        <v>316</v>
      </c>
      <c r="O292" s="849">
        <v>340648</v>
      </c>
      <c r="P292" s="837">
        <v>1.1010452961672474</v>
      </c>
      <c r="Q292" s="850">
        <v>1078</v>
      </c>
    </row>
    <row r="293" spans="1:17" ht="14.4" customHeight="1" x14ac:dyDescent="0.3">
      <c r="A293" s="831" t="s">
        <v>576</v>
      </c>
      <c r="B293" s="832" t="s">
        <v>5551</v>
      </c>
      <c r="C293" s="832" t="s">
        <v>5552</v>
      </c>
      <c r="D293" s="832" t="s">
        <v>5926</v>
      </c>
      <c r="E293" s="832" t="s">
        <v>5927</v>
      </c>
      <c r="F293" s="849"/>
      <c r="G293" s="849"/>
      <c r="H293" s="849"/>
      <c r="I293" s="849"/>
      <c r="J293" s="849">
        <v>2</v>
      </c>
      <c r="K293" s="849">
        <v>16612</v>
      </c>
      <c r="L293" s="849">
        <v>1</v>
      </c>
      <c r="M293" s="849">
        <v>8306</v>
      </c>
      <c r="N293" s="849">
        <v>4</v>
      </c>
      <c r="O293" s="849">
        <v>32412</v>
      </c>
      <c r="P293" s="837">
        <v>1.9511196725258848</v>
      </c>
      <c r="Q293" s="850">
        <v>8103</v>
      </c>
    </row>
    <row r="294" spans="1:17" ht="14.4" customHeight="1" x14ac:dyDescent="0.3">
      <c r="A294" s="831" t="s">
        <v>576</v>
      </c>
      <c r="B294" s="832" t="s">
        <v>5551</v>
      </c>
      <c r="C294" s="832" t="s">
        <v>5552</v>
      </c>
      <c r="D294" s="832" t="s">
        <v>5928</v>
      </c>
      <c r="E294" s="832" t="s">
        <v>5929</v>
      </c>
      <c r="F294" s="849">
        <v>8</v>
      </c>
      <c r="G294" s="849">
        <v>45376</v>
      </c>
      <c r="H294" s="849">
        <v>0.5</v>
      </c>
      <c r="I294" s="849">
        <v>5672</v>
      </c>
      <c r="J294" s="849">
        <v>16</v>
      </c>
      <c r="K294" s="849">
        <v>90752</v>
      </c>
      <c r="L294" s="849">
        <v>1</v>
      </c>
      <c r="M294" s="849">
        <v>5672</v>
      </c>
      <c r="N294" s="849">
        <v>12</v>
      </c>
      <c r="O294" s="849">
        <v>68064</v>
      </c>
      <c r="P294" s="837">
        <v>0.75</v>
      </c>
      <c r="Q294" s="850">
        <v>5672</v>
      </c>
    </row>
    <row r="295" spans="1:17" ht="14.4" customHeight="1" x14ac:dyDescent="0.3">
      <c r="A295" s="831" t="s">
        <v>576</v>
      </c>
      <c r="B295" s="832" t="s">
        <v>5551</v>
      </c>
      <c r="C295" s="832" t="s">
        <v>5552</v>
      </c>
      <c r="D295" s="832" t="s">
        <v>5930</v>
      </c>
      <c r="E295" s="832" t="s">
        <v>5931</v>
      </c>
      <c r="F295" s="849">
        <v>436</v>
      </c>
      <c r="G295" s="849">
        <v>92432</v>
      </c>
      <c r="H295" s="849">
        <v>0.84496124031007747</v>
      </c>
      <c r="I295" s="849">
        <v>212</v>
      </c>
      <c r="J295" s="849">
        <v>516</v>
      </c>
      <c r="K295" s="849">
        <v>109392</v>
      </c>
      <c r="L295" s="849">
        <v>1</v>
      </c>
      <c r="M295" s="849">
        <v>212</v>
      </c>
      <c r="N295" s="849">
        <v>609</v>
      </c>
      <c r="O295" s="849">
        <v>129108</v>
      </c>
      <c r="P295" s="837">
        <v>1.180232558139535</v>
      </c>
      <c r="Q295" s="850">
        <v>212</v>
      </c>
    </row>
    <row r="296" spans="1:17" ht="14.4" customHeight="1" x14ac:dyDescent="0.3">
      <c r="A296" s="831" t="s">
        <v>576</v>
      </c>
      <c r="B296" s="832" t="s">
        <v>5551</v>
      </c>
      <c r="C296" s="832" t="s">
        <v>5552</v>
      </c>
      <c r="D296" s="832" t="s">
        <v>5932</v>
      </c>
      <c r="E296" s="832" t="s">
        <v>5933</v>
      </c>
      <c r="F296" s="849">
        <v>27</v>
      </c>
      <c r="G296" s="849">
        <v>37260</v>
      </c>
      <c r="H296" s="849">
        <v>0.79411764705882348</v>
      </c>
      <c r="I296" s="849">
        <v>1380</v>
      </c>
      <c r="J296" s="849">
        <v>34</v>
      </c>
      <c r="K296" s="849">
        <v>46920</v>
      </c>
      <c r="L296" s="849">
        <v>1</v>
      </c>
      <c r="M296" s="849">
        <v>1380</v>
      </c>
      <c r="N296" s="849">
        <v>21</v>
      </c>
      <c r="O296" s="849">
        <v>28980</v>
      </c>
      <c r="P296" s="837">
        <v>0.61764705882352944</v>
      </c>
      <c r="Q296" s="850">
        <v>1380</v>
      </c>
    </row>
    <row r="297" spans="1:17" ht="14.4" customHeight="1" x14ac:dyDescent="0.3">
      <c r="A297" s="831" t="s">
        <v>576</v>
      </c>
      <c r="B297" s="832" t="s">
        <v>5551</v>
      </c>
      <c r="C297" s="832" t="s">
        <v>5552</v>
      </c>
      <c r="D297" s="832" t="s">
        <v>5934</v>
      </c>
      <c r="E297" s="832" t="s">
        <v>5935</v>
      </c>
      <c r="F297" s="849">
        <v>1</v>
      </c>
      <c r="G297" s="849">
        <v>1404</v>
      </c>
      <c r="H297" s="849">
        <v>1</v>
      </c>
      <c r="I297" s="849">
        <v>1404</v>
      </c>
      <c r="J297" s="849">
        <v>1</v>
      </c>
      <c r="K297" s="849">
        <v>1404</v>
      </c>
      <c r="L297" s="849">
        <v>1</v>
      </c>
      <c r="M297" s="849">
        <v>1404</v>
      </c>
      <c r="N297" s="849">
        <v>2</v>
      </c>
      <c r="O297" s="849">
        <v>2808</v>
      </c>
      <c r="P297" s="837">
        <v>2</v>
      </c>
      <c r="Q297" s="850">
        <v>1404</v>
      </c>
    </row>
    <row r="298" spans="1:17" ht="14.4" customHeight="1" x14ac:dyDescent="0.3">
      <c r="A298" s="831" t="s">
        <v>576</v>
      </c>
      <c r="B298" s="832" t="s">
        <v>5551</v>
      </c>
      <c r="C298" s="832" t="s">
        <v>5552</v>
      </c>
      <c r="D298" s="832" t="s">
        <v>5936</v>
      </c>
      <c r="E298" s="832" t="s">
        <v>5937</v>
      </c>
      <c r="F298" s="849"/>
      <c r="G298" s="849"/>
      <c r="H298" s="849"/>
      <c r="I298" s="849"/>
      <c r="J298" s="849">
        <v>2</v>
      </c>
      <c r="K298" s="849">
        <v>2076</v>
      </c>
      <c r="L298" s="849">
        <v>1</v>
      </c>
      <c r="M298" s="849">
        <v>1038</v>
      </c>
      <c r="N298" s="849"/>
      <c r="O298" s="849"/>
      <c r="P298" s="837"/>
      <c r="Q298" s="850"/>
    </row>
    <row r="299" spans="1:17" ht="14.4" customHeight="1" x14ac:dyDescent="0.3">
      <c r="A299" s="831" t="s">
        <v>576</v>
      </c>
      <c r="B299" s="832" t="s">
        <v>5551</v>
      </c>
      <c r="C299" s="832" t="s">
        <v>5552</v>
      </c>
      <c r="D299" s="832" t="s">
        <v>5938</v>
      </c>
      <c r="E299" s="832" t="s">
        <v>5939</v>
      </c>
      <c r="F299" s="849">
        <v>6</v>
      </c>
      <c r="G299" s="849">
        <v>7872</v>
      </c>
      <c r="H299" s="849">
        <v>0.23076923076923078</v>
      </c>
      <c r="I299" s="849">
        <v>1312</v>
      </c>
      <c r="J299" s="849">
        <v>26</v>
      </c>
      <c r="K299" s="849">
        <v>34112</v>
      </c>
      <c r="L299" s="849">
        <v>1</v>
      </c>
      <c r="M299" s="849">
        <v>1312</v>
      </c>
      <c r="N299" s="849">
        <v>11</v>
      </c>
      <c r="O299" s="849">
        <v>14432</v>
      </c>
      <c r="P299" s="837">
        <v>0.42307692307692307</v>
      </c>
      <c r="Q299" s="850">
        <v>1312</v>
      </c>
    </row>
    <row r="300" spans="1:17" ht="14.4" customHeight="1" x14ac:dyDescent="0.3">
      <c r="A300" s="831" t="s">
        <v>576</v>
      </c>
      <c r="B300" s="832" t="s">
        <v>5551</v>
      </c>
      <c r="C300" s="832" t="s">
        <v>5552</v>
      </c>
      <c r="D300" s="832" t="s">
        <v>5940</v>
      </c>
      <c r="E300" s="832" t="s">
        <v>5941</v>
      </c>
      <c r="F300" s="849">
        <v>17</v>
      </c>
      <c r="G300" s="849">
        <v>26520</v>
      </c>
      <c r="H300" s="849">
        <v>1.3076923076923077</v>
      </c>
      <c r="I300" s="849">
        <v>1560</v>
      </c>
      <c r="J300" s="849">
        <v>13</v>
      </c>
      <c r="K300" s="849">
        <v>20280</v>
      </c>
      <c r="L300" s="849">
        <v>1</v>
      </c>
      <c r="M300" s="849">
        <v>1560</v>
      </c>
      <c r="N300" s="849">
        <v>18</v>
      </c>
      <c r="O300" s="849">
        <v>28080</v>
      </c>
      <c r="P300" s="837">
        <v>1.3846153846153846</v>
      </c>
      <c r="Q300" s="850">
        <v>1560</v>
      </c>
    </row>
    <row r="301" spans="1:17" ht="14.4" customHeight="1" x14ac:dyDescent="0.3">
      <c r="A301" s="831" t="s">
        <v>576</v>
      </c>
      <c r="B301" s="832" t="s">
        <v>5551</v>
      </c>
      <c r="C301" s="832" t="s">
        <v>5552</v>
      </c>
      <c r="D301" s="832" t="s">
        <v>5942</v>
      </c>
      <c r="E301" s="832" t="s">
        <v>5943</v>
      </c>
      <c r="F301" s="849">
        <v>7</v>
      </c>
      <c r="G301" s="849">
        <v>40661.74</v>
      </c>
      <c r="H301" s="849">
        <v>0.26923076923076922</v>
      </c>
      <c r="I301" s="849">
        <v>5808.82</v>
      </c>
      <c r="J301" s="849">
        <v>26</v>
      </c>
      <c r="K301" s="849">
        <v>151029.32</v>
      </c>
      <c r="L301" s="849">
        <v>1</v>
      </c>
      <c r="M301" s="849">
        <v>5808.8200000000006</v>
      </c>
      <c r="N301" s="849">
        <v>22</v>
      </c>
      <c r="O301" s="849">
        <v>127794.03999999998</v>
      </c>
      <c r="P301" s="837">
        <v>0.84615384615384592</v>
      </c>
      <c r="Q301" s="850">
        <v>5808.8199999999988</v>
      </c>
    </row>
    <row r="302" spans="1:17" ht="14.4" customHeight="1" x14ac:dyDescent="0.3">
      <c r="A302" s="831" t="s">
        <v>576</v>
      </c>
      <c r="B302" s="832" t="s">
        <v>5551</v>
      </c>
      <c r="C302" s="832" t="s">
        <v>5552</v>
      </c>
      <c r="D302" s="832" t="s">
        <v>5944</v>
      </c>
      <c r="E302" s="832" t="s">
        <v>5945</v>
      </c>
      <c r="F302" s="849">
        <v>8</v>
      </c>
      <c r="G302" s="849">
        <v>65796.639999999999</v>
      </c>
      <c r="H302" s="849">
        <v>0.34782608695652173</v>
      </c>
      <c r="I302" s="849">
        <v>8224.58</v>
      </c>
      <c r="J302" s="849">
        <v>23</v>
      </c>
      <c r="K302" s="849">
        <v>189165.34</v>
      </c>
      <c r="L302" s="849">
        <v>1</v>
      </c>
      <c r="M302" s="849">
        <v>8224.58</v>
      </c>
      <c r="N302" s="849">
        <v>24</v>
      </c>
      <c r="O302" s="849">
        <v>197389.91999999998</v>
      </c>
      <c r="P302" s="837">
        <v>1.0434782608695652</v>
      </c>
      <c r="Q302" s="850">
        <v>8224.58</v>
      </c>
    </row>
    <row r="303" spans="1:17" ht="14.4" customHeight="1" x14ac:dyDescent="0.3">
      <c r="A303" s="831" t="s">
        <v>576</v>
      </c>
      <c r="B303" s="832" t="s">
        <v>5551</v>
      </c>
      <c r="C303" s="832" t="s">
        <v>5552</v>
      </c>
      <c r="D303" s="832" t="s">
        <v>5946</v>
      </c>
      <c r="E303" s="832" t="s">
        <v>5947</v>
      </c>
      <c r="F303" s="849">
        <v>1</v>
      </c>
      <c r="G303" s="849">
        <v>9159.3799999999992</v>
      </c>
      <c r="H303" s="849">
        <v>0.125</v>
      </c>
      <c r="I303" s="849">
        <v>9159.3799999999992</v>
      </c>
      <c r="J303" s="849">
        <v>8</v>
      </c>
      <c r="K303" s="849">
        <v>73275.039999999994</v>
      </c>
      <c r="L303" s="849">
        <v>1</v>
      </c>
      <c r="M303" s="849">
        <v>9159.3799999999992</v>
      </c>
      <c r="N303" s="849">
        <v>5</v>
      </c>
      <c r="O303" s="849">
        <v>45796.899999999994</v>
      </c>
      <c r="P303" s="837">
        <v>0.625</v>
      </c>
      <c r="Q303" s="850">
        <v>9159.3799999999992</v>
      </c>
    </row>
    <row r="304" spans="1:17" ht="14.4" customHeight="1" x14ac:dyDescent="0.3">
      <c r="A304" s="831" t="s">
        <v>576</v>
      </c>
      <c r="B304" s="832" t="s">
        <v>5551</v>
      </c>
      <c r="C304" s="832" t="s">
        <v>5552</v>
      </c>
      <c r="D304" s="832" t="s">
        <v>5948</v>
      </c>
      <c r="E304" s="832" t="s">
        <v>5947</v>
      </c>
      <c r="F304" s="849"/>
      <c r="G304" s="849"/>
      <c r="H304" s="849"/>
      <c r="I304" s="849"/>
      <c r="J304" s="849">
        <v>2</v>
      </c>
      <c r="K304" s="849">
        <v>27532.04</v>
      </c>
      <c r="L304" s="849">
        <v>1</v>
      </c>
      <c r="M304" s="849">
        <v>13766.02</v>
      </c>
      <c r="N304" s="849"/>
      <c r="O304" s="849"/>
      <c r="P304" s="837"/>
      <c r="Q304" s="850"/>
    </row>
    <row r="305" spans="1:17" ht="14.4" customHeight="1" x14ac:dyDescent="0.3">
      <c r="A305" s="831" t="s">
        <v>576</v>
      </c>
      <c r="B305" s="832" t="s">
        <v>5551</v>
      </c>
      <c r="C305" s="832" t="s">
        <v>5552</v>
      </c>
      <c r="D305" s="832" t="s">
        <v>5949</v>
      </c>
      <c r="E305" s="832" t="s">
        <v>5950</v>
      </c>
      <c r="F305" s="849">
        <v>344</v>
      </c>
      <c r="G305" s="849">
        <v>427812.16</v>
      </c>
      <c r="H305" s="849">
        <v>1.0683229813664594</v>
      </c>
      <c r="I305" s="849">
        <v>1243.6399999999999</v>
      </c>
      <c r="J305" s="849">
        <v>322</v>
      </c>
      <c r="K305" s="849">
        <v>400452.08</v>
      </c>
      <c r="L305" s="849">
        <v>1</v>
      </c>
      <c r="M305" s="849">
        <v>1243.6400000000001</v>
      </c>
      <c r="N305" s="849">
        <v>321</v>
      </c>
      <c r="O305" s="849">
        <v>399208.44</v>
      </c>
      <c r="P305" s="837">
        <v>0.99689440993788814</v>
      </c>
      <c r="Q305" s="850">
        <v>1243.6400000000001</v>
      </c>
    </row>
    <row r="306" spans="1:17" ht="14.4" customHeight="1" x14ac:dyDescent="0.3">
      <c r="A306" s="831" t="s">
        <v>576</v>
      </c>
      <c r="B306" s="832" t="s">
        <v>5551</v>
      </c>
      <c r="C306" s="832" t="s">
        <v>5552</v>
      </c>
      <c r="D306" s="832" t="s">
        <v>5951</v>
      </c>
      <c r="E306" s="832" t="s">
        <v>5952</v>
      </c>
      <c r="F306" s="849">
        <v>18</v>
      </c>
      <c r="G306" s="849">
        <v>290469.95999999996</v>
      </c>
      <c r="H306" s="849">
        <v>1.2</v>
      </c>
      <c r="I306" s="849">
        <v>16137.219999999998</v>
      </c>
      <c r="J306" s="849">
        <v>15</v>
      </c>
      <c r="K306" s="849">
        <v>242058.3</v>
      </c>
      <c r="L306" s="849">
        <v>1</v>
      </c>
      <c r="M306" s="849">
        <v>16137.22</v>
      </c>
      <c r="N306" s="849">
        <v>16</v>
      </c>
      <c r="O306" s="849">
        <v>258195.52000000002</v>
      </c>
      <c r="P306" s="837">
        <v>1.0666666666666669</v>
      </c>
      <c r="Q306" s="850">
        <v>16137.220000000001</v>
      </c>
    </row>
    <row r="307" spans="1:17" ht="14.4" customHeight="1" x14ac:dyDescent="0.3">
      <c r="A307" s="831" t="s">
        <v>576</v>
      </c>
      <c r="B307" s="832" t="s">
        <v>5551</v>
      </c>
      <c r="C307" s="832" t="s">
        <v>5552</v>
      </c>
      <c r="D307" s="832" t="s">
        <v>5953</v>
      </c>
      <c r="E307" s="832" t="s">
        <v>5954</v>
      </c>
      <c r="F307" s="849">
        <v>75</v>
      </c>
      <c r="G307" s="849">
        <v>124350</v>
      </c>
      <c r="H307" s="849">
        <v>1.0416666666666667</v>
      </c>
      <c r="I307" s="849">
        <v>1658</v>
      </c>
      <c r="J307" s="849">
        <v>72</v>
      </c>
      <c r="K307" s="849">
        <v>119376</v>
      </c>
      <c r="L307" s="849">
        <v>1</v>
      </c>
      <c r="M307" s="849">
        <v>1658</v>
      </c>
      <c r="N307" s="849">
        <v>94</v>
      </c>
      <c r="O307" s="849">
        <v>155852</v>
      </c>
      <c r="P307" s="837">
        <v>1.3055555555555556</v>
      </c>
      <c r="Q307" s="850">
        <v>1658</v>
      </c>
    </row>
    <row r="308" spans="1:17" ht="14.4" customHeight="1" x14ac:dyDescent="0.3">
      <c r="A308" s="831" t="s">
        <v>576</v>
      </c>
      <c r="B308" s="832" t="s">
        <v>5551</v>
      </c>
      <c r="C308" s="832" t="s">
        <v>5552</v>
      </c>
      <c r="D308" s="832" t="s">
        <v>5955</v>
      </c>
      <c r="E308" s="832" t="s">
        <v>5956</v>
      </c>
      <c r="F308" s="849">
        <v>1</v>
      </c>
      <c r="G308" s="849">
        <v>8449.4699999999993</v>
      </c>
      <c r="H308" s="849">
        <v>0.25</v>
      </c>
      <c r="I308" s="849">
        <v>8449.4699999999993</v>
      </c>
      <c r="J308" s="849">
        <v>4</v>
      </c>
      <c r="K308" s="849">
        <v>33797.879999999997</v>
      </c>
      <c r="L308" s="849">
        <v>1</v>
      </c>
      <c r="M308" s="849">
        <v>8449.4699999999993</v>
      </c>
      <c r="N308" s="849">
        <v>3</v>
      </c>
      <c r="O308" s="849">
        <v>25348.409999999996</v>
      </c>
      <c r="P308" s="837">
        <v>0.75</v>
      </c>
      <c r="Q308" s="850">
        <v>8449.4699999999993</v>
      </c>
    </row>
    <row r="309" spans="1:17" ht="14.4" customHeight="1" x14ac:dyDescent="0.3">
      <c r="A309" s="831" t="s">
        <v>576</v>
      </c>
      <c r="B309" s="832" t="s">
        <v>5551</v>
      </c>
      <c r="C309" s="832" t="s">
        <v>5552</v>
      </c>
      <c r="D309" s="832" t="s">
        <v>5957</v>
      </c>
      <c r="E309" s="832" t="s">
        <v>5947</v>
      </c>
      <c r="F309" s="849"/>
      <c r="G309" s="849"/>
      <c r="H309" s="849"/>
      <c r="I309" s="849"/>
      <c r="J309" s="849">
        <v>4</v>
      </c>
      <c r="K309" s="849">
        <v>32102.400000000001</v>
      </c>
      <c r="L309" s="849">
        <v>1</v>
      </c>
      <c r="M309" s="849">
        <v>8025.6</v>
      </c>
      <c r="N309" s="849"/>
      <c r="O309" s="849"/>
      <c r="P309" s="837"/>
      <c r="Q309" s="850"/>
    </row>
    <row r="310" spans="1:17" ht="14.4" customHeight="1" x14ac:dyDescent="0.3">
      <c r="A310" s="831" t="s">
        <v>576</v>
      </c>
      <c r="B310" s="832" t="s">
        <v>5551</v>
      </c>
      <c r="C310" s="832" t="s">
        <v>5552</v>
      </c>
      <c r="D310" s="832" t="s">
        <v>5958</v>
      </c>
      <c r="E310" s="832" t="s">
        <v>5959</v>
      </c>
      <c r="F310" s="849">
        <v>16</v>
      </c>
      <c r="G310" s="849">
        <v>17958.080000000002</v>
      </c>
      <c r="H310" s="849">
        <v>0.10389610389610389</v>
      </c>
      <c r="I310" s="849">
        <v>1122.3800000000001</v>
      </c>
      <c r="J310" s="849">
        <v>154</v>
      </c>
      <c r="K310" s="849">
        <v>172846.52000000002</v>
      </c>
      <c r="L310" s="849">
        <v>1</v>
      </c>
      <c r="M310" s="849">
        <v>1122.3800000000001</v>
      </c>
      <c r="N310" s="849">
        <v>67</v>
      </c>
      <c r="O310" s="849">
        <v>75199.460000000006</v>
      </c>
      <c r="P310" s="837">
        <v>0.43506493506493504</v>
      </c>
      <c r="Q310" s="850">
        <v>1122.3800000000001</v>
      </c>
    </row>
    <row r="311" spans="1:17" ht="14.4" customHeight="1" x14ac:dyDescent="0.3">
      <c r="A311" s="831" t="s">
        <v>576</v>
      </c>
      <c r="B311" s="832" t="s">
        <v>5551</v>
      </c>
      <c r="C311" s="832" t="s">
        <v>5552</v>
      </c>
      <c r="D311" s="832" t="s">
        <v>5960</v>
      </c>
      <c r="E311" s="832" t="s">
        <v>5961</v>
      </c>
      <c r="F311" s="849">
        <v>398</v>
      </c>
      <c r="G311" s="849">
        <v>710964.56</v>
      </c>
      <c r="H311" s="849">
        <v>1.0837061610623107</v>
      </c>
      <c r="I311" s="849">
        <v>1786.3431155778896</v>
      </c>
      <c r="J311" s="849">
        <v>367</v>
      </c>
      <c r="K311" s="849">
        <v>656049.19999999995</v>
      </c>
      <c r="L311" s="849">
        <v>1</v>
      </c>
      <c r="M311" s="849">
        <v>1787.6</v>
      </c>
      <c r="N311" s="849">
        <v>294</v>
      </c>
      <c r="O311" s="849">
        <v>525554.4</v>
      </c>
      <c r="P311" s="837">
        <v>0.80108991825613085</v>
      </c>
      <c r="Q311" s="850">
        <v>1787.6000000000001</v>
      </c>
    </row>
    <row r="312" spans="1:17" ht="14.4" customHeight="1" x14ac:dyDescent="0.3">
      <c r="A312" s="831" t="s">
        <v>576</v>
      </c>
      <c r="B312" s="832" t="s">
        <v>5551</v>
      </c>
      <c r="C312" s="832" t="s">
        <v>5552</v>
      </c>
      <c r="D312" s="832" t="s">
        <v>5962</v>
      </c>
      <c r="E312" s="832" t="s">
        <v>5963</v>
      </c>
      <c r="F312" s="849">
        <v>31</v>
      </c>
      <c r="G312" s="849">
        <v>2214560.71</v>
      </c>
      <c r="H312" s="849">
        <v>0.44113180461765189</v>
      </c>
      <c r="I312" s="849">
        <v>71437.442258064519</v>
      </c>
      <c r="J312" s="849">
        <v>72</v>
      </c>
      <c r="K312" s="849">
        <v>5020179.2</v>
      </c>
      <c r="L312" s="849">
        <v>1</v>
      </c>
      <c r="M312" s="849">
        <v>69724.711111111115</v>
      </c>
      <c r="N312" s="849">
        <v>84</v>
      </c>
      <c r="O312" s="849">
        <v>5400326.3999999994</v>
      </c>
      <c r="P312" s="837">
        <v>1.0757238307349664</v>
      </c>
      <c r="Q312" s="850">
        <v>64289.599999999991</v>
      </c>
    </row>
    <row r="313" spans="1:17" ht="14.4" customHeight="1" x14ac:dyDescent="0.3">
      <c r="A313" s="831" t="s">
        <v>576</v>
      </c>
      <c r="B313" s="832" t="s">
        <v>5551</v>
      </c>
      <c r="C313" s="832" t="s">
        <v>5552</v>
      </c>
      <c r="D313" s="832" t="s">
        <v>5964</v>
      </c>
      <c r="E313" s="832" t="s">
        <v>5965</v>
      </c>
      <c r="F313" s="849"/>
      <c r="G313" s="849"/>
      <c r="H313" s="849"/>
      <c r="I313" s="849"/>
      <c r="J313" s="849">
        <v>1</v>
      </c>
      <c r="K313" s="849">
        <v>118450</v>
      </c>
      <c r="L313" s="849">
        <v>1</v>
      </c>
      <c r="M313" s="849">
        <v>118450</v>
      </c>
      <c r="N313" s="849"/>
      <c r="O313" s="849"/>
      <c r="P313" s="837"/>
      <c r="Q313" s="850"/>
    </row>
    <row r="314" spans="1:17" ht="14.4" customHeight="1" x14ac:dyDescent="0.3">
      <c r="A314" s="831" t="s">
        <v>576</v>
      </c>
      <c r="B314" s="832" t="s">
        <v>5551</v>
      </c>
      <c r="C314" s="832" t="s">
        <v>5552</v>
      </c>
      <c r="D314" s="832" t="s">
        <v>5966</v>
      </c>
      <c r="E314" s="832" t="s">
        <v>5967</v>
      </c>
      <c r="F314" s="849">
        <v>13</v>
      </c>
      <c r="G314" s="849">
        <v>1009633.9</v>
      </c>
      <c r="H314" s="849">
        <v>1.1810144498629644</v>
      </c>
      <c r="I314" s="849">
        <v>77664.146153846159</v>
      </c>
      <c r="J314" s="849">
        <v>12</v>
      </c>
      <c r="K314" s="849">
        <v>854887</v>
      </c>
      <c r="L314" s="849">
        <v>1</v>
      </c>
      <c r="M314" s="849">
        <v>71240.583333333328</v>
      </c>
      <c r="N314" s="849">
        <v>17</v>
      </c>
      <c r="O314" s="849">
        <v>1199979</v>
      </c>
      <c r="P314" s="837">
        <v>1.4036697247706422</v>
      </c>
      <c r="Q314" s="850">
        <v>70587</v>
      </c>
    </row>
    <row r="315" spans="1:17" ht="14.4" customHeight="1" x14ac:dyDescent="0.3">
      <c r="A315" s="831" t="s">
        <v>576</v>
      </c>
      <c r="B315" s="832" t="s">
        <v>5551</v>
      </c>
      <c r="C315" s="832" t="s">
        <v>5552</v>
      </c>
      <c r="D315" s="832" t="s">
        <v>5968</v>
      </c>
      <c r="E315" s="832" t="s">
        <v>5969</v>
      </c>
      <c r="F315" s="849"/>
      <c r="G315" s="849"/>
      <c r="H315" s="849"/>
      <c r="I315" s="849"/>
      <c r="J315" s="849">
        <v>1</v>
      </c>
      <c r="K315" s="849">
        <v>45240</v>
      </c>
      <c r="L315" s="849">
        <v>1</v>
      </c>
      <c r="M315" s="849">
        <v>45240</v>
      </c>
      <c r="N315" s="849"/>
      <c r="O315" s="849"/>
      <c r="P315" s="837"/>
      <c r="Q315" s="850"/>
    </row>
    <row r="316" spans="1:17" ht="14.4" customHeight="1" x14ac:dyDescent="0.3">
      <c r="A316" s="831" t="s">
        <v>576</v>
      </c>
      <c r="B316" s="832" t="s">
        <v>5551</v>
      </c>
      <c r="C316" s="832" t="s">
        <v>5552</v>
      </c>
      <c r="D316" s="832" t="s">
        <v>5970</v>
      </c>
      <c r="E316" s="832" t="s">
        <v>5971</v>
      </c>
      <c r="F316" s="849">
        <v>1</v>
      </c>
      <c r="G316" s="849">
        <v>660</v>
      </c>
      <c r="H316" s="849"/>
      <c r="I316" s="849">
        <v>660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576</v>
      </c>
      <c r="B317" s="832" t="s">
        <v>5551</v>
      </c>
      <c r="C317" s="832" t="s">
        <v>5552</v>
      </c>
      <c r="D317" s="832" t="s">
        <v>5972</v>
      </c>
      <c r="E317" s="832" t="s">
        <v>5973</v>
      </c>
      <c r="F317" s="849">
        <v>22</v>
      </c>
      <c r="G317" s="849">
        <v>1770431.3</v>
      </c>
      <c r="H317" s="849">
        <v>2.7499999999999996</v>
      </c>
      <c r="I317" s="849">
        <v>80474.150000000009</v>
      </c>
      <c r="J317" s="849">
        <v>8</v>
      </c>
      <c r="K317" s="849">
        <v>643793.20000000007</v>
      </c>
      <c r="L317" s="849">
        <v>1</v>
      </c>
      <c r="M317" s="849">
        <v>80474.150000000009</v>
      </c>
      <c r="N317" s="849">
        <v>9</v>
      </c>
      <c r="O317" s="849">
        <v>724267.35</v>
      </c>
      <c r="P317" s="837">
        <v>1.1249999999999998</v>
      </c>
      <c r="Q317" s="850">
        <v>80474.149999999994</v>
      </c>
    </row>
    <row r="318" spans="1:17" ht="14.4" customHeight="1" x14ac:dyDescent="0.3">
      <c r="A318" s="831" t="s">
        <v>576</v>
      </c>
      <c r="B318" s="832" t="s">
        <v>5551</v>
      </c>
      <c r="C318" s="832" t="s">
        <v>5552</v>
      </c>
      <c r="D318" s="832" t="s">
        <v>5974</v>
      </c>
      <c r="E318" s="832" t="s">
        <v>5975</v>
      </c>
      <c r="F318" s="849">
        <v>2</v>
      </c>
      <c r="G318" s="849">
        <v>25000</v>
      </c>
      <c r="H318" s="849">
        <v>0.67494600431965446</v>
      </c>
      <c r="I318" s="849">
        <v>12500</v>
      </c>
      <c r="J318" s="849">
        <v>3</v>
      </c>
      <c r="K318" s="849">
        <v>37040</v>
      </c>
      <c r="L318" s="849">
        <v>1</v>
      </c>
      <c r="M318" s="849">
        <v>12346.666666666666</v>
      </c>
      <c r="N318" s="849">
        <v>2</v>
      </c>
      <c r="O318" s="849">
        <v>24540</v>
      </c>
      <c r="P318" s="837">
        <v>0.66252699784017277</v>
      </c>
      <c r="Q318" s="850">
        <v>12270</v>
      </c>
    </row>
    <row r="319" spans="1:17" ht="14.4" customHeight="1" x14ac:dyDescent="0.3">
      <c r="A319" s="831" t="s">
        <v>576</v>
      </c>
      <c r="B319" s="832" t="s">
        <v>5551</v>
      </c>
      <c r="C319" s="832" t="s">
        <v>5552</v>
      </c>
      <c r="D319" s="832" t="s">
        <v>5976</v>
      </c>
      <c r="E319" s="832" t="s">
        <v>5977</v>
      </c>
      <c r="F319" s="849">
        <v>3</v>
      </c>
      <c r="G319" s="849">
        <v>172521</v>
      </c>
      <c r="H319" s="849">
        <v>0.6</v>
      </c>
      <c r="I319" s="849">
        <v>57507</v>
      </c>
      <c r="J319" s="849">
        <v>5</v>
      </c>
      <c r="K319" s="849">
        <v>287535</v>
      </c>
      <c r="L319" s="849">
        <v>1</v>
      </c>
      <c r="M319" s="849">
        <v>57507</v>
      </c>
      <c r="N319" s="849">
        <v>6</v>
      </c>
      <c r="O319" s="849">
        <v>345042</v>
      </c>
      <c r="P319" s="837">
        <v>1.2</v>
      </c>
      <c r="Q319" s="850">
        <v>57507</v>
      </c>
    </row>
    <row r="320" spans="1:17" ht="14.4" customHeight="1" x14ac:dyDescent="0.3">
      <c r="A320" s="831" t="s">
        <v>576</v>
      </c>
      <c r="B320" s="832" t="s">
        <v>5551</v>
      </c>
      <c r="C320" s="832" t="s">
        <v>5552</v>
      </c>
      <c r="D320" s="832" t="s">
        <v>5978</v>
      </c>
      <c r="E320" s="832" t="s">
        <v>5979</v>
      </c>
      <c r="F320" s="849">
        <v>6</v>
      </c>
      <c r="G320" s="849">
        <v>258912.65999999997</v>
      </c>
      <c r="H320" s="849">
        <v>0.33333333333333337</v>
      </c>
      <c r="I320" s="849">
        <v>43152.109999999993</v>
      </c>
      <c r="J320" s="849">
        <v>18</v>
      </c>
      <c r="K320" s="849">
        <v>776737.97999999986</v>
      </c>
      <c r="L320" s="849">
        <v>1</v>
      </c>
      <c r="M320" s="849">
        <v>43152.109999999993</v>
      </c>
      <c r="N320" s="849">
        <v>14</v>
      </c>
      <c r="O320" s="849">
        <v>604129.54</v>
      </c>
      <c r="P320" s="837">
        <v>0.77777777777777801</v>
      </c>
      <c r="Q320" s="850">
        <v>43152.11</v>
      </c>
    </row>
    <row r="321" spans="1:17" ht="14.4" customHeight="1" x14ac:dyDescent="0.3">
      <c r="A321" s="831" t="s">
        <v>576</v>
      </c>
      <c r="B321" s="832" t="s">
        <v>5551</v>
      </c>
      <c r="C321" s="832" t="s">
        <v>5552</v>
      </c>
      <c r="D321" s="832" t="s">
        <v>5980</v>
      </c>
      <c r="E321" s="832" t="s">
        <v>5981</v>
      </c>
      <c r="F321" s="849">
        <v>5</v>
      </c>
      <c r="G321" s="849">
        <v>68451.8</v>
      </c>
      <c r="H321" s="849">
        <v>0.55555555555555558</v>
      </c>
      <c r="I321" s="849">
        <v>13690.36</v>
      </c>
      <c r="J321" s="849">
        <v>9</v>
      </c>
      <c r="K321" s="849">
        <v>123213.24</v>
      </c>
      <c r="L321" s="849">
        <v>1</v>
      </c>
      <c r="M321" s="849">
        <v>13690.36</v>
      </c>
      <c r="N321" s="849">
        <v>5</v>
      </c>
      <c r="O321" s="849">
        <v>68451.8</v>
      </c>
      <c r="P321" s="837">
        <v>0.55555555555555558</v>
      </c>
      <c r="Q321" s="850">
        <v>13690.36</v>
      </c>
    </row>
    <row r="322" spans="1:17" ht="14.4" customHeight="1" x14ac:dyDescent="0.3">
      <c r="A322" s="831" t="s">
        <v>576</v>
      </c>
      <c r="B322" s="832" t="s">
        <v>5551</v>
      </c>
      <c r="C322" s="832" t="s">
        <v>5552</v>
      </c>
      <c r="D322" s="832" t="s">
        <v>5982</v>
      </c>
      <c r="E322" s="832" t="s">
        <v>5975</v>
      </c>
      <c r="F322" s="849">
        <v>1</v>
      </c>
      <c r="G322" s="849">
        <v>19400</v>
      </c>
      <c r="H322" s="849">
        <v>0.51187335092348285</v>
      </c>
      <c r="I322" s="849">
        <v>19400</v>
      </c>
      <c r="J322" s="849">
        <v>2</v>
      </c>
      <c r="K322" s="849">
        <v>37900</v>
      </c>
      <c r="L322" s="849">
        <v>1</v>
      </c>
      <c r="M322" s="849">
        <v>18950</v>
      </c>
      <c r="N322" s="849"/>
      <c r="O322" s="849"/>
      <c r="P322" s="837"/>
      <c r="Q322" s="850"/>
    </row>
    <row r="323" spans="1:17" ht="14.4" customHeight="1" x14ac:dyDescent="0.3">
      <c r="A323" s="831" t="s">
        <v>576</v>
      </c>
      <c r="B323" s="832" t="s">
        <v>5551</v>
      </c>
      <c r="C323" s="832" t="s">
        <v>5552</v>
      </c>
      <c r="D323" s="832" t="s">
        <v>5983</v>
      </c>
      <c r="E323" s="832" t="s">
        <v>5984</v>
      </c>
      <c r="F323" s="849">
        <v>4</v>
      </c>
      <c r="G323" s="849">
        <v>9949.08</v>
      </c>
      <c r="H323" s="849">
        <v>2</v>
      </c>
      <c r="I323" s="849">
        <v>2487.27</v>
      </c>
      <c r="J323" s="849">
        <v>2</v>
      </c>
      <c r="K323" s="849">
        <v>4974.54</v>
      </c>
      <c r="L323" s="849">
        <v>1</v>
      </c>
      <c r="M323" s="849">
        <v>2487.27</v>
      </c>
      <c r="N323" s="849">
        <v>1</v>
      </c>
      <c r="O323" s="849">
        <v>2487.27</v>
      </c>
      <c r="P323" s="837">
        <v>0.5</v>
      </c>
      <c r="Q323" s="850">
        <v>2487.27</v>
      </c>
    </row>
    <row r="324" spans="1:17" ht="14.4" customHeight="1" x14ac:dyDescent="0.3">
      <c r="A324" s="831" t="s">
        <v>576</v>
      </c>
      <c r="B324" s="832" t="s">
        <v>5551</v>
      </c>
      <c r="C324" s="832" t="s">
        <v>5552</v>
      </c>
      <c r="D324" s="832" t="s">
        <v>5985</v>
      </c>
      <c r="E324" s="832" t="s">
        <v>5986</v>
      </c>
      <c r="F324" s="849">
        <v>1</v>
      </c>
      <c r="G324" s="849">
        <v>345000</v>
      </c>
      <c r="H324" s="849"/>
      <c r="I324" s="849">
        <v>345000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576</v>
      </c>
      <c r="B325" s="832" t="s">
        <v>5551</v>
      </c>
      <c r="C325" s="832" t="s">
        <v>5552</v>
      </c>
      <c r="D325" s="832" t="s">
        <v>5987</v>
      </c>
      <c r="E325" s="832" t="s">
        <v>5988</v>
      </c>
      <c r="F325" s="849">
        <v>1</v>
      </c>
      <c r="G325" s="849">
        <v>59800</v>
      </c>
      <c r="H325" s="849"/>
      <c r="I325" s="849">
        <v>59800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576</v>
      </c>
      <c r="B326" s="832" t="s">
        <v>5551</v>
      </c>
      <c r="C326" s="832" t="s">
        <v>5552</v>
      </c>
      <c r="D326" s="832" t="s">
        <v>5989</v>
      </c>
      <c r="E326" s="832" t="s">
        <v>5990</v>
      </c>
      <c r="F326" s="849"/>
      <c r="G326" s="849"/>
      <c r="H326" s="849"/>
      <c r="I326" s="849"/>
      <c r="J326" s="849">
        <v>3</v>
      </c>
      <c r="K326" s="849">
        <v>26051.07</v>
      </c>
      <c r="L326" s="849">
        <v>1</v>
      </c>
      <c r="M326" s="849">
        <v>8683.69</v>
      </c>
      <c r="N326" s="849">
        <v>3</v>
      </c>
      <c r="O326" s="849">
        <v>26051.07</v>
      </c>
      <c r="P326" s="837">
        <v>1</v>
      </c>
      <c r="Q326" s="850">
        <v>8683.69</v>
      </c>
    </row>
    <row r="327" spans="1:17" ht="14.4" customHeight="1" x14ac:dyDescent="0.3">
      <c r="A327" s="831" t="s">
        <v>576</v>
      </c>
      <c r="B327" s="832" t="s">
        <v>5551</v>
      </c>
      <c r="C327" s="832" t="s">
        <v>5552</v>
      </c>
      <c r="D327" s="832" t="s">
        <v>5991</v>
      </c>
      <c r="E327" s="832" t="s">
        <v>5992</v>
      </c>
      <c r="F327" s="849">
        <v>2</v>
      </c>
      <c r="G327" s="849">
        <v>2107.42</v>
      </c>
      <c r="H327" s="849">
        <v>2</v>
      </c>
      <c r="I327" s="849">
        <v>1053.71</v>
      </c>
      <c r="J327" s="849">
        <v>1</v>
      </c>
      <c r="K327" s="849">
        <v>1053.71</v>
      </c>
      <c r="L327" s="849">
        <v>1</v>
      </c>
      <c r="M327" s="849">
        <v>1053.71</v>
      </c>
      <c r="N327" s="849">
        <v>1</v>
      </c>
      <c r="O327" s="849">
        <v>1053.71</v>
      </c>
      <c r="P327" s="837">
        <v>1</v>
      </c>
      <c r="Q327" s="850">
        <v>1053.71</v>
      </c>
    </row>
    <row r="328" spans="1:17" ht="14.4" customHeight="1" x14ac:dyDescent="0.3">
      <c r="A328" s="831" t="s">
        <v>576</v>
      </c>
      <c r="B328" s="832" t="s">
        <v>5551</v>
      </c>
      <c r="C328" s="832" t="s">
        <v>5552</v>
      </c>
      <c r="D328" s="832" t="s">
        <v>5993</v>
      </c>
      <c r="E328" s="832" t="s">
        <v>5994</v>
      </c>
      <c r="F328" s="849">
        <v>11</v>
      </c>
      <c r="G328" s="849">
        <v>13338.05</v>
      </c>
      <c r="H328" s="849">
        <v>5.5</v>
      </c>
      <c r="I328" s="849">
        <v>1212.55</v>
      </c>
      <c r="J328" s="849">
        <v>2</v>
      </c>
      <c r="K328" s="849">
        <v>2425.1</v>
      </c>
      <c r="L328" s="849">
        <v>1</v>
      </c>
      <c r="M328" s="849">
        <v>1212.55</v>
      </c>
      <c r="N328" s="849"/>
      <c r="O328" s="849"/>
      <c r="P328" s="837"/>
      <c r="Q328" s="850"/>
    </row>
    <row r="329" spans="1:17" ht="14.4" customHeight="1" x14ac:dyDescent="0.3">
      <c r="A329" s="831" t="s">
        <v>576</v>
      </c>
      <c r="B329" s="832" t="s">
        <v>5551</v>
      </c>
      <c r="C329" s="832" t="s">
        <v>5552</v>
      </c>
      <c r="D329" s="832" t="s">
        <v>5995</v>
      </c>
      <c r="E329" s="832" t="s">
        <v>5996</v>
      </c>
      <c r="F329" s="849">
        <v>6</v>
      </c>
      <c r="G329" s="849">
        <v>8581.08</v>
      </c>
      <c r="H329" s="849">
        <v>0.8571428571428571</v>
      </c>
      <c r="I329" s="849">
        <v>1430.18</v>
      </c>
      <c r="J329" s="849">
        <v>7</v>
      </c>
      <c r="K329" s="849">
        <v>10011.26</v>
      </c>
      <c r="L329" s="849">
        <v>1</v>
      </c>
      <c r="M329" s="849">
        <v>1430.18</v>
      </c>
      <c r="N329" s="849">
        <v>2</v>
      </c>
      <c r="O329" s="849">
        <v>2860.36</v>
      </c>
      <c r="P329" s="837">
        <v>0.2857142857142857</v>
      </c>
      <c r="Q329" s="850">
        <v>1430.18</v>
      </c>
    </row>
    <row r="330" spans="1:17" ht="14.4" customHeight="1" x14ac:dyDescent="0.3">
      <c r="A330" s="831" t="s">
        <v>576</v>
      </c>
      <c r="B330" s="832" t="s">
        <v>5551</v>
      </c>
      <c r="C330" s="832" t="s">
        <v>5552</v>
      </c>
      <c r="D330" s="832" t="s">
        <v>5997</v>
      </c>
      <c r="E330" s="832" t="s">
        <v>5998</v>
      </c>
      <c r="F330" s="849">
        <v>7</v>
      </c>
      <c r="G330" s="849">
        <v>9517.9700000000012</v>
      </c>
      <c r="H330" s="849">
        <v>0.38888888888888895</v>
      </c>
      <c r="I330" s="849">
        <v>1359.7100000000003</v>
      </c>
      <c r="J330" s="849">
        <v>18</v>
      </c>
      <c r="K330" s="849">
        <v>24474.78</v>
      </c>
      <c r="L330" s="849">
        <v>1</v>
      </c>
      <c r="M330" s="849">
        <v>1359.71</v>
      </c>
      <c r="N330" s="849">
        <v>5</v>
      </c>
      <c r="O330" s="849">
        <v>6798.55</v>
      </c>
      <c r="P330" s="837">
        <v>0.27777777777777779</v>
      </c>
      <c r="Q330" s="850">
        <v>1359.71</v>
      </c>
    </row>
    <row r="331" spans="1:17" ht="14.4" customHeight="1" x14ac:dyDescent="0.3">
      <c r="A331" s="831" t="s">
        <v>576</v>
      </c>
      <c r="B331" s="832" t="s">
        <v>5551</v>
      </c>
      <c r="C331" s="832" t="s">
        <v>5552</v>
      </c>
      <c r="D331" s="832" t="s">
        <v>5999</v>
      </c>
      <c r="E331" s="832" t="s">
        <v>6000</v>
      </c>
      <c r="F331" s="849">
        <v>3</v>
      </c>
      <c r="G331" s="849">
        <v>4079.13</v>
      </c>
      <c r="H331" s="849"/>
      <c r="I331" s="849">
        <v>1359.71</v>
      </c>
      <c r="J331" s="849"/>
      <c r="K331" s="849"/>
      <c r="L331" s="849"/>
      <c r="M331" s="849"/>
      <c r="N331" s="849">
        <v>1</v>
      </c>
      <c r="O331" s="849">
        <v>1331</v>
      </c>
      <c r="P331" s="837"/>
      <c r="Q331" s="850">
        <v>1331</v>
      </c>
    </row>
    <row r="332" spans="1:17" ht="14.4" customHeight="1" x14ac:dyDescent="0.3">
      <c r="A332" s="831" t="s">
        <v>576</v>
      </c>
      <c r="B332" s="832" t="s">
        <v>5551</v>
      </c>
      <c r="C332" s="832" t="s">
        <v>5552</v>
      </c>
      <c r="D332" s="832" t="s">
        <v>5555</v>
      </c>
      <c r="E332" s="832" t="s">
        <v>5556</v>
      </c>
      <c r="F332" s="849">
        <v>2</v>
      </c>
      <c r="G332" s="849">
        <v>14180.56</v>
      </c>
      <c r="H332" s="849"/>
      <c r="I332" s="849">
        <v>7090.28</v>
      </c>
      <c r="J332" s="849"/>
      <c r="K332" s="849"/>
      <c r="L332" s="849"/>
      <c r="M332" s="849"/>
      <c r="N332" s="849">
        <v>6</v>
      </c>
      <c r="O332" s="849">
        <v>42541.68</v>
      </c>
      <c r="P332" s="837"/>
      <c r="Q332" s="850">
        <v>7090.28</v>
      </c>
    </row>
    <row r="333" spans="1:17" ht="14.4" customHeight="1" x14ac:dyDescent="0.3">
      <c r="A333" s="831" t="s">
        <v>576</v>
      </c>
      <c r="B333" s="832" t="s">
        <v>5551</v>
      </c>
      <c r="C333" s="832" t="s">
        <v>5552</v>
      </c>
      <c r="D333" s="832" t="s">
        <v>6001</v>
      </c>
      <c r="E333" s="832" t="s">
        <v>6002</v>
      </c>
      <c r="F333" s="849">
        <v>1</v>
      </c>
      <c r="G333" s="849">
        <v>27300</v>
      </c>
      <c r="H333" s="849"/>
      <c r="I333" s="849">
        <v>27300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576</v>
      </c>
      <c r="B334" s="832" t="s">
        <v>5551</v>
      </c>
      <c r="C334" s="832" t="s">
        <v>5552</v>
      </c>
      <c r="D334" s="832" t="s">
        <v>6003</v>
      </c>
      <c r="E334" s="832" t="s">
        <v>6004</v>
      </c>
      <c r="F334" s="849"/>
      <c r="G334" s="849"/>
      <c r="H334" s="849"/>
      <c r="I334" s="849"/>
      <c r="J334" s="849">
        <v>4</v>
      </c>
      <c r="K334" s="849">
        <v>4303</v>
      </c>
      <c r="L334" s="849">
        <v>1</v>
      </c>
      <c r="M334" s="849">
        <v>1075.75</v>
      </c>
      <c r="N334" s="849"/>
      <c r="O334" s="849"/>
      <c r="P334" s="837"/>
      <c r="Q334" s="850"/>
    </row>
    <row r="335" spans="1:17" ht="14.4" customHeight="1" x14ac:dyDescent="0.3">
      <c r="A335" s="831" t="s">
        <v>576</v>
      </c>
      <c r="B335" s="832" t="s">
        <v>5551</v>
      </c>
      <c r="C335" s="832" t="s">
        <v>5552</v>
      </c>
      <c r="D335" s="832" t="s">
        <v>6005</v>
      </c>
      <c r="E335" s="832" t="s">
        <v>6006</v>
      </c>
      <c r="F335" s="849">
        <v>13</v>
      </c>
      <c r="G335" s="849">
        <v>21017.489999999998</v>
      </c>
      <c r="H335" s="849">
        <v>4.3333333333333321</v>
      </c>
      <c r="I335" s="849">
        <v>1616.7299999999998</v>
      </c>
      <c r="J335" s="849">
        <v>3</v>
      </c>
      <c r="K335" s="849">
        <v>4850.1900000000005</v>
      </c>
      <c r="L335" s="849">
        <v>1</v>
      </c>
      <c r="M335" s="849">
        <v>1616.7300000000002</v>
      </c>
      <c r="N335" s="849">
        <v>3</v>
      </c>
      <c r="O335" s="849">
        <v>4850.1899999999996</v>
      </c>
      <c r="P335" s="837">
        <v>0.99999999999999978</v>
      </c>
      <c r="Q335" s="850">
        <v>1616.7299999999998</v>
      </c>
    </row>
    <row r="336" spans="1:17" ht="14.4" customHeight="1" x14ac:dyDescent="0.3">
      <c r="A336" s="831" t="s">
        <v>576</v>
      </c>
      <c r="B336" s="832" t="s">
        <v>5551</v>
      </c>
      <c r="C336" s="832" t="s">
        <v>5552</v>
      </c>
      <c r="D336" s="832" t="s">
        <v>6007</v>
      </c>
      <c r="E336" s="832" t="s">
        <v>6008</v>
      </c>
      <c r="F336" s="849">
        <v>1</v>
      </c>
      <c r="G336" s="849">
        <v>11997</v>
      </c>
      <c r="H336" s="849"/>
      <c r="I336" s="849">
        <v>11997</v>
      </c>
      <c r="J336" s="849"/>
      <c r="K336" s="849"/>
      <c r="L336" s="849"/>
      <c r="M336" s="849"/>
      <c r="N336" s="849"/>
      <c r="O336" s="849"/>
      <c r="P336" s="837"/>
      <c r="Q336" s="850"/>
    </row>
    <row r="337" spans="1:17" ht="14.4" customHeight="1" x14ac:dyDescent="0.3">
      <c r="A337" s="831" t="s">
        <v>576</v>
      </c>
      <c r="B337" s="832" t="s">
        <v>5551</v>
      </c>
      <c r="C337" s="832" t="s">
        <v>5552</v>
      </c>
      <c r="D337" s="832" t="s">
        <v>6009</v>
      </c>
      <c r="E337" s="832" t="s">
        <v>6010</v>
      </c>
      <c r="F337" s="849">
        <v>10</v>
      </c>
      <c r="G337" s="849">
        <v>178250</v>
      </c>
      <c r="H337" s="849">
        <v>1.25</v>
      </c>
      <c r="I337" s="849">
        <v>17825</v>
      </c>
      <c r="J337" s="849">
        <v>8</v>
      </c>
      <c r="K337" s="849">
        <v>142600</v>
      </c>
      <c r="L337" s="849">
        <v>1</v>
      </c>
      <c r="M337" s="849">
        <v>17825</v>
      </c>
      <c r="N337" s="849">
        <v>7</v>
      </c>
      <c r="O337" s="849">
        <v>124775</v>
      </c>
      <c r="P337" s="837">
        <v>0.875</v>
      </c>
      <c r="Q337" s="850">
        <v>17825</v>
      </c>
    </row>
    <row r="338" spans="1:17" ht="14.4" customHeight="1" x14ac:dyDescent="0.3">
      <c r="A338" s="831" t="s">
        <v>576</v>
      </c>
      <c r="B338" s="832" t="s">
        <v>5551</v>
      </c>
      <c r="C338" s="832" t="s">
        <v>5552</v>
      </c>
      <c r="D338" s="832" t="s">
        <v>6011</v>
      </c>
      <c r="E338" s="832" t="s">
        <v>6012</v>
      </c>
      <c r="F338" s="849">
        <v>2</v>
      </c>
      <c r="G338" s="849">
        <v>10227.74</v>
      </c>
      <c r="H338" s="849">
        <v>0.125</v>
      </c>
      <c r="I338" s="849">
        <v>5113.87</v>
      </c>
      <c r="J338" s="849">
        <v>16</v>
      </c>
      <c r="K338" s="849">
        <v>81821.919999999998</v>
      </c>
      <c r="L338" s="849">
        <v>1</v>
      </c>
      <c r="M338" s="849">
        <v>5113.87</v>
      </c>
      <c r="N338" s="849">
        <v>17</v>
      </c>
      <c r="O338" s="849">
        <v>86935.790000000008</v>
      </c>
      <c r="P338" s="837">
        <v>1.0625000000000002</v>
      </c>
      <c r="Q338" s="850">
        <v>5113.8700000000008</v>
      </c>
    </row>
    <row r="339" spans="1:17" ht="14.4" customHeight="1" x14ac:dyDescent="0.3">
      <c r="A339" s="831" t="s">
        <v>576</v>
      </c>
      <c r="B339" s="832" t="s">
        <v>5551</v>
      </c>
      <c r="C339" s="832" t="s">
        <v>5552</v>
      </c>
      <c r="D339" s="832" t="s">
        <v>6013</v>
      </c>
      <c r="E339" s="832" t="s">
        <v>6014</v>
      </c>
      <c r="F339" s="849">
        <v>1</v>
      </c>
      <c r="G339" s="849">
        <v>16063</v>
      </c>
      <c r="H339" s="849"/>
      <c r="I339" s="849">
        <v>16063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576</v>
      </c>
      <c r="B340" s="832" t="s">
        <v>5551</v>
      </c>
      <c r="C340" s="832" t="s">
        <v>5552</v>
      </c>
      <c r="D340" s="832" t="s">
        <v>6015</v>
      </c>
      <c r="E340" s="832" t="s">
        <v>6016</v>
      </c>
      <c r="F340" s="849">
        <v>1</v>
      </c>
      <c r="G340" s="849">
        <v>2316.27</v>
      </c>
      <c r="H340" s="849"/>
      <c r="I340" s="849">
        <v>2316.27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576</v>
      </c>
      <c r="B341" s="832" t="s">
        <v>5551</v>
      </c>
      <c r="C341" s="832" t="s">
        <v>5552</v>
      </c>
      <c r="D341" s="832" t="s">
        <v>6017</v>
      </c>
      <c r="E341" s="832" t="s">
        <v>6018</v>
      </c>
      <c r="F341" s="849"/>
      <c r="G341" s="849"/>
      <c r="H341" s="849"/>
      <c r="I341" s="849"/>
      <c r="J341" s="849">
        <v>1</v>
      </c>
      <c r="K341" s="849">
        <v>52026</v>
      </c>
      <c r="L341" s="849">
        <v>1</v>
      </c>
      <c r="M341" s="849">
        <v>52026</v>
      </c>
      <c r="N341" s="849"/>
      <c r="O341" s="849"/>
      <c r="P341" s="837"/>
      <c r="Q341" s="850"/>
    </row>
    <row r="342" spans="1:17" ht="14.4" customHeight="1" x14ac:dyDescent="0.3">
      <c r="A342" s="831" t="s">
        <v>576</v>
      </c>
      <c r="B342" s="832" t="s">
        <v>5551</v>
      </c>
      <c r="C342" s="832" t="s">
        <v>5552</v>
      </c>
      <c r="D342" s="832" t="s">
        <v>6019</v>
      </c>
      <c r="E342" s="832" t="s">
        <v>6020</v>
      </c>
      <c r="F342" s="849">
        <v>1</v>
      </c>
      <c r="G342" s="849">
        <v>44520</v>
      </c>
      <c r="H342" s="849">
        <v>0.2</v>
      </c>
      <c r="I342" s="849">
        <v>44520</v>
      </c>
      <c r="J342" s="849">
        <v>5</v>
      </c>
      <c r="K342" s="849">
        <v>222600</v>
      </c>
      <c r="L342" s="849">
        <v>1</v>
      </c>
      <c r="M342" s="849">
        <v>44520</v>
      </c>
      <c r="N342" s="849">
        <v>10</v>
      </c>
      <c r="O342" s="849">
        <v>445200</v>
      </c>
      <c r="P342" s="837">
        <v>2</v>
      </c>
      <c r="Q342" s="850">
        <v>44520</v>
      </c>
    </row>
    <row r="343" spans="1:17" ht="14.4" customHeight="1" x14ac:dyDescent="0.3">
      <c r="A343" s="831" t="s">
        <v>576</v>
      </c>
      <c r="B343" s="832" t="s">
        <v>5551</v>
      </c>
      <c r="C343" s="832" t="s">
        <v>5552</v>
      </c>
      <c r="D343" s="832" t="s">
        <v>6021</v>
      </c>
      <c r="E343" s="832" t="s">
        <v>6022</v>
      </c>
      <c r="F343" s="849">
        <v>1</v>
      </c>
      <c r="G343" s="849">
        <v>11043.8</v>
      </c>
      <c r="H343" s="849"/>
      <c r="I343" s="849">
        <v>11043.8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576</v>
      </c>
      <c r="B344" s="832" t="s">
        <v>5551</v>
      </c>
      <c r="C344" s="832" t="s">
        <v>5552</v>
      </c>
      <c r="D344" s="832" t="s">
        <v>6023</v>
      </c>
      <c r="E344" s="832" t="s">
        <v>6024</v>
      </c>
      <c r="F344" s="849">
        <v>4</v>
      </c>
      <c r="G344" s="849">
        <v>138595</v>
      </c>
      <c r="H344" s="849">
        <v>0.30769230769230771</v>
      </c>
      <c r="I344" s="849">
        <v>34648.75</v>
      </c>
      <c r="J344" s="849">
        <v>13</v>
      </c>
      <c r="K344" s="849">
        <v>450433.75</v>
      </c>
      <c r="L344" s="849">
        <v>1</v>
      </c>
      <c r="M344" s="849">
        <v>34648.75</v>
      </c>
      <c r="N344" s="849"/>
      <c r="O344" s="849"/>
      <c r="P344" s="837"/>
      <c r="Q344" s="850"/>
    </row>
    <row r="345" spans="1:17" ht="14.4" customHeight="1" x14ac:dyDescent="0.3">
      <c r="A345" s="831" t="s">
        <v>576</v>
      </c>
      <c r="B345" s="832" t="s">
        <v>5551</v>
      </c>
      <c r="C345" s="832" t="s">
        <v>5552</v>
      </c>
      <c r="D345" s="832" t="s">
        <v>6025</v>
      </c>
      <c r="E345" s="832" t="s">
        <v>6026</v>
      </c>
      <c r="F345" s="849">
        <v>2</v>
      </c>
      <c r="G345" s="849">
        <v>92236</v>
      </c>
      <c r="H345" s="849">
        <v>0.18181818181818182</v>
      </c>
      <c r="I345" s="849">
        <v>46118</v>
      </c>
      <c r="J345" s="849">
        <v>11</v>
      </c>
      <c r="K345" s="849">
        <v>507298</v>
      </c>
      <c r="L345" s="849">
        <v>1</v>
      </c>
      <c r="M345" s="849">
        <v>46118</v>
      </c>
      <c r="N345" s="849">
        <v>6</v>
      </c>
      <c r="O345" s="849">
        <v>276708</v>
      </c>
      <c r="P345" s="837">
        <v>0.54545454545454541</v>
      </c>
      <c r="Q345" s="850">
        <v>46118</v>
      </c>
    </row>
    <row r="346" spans="1:17" ht="14.4" customHeight="1" x14ac:dyDescent="0.3">
      <c r="A346" s="831" t="s">
        <v>576</v>
      </c>
      <c r="B346" s="832" t="s">
        <v>5551</v>
      </c>
      <c r="C346" s="832" t="s">
        <v>5552</v>
      </c>
      <c r="D346" s="832" t="s">
        <v>6027</v>
      </c>
      <c r="E346" s="832" t="s">
        <v>6028</v>
      </c>
      <c r="F346" s="849"/>
      <c r="G346" s="849"/>
      <c r="H346" s="849"/>
      <c r="I346" s="849"/>
      <c r="J346" s="849">
        <v>2</v>
      </c>
      <c r="K346" s="849">
        <v>193430</v>
      </c>
      <c r="L346" s="849">
        <v>1</v>
      </c>
      <c r="M346" s="849">
        <v>96715</v>
      </c>
      <c r="N346" s="849"/>
      <c r="O346" s="849"/>
      <c r="P346" s="837"/>
      <c r="Q346" s="850"/>
    </row>
    <row r="347" spans="1:17" ht="14.4" customHeight="1" x14ac:dyDescent="0.3">
      <c r="A347" s="831" t="s">
        <v>576</v>
      </c>
      <c r="B347" s="832" t="s">
        <v>5551</v>
      </c>
      <c r="C347" s="832" t="s">
        <v>5552</v>
      </c>
      <c r="D347" s="832" t="s">
        <v>6029</v>
      </c>
      <c r="E347" s="832" t="s">
        <v>6030</v>
      </c>
      <c r="F347" s="849"/>
      <c r="G347" s="849"/>
      <c r="H347" s="849"/>
      <c r="I347" s="849"/>
      <c r="J347" s="849">
        <v>1</v>
      </c>
      <c r="K347" s="849">
        <v>72473.59</v>
      </c>
      <c r="L347" s="849">
        <v>1</v>
      </c>
      <c r="M347" s="849">
        <v>72473.59</v>
      </c>
      <c r="N347" s="849"/>
      <c r="O347" s="849"/>
      <c r="P347" s="837"/>
      <c r="Q347" s="850"/>
    </row>
    <row r="348" spans="1:17" ht="14.4" customHeight="1" x14ac:dyDescent="0.3">
      <c r="A348" s="831" t="s">
        <v>576</v>
      </c>
      <c r="B348" s="832" t="s">
        <v>5551</v>
      </c>
      <c r="C348" s="832" t="s">
        <v>5552</v>
      </c>
      <c r="D348" s="832" t="s">
        <v>6031</v>
      </c>
      <c r="E348" s="832" t="s">
        <v>6032</v>
      </c>
      <c r="F348" s="849"/>
      <c r="G348" s="849"/>
      <c r="H348" s="849"/>
      <c r="I348" s="849"/>
      <c r="J348" s="849">
        <v>1</v>
      </c>
      <c r="K348" s="849">
        <v>276000</v>
      </c>
      <c r="L348" s="849">
        <v>1</v>
      </c>
      <c r="M348" s="849">
        <v>276000</v>
      </c>
      <c r="N348" s="849"/>
      <c r="O348" s="849"/>
      <c r="P348" s="837"/>
      <c r="Q348" s="850"/>
    </row>
    <row r="349" spans="1:17" ht="14.4" customHeight="1" x14ac:dyDescent="0.3">
      <c r="A349" s="831" t="s">
        <v>576</v>
      </c>
      <c r="B349" s="832" t="s">
        <v>5551</v>
      </c>
      <c r="C349" s="832" t="s">
        <v>5552</v>
      </c>
      <c r="D349" s="832" t="s">
        <v>6033</v>
      </c>
      <c r="E349" s="832" t="s">
        <v>6034</v>
      </c>
      <c r="F349" s="849"/>
      <c r="G349" s="849"/>
      <c r="H349" s="849"/>
      <c r="I349" s="849"/>
      <c r="J349" s="849">
        <v>88</v>
      </c>
      <c r="K349" s="849">
        <v>2331472</v>
      </c>
      <c r="L349" s="849">
        <v>1</v>
      </c>
      <c r="M349" s="849">
        <v>26494</v>
      </c>
      <c r="N349" s="849">
        <v>176</v>
      </c>
      <c r="O349" s="849">
        <v>4662944</v>
      </c>
      <c r="P349" s="837">
        <v>2</v>
      </c>
      <c r="Q349" s="850">
        <v>26494</v>
      </c>
    </row>
    <row r="350" spans="1:17" ht="14.4" customHeight="1" x14ac:dyDescent="0.3">
      <c r="A350" s="831" t="s">
        <v>576</v>
      </c>
      <c r="B350" s="832" t="s">
        <v>5551</v>
      </c>
      <c r="C350" s="832" t="s">
        <v>5552</v>
      </c>
      <c r="D350" s="832" t="s">
        <v>6035</v>
      </c>
      <c r="E350" s="832" t="s">
        <v>6036</v>
      </c>
      <c r="F350" s="849"/>
      <c r="G350" s="849"/>
      <c r="H350" s="849"/>
      <c r="I350" s="849"/>
      <c r="J350" s="849"/>
      <c r="K350" s="849"/>
      <c r="L350" s="849"/>
      <c r="M350" s="849"/>
      <c r="N350" s="849">
        <v>1</v>
      </c>
      <c r="O350" s="849">
        <v>2793</v>
      </c>
      <c r="P350" s="837"/>
      <c r="Q350" s="850">
        <v>2793</v>
      </c>
    </row>
    <row r="351" spans="1:17" ht="14.4" customHeight="1" x14ac:dyDescent="0.3">
      <c r="A351" s="831" t="s">
        <v>576</v>
      </c>
      <c r="B351" s="832" t="s">
        <v>5551</v>
      </c>
      <c r="C351" s="832" t="s">
        <v>5552</v>
      </c>
      <c r="D351" s="832" t="s">
        <v>6037</v>
      </c>
      <c r="E351" s="832" t="s">
        <v>6038</v>
      </c>
      <c r="F351" s="849"/>
      <c r="G351" s="849"/>
      <c r="H351" s="849"/>
      <c r="I351" s="849"/>
      <c r="J351" s="849"/>
      <c r="K351" s="849"/>
      <c r="L351" s="849"/>
      <c r="M351" s="849"/>
      <c r="N351" s="849">
        <v>3</v>
      </c>
      <c r="O351" s="849">
        <v>26601.39</v>
      </c>
      <c r="P351" s="837"/>
      <c r="Q351" s="850">
        <v>8867.1299999999992</v>
      </c>
    </row>
    <row r="352" spans="1:17" ht="14.4" customHeight="1" x14ac:dyDescent="0.3">
      <c r="A352" s="831" t="s">
        <v>576</v>
      </c>
      <c r="B352" s="832" t="s">
        <v>5551</v>
      </c>
      <c r="C352" s="832" t="s">
        <v>5552</v>
      </c>
      <c r="D352" s="832" t="s">
        <v>6039</v>
      </c>
      <c r="E352" s="832" t="s">
        <v>6040</v>
      </c>
      <c r="F352" s="849"/>
      <c r="G352" s="849"/>
      <c r="H352" s="849"/>
      <c r="I352" s="849"/>
      <c r="J352" s="849">
        <v>2</v>
      </c>
      <c r="K352" s="849">
        <v>106511.54</v>
      </c>
      <c r="L352" s="849">
        <v>1</v>
      </c>
      <c r="M352" s="849">
        <v>53255.77</v>
      </c>
      <c r="N352" s="849">
        <v>10</v>
      </c>
      <c r="O352" s="849">
        <v>532557.69999999995</v>
      </c>
      <c r="P352" s="837">
        <v>5</v>
      </c>
      <c r="Q352" s="850">
        <v>53255.77</v>
      </c>
    </row>
    <row r="353" spans="1:17" ht="14.4" customHeight="1" x14ac:dyDescent="0.3">
      <c r="A353" s="831" t="s">
        <v>576</v>
      </c>
      <c r="B353" s="832" t="s">
        <v>5551</v>
      </c>
      <c r="C353" s="832" t="s">
        <v>5552</v>
      </c>
      <c r="D353" s="832" t="s">
        <v>6041</v>
      </c>
      <c r="E353" s="832" t="s">
        <v>6042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249263</v>
      </c>
      <c r="P353" s="837"/>
      <c r="Q353" s="850">
        <v>249263</v>
      </c>
    </row>
    <row r="354" spans="1:17" ht="14.4" customHeight="1" x14ac:dyDescent="0.3">
      <c r="A354" s="831" t="s">
        <v>576</v>
      </c>
      <c r="B354" s="832" t="s">
        <v>5551</v>
      </c>
      <c r="C354" s="832" t="s">
        <v>5552</v>
      </c>
      <c r="D354" s="832" t="s">
        <v>6043</v>
      </c>
      <c r="E354" s="832" t="s">
        <v>5835</v>
      </c>
      <c r="F354" s="849">
        <v>3</v>
      </c>
      <c r="G354" s="849">
        <v>214126.52999999997</v>
      </c>
      <c r="H354" s="849"/>
      <c r="I354" s="849">
        <v>71375.509999999995</v>
      </c>
      <c r="J354" s="849"/>
      <c r="K354" s="849"/>
      <c r="L354" s="849"/>
      <c r="M354" s="849"/>
      <c r="N354" s="849">
        <v>1</v>
      </c>
      <c r="O354" s="849">
        <v>64237.96</v>
      </c>
      <c r="P354" s="837"/>
      <c r="Q354" s="850">
        <v>64237.96</v>
      </c>
    </row>
    <row r="355" spans="1:17" ht="14.4" customHeight="1" x14ac:dyDescent="0.3">
      <c r="A355" s="831" t="s">
        <v>576</v>
      </c>
      <c r="B355" s="832" t="s">
        <v>5551</v>
      </c>
      <c r="C355" s="832" t="s">
        <v>5552</v>
      </c>
      <c r="D355" s="832" t="s">
        <v>6044</v>
      </c>
      <c r="E355" s="832" t="s">
        <v>6045</v>
      </c>
      <c r="F355" s="849"/>
      <c r="G355" s="849"/>
      <c r="H355" s="849"/>
      <c r="I355" s="849"/>
      <c r="J355" s="849"/>
      <c r="K355" s="849"/>
      <c r="L355" s="849"/>
      <c r="M355" s="849"/>
      <c r="N355" s="849">
        <v>51</v>
      </c>
      <c r="O355" s="849">
        <v>67830</v>
      </c>
      <c r="P355" s="837"/>
      <c r="Q355" s="850">
        <v>1330</v>
      </c>
    </row>
    <row r="356" spans="1:17" ht="14.4" customHeight="1" x14ac:dyDescent="0.3">
      <c r="A356" s="831" t="s">
        <v>576</v>
      </c>
      <c r="B356" s="832" t="s">
        <v>5551</v>
      </c>
      <c r="C356" s="832" t="s">
        <v>5552</v>
      </c>
      <c r="D356" s="832" t="s">
        <v>6046</v>
      </c>
      <c r="E356" s="832" t="s">
        <v>6047</v>
      </c>
      <c r="F356" s="849"/>
      <c r="G356" s="849"/>
      <c r="H356" s="849"/>
      <c r="I356" s="849"/>
      <c r="J356" s="849">
        <v>1</v>
      </c>
      <c r="K356" s="849">
        <v>175000</v>
      </c>
      <c r="L356" s="849">
        <v>1</v>
      </c>
      <c r="M356" s="849">
        <v>175000</v>
      </c>
      <c r="N356" s="849"/>
      <c r="O356" s="849"/>
      <c r="P356" s="837"/>
      <c r="Q356" s="850"/>
    </row>
    <row r="357" spans="1:17" ht="14.4" customHeight="1" x14ac:dyDescent="0.3">
      <c r="A357" s="831" t="s">
        <v>576</v>
      </c>
      <c r="B357" s="832" t="s">
        <v>5551</v>
      </c>
      <c r="C357" s="832" t="s">
        <v>5459</v>
      </c>
      <c r="D357" s="832" t="s">
        <v>6048</v>
      </c>
      <c r="E357" s="832" t="s">
        <v>6049</v>
      </c>
      <c r="F357" s="849">
        <v>144</v>
      </c>
      <c r="G357" s="849">
        <v>27216</v>
      </c>
      <c r="H357" s="849">
        <v>1.0340818420152742</v>
      </c>
      <c r="I357" s="849">
        <v>189</v>
      </c>
      <c r="J357" s="849">
        <v>135</v>
      </c>
      <c r="K357" s="849">
        <v>26319</v>
      </c>
      <c r="L357" s="849">
        <v>1</v>
      </c>
      <c r="M357" s="849">
        <v>194.95555555555555</v>
      </c>
      <c r="N357" s="849">
        <v>109</v>
      </c>
      <c r="O357" s="849">
        <v>21364</v>
      </c>
      <c r="P357" s="837">
        <v>0.8117329685778335</v>
      </c>
      <c r="Q357" s="850">
        <v>196</v>
      </c>
    </row>
    <row r="358" spans="1:17" ht="14.4" customHeight="1" x14ac:dyDescent="0.3">
      <c r="A358" s="831" t="s">
        <v>576</v>
      </c>
      <c r="B358" s="832" t="s">
        <v>5551</v>
      </c>
      <c r="C358" s="832" t="s">
        <v>5459</v>
      </c>
      <c r="D358" s="832" t="s">
        <v>6050</v>
      </c>
      <c r="E358" s="832" t="s">
        <v>6051</v>
      </c>
      <c r="F358" s="849"/>
      <c r="G358" s="849"/>
      <c r="H358" s="849"/>
      <c r="I358" s="849"/>
      <c r="J358" s="849">
        <v>3</v>
      </c>
      <c r="K358" s="849">
        <v>15444</v>
      </c>
      <c r="L358" s="849">
        <v>1</v>
      </c>
      <c r="M358" s="849">
        <v>5148</v>
      </c>
      <c r="N358" s="849">
        <v>5</v>
      </c>
      <c r="O358" s="849">
        <v>25740</v>
      </c>
      <c r="P358" s="837">
        <v>1.6666666666666667</v>
      </c>
      <c r="Q358" s="850">
        <v>5148</v>
      </c>
    </row>
    <row r="359" spans="1:17" ht="14.4" customHeight="1" x14ac:dyDescent="0.3">
      <c r="A359" s="831" t="s">
        <v>576</v>
      </c>
      <c r="B359" s="832" t="s">
        <v>5551</v>
      </c>
      <c r="C359" s="832" t="s">
        <v>5459</v>
      </c>
      <c r="D359" s="832" t="s">
        <v>6052</v>
      </c>
      <c r="E359" s="832" t="s">
        <v>6053</v>
      </c>
      <c r="F359" s="849">
        <v>8</v>
      </c>
      <c r="G359" s="849">
        <v>7592</v>
      </c>
      <c r="H359" s="849">
        <v>0.65765765765765771</v>
      </c>
      <c r="I359" s="849">
        <v>949</v>
      </c>
      <c r="J359" s="849">
        <v>12</v>
      </c>
      <c r="K359" s="849">
        <v>11544</v>
      </c>
      <c r="L359" s="849">
        <v>1</v>
      </c>
      <c r="M359" s="849">
        <v>962</v>
      </c>
      <c r="N359" s="849">
        <v>4</v>
      </c>
      <c r="O359" s="849">
        <v>3848</v>
      </c>
      <c r="P359" s="837">
        <v>0.33333333333333331</v>
      </c>
      <c r="Q359" s="850">
        <v>962</v>
      </c>
    </row>
    <row r="360" spans="1:17" ht="14.4" customHeight="1" x14ac:dyDescent="0.3">
      <c r="A360" s="831" t="s">
        <v>576</v>
      </c>
      <c r="B360" s="832" t="s">
        <v>5551</v>
      </c>
      <c r="C360" s="832" t="s">
        <v>5459</v>
      </c>
      <c r="D360" s="832" t="s">
        <v>5510</v>
      </c>
      <c r="E360" s="832" t="s">
        <v>5511</v>
      </c>
      <c r="F360" s="849">
        <v>18</v>
      </c>
      <c r="G360" s="849">
        <v>7470</v>
      </c>
      <c r="H360" s="849">
        <v>1.5903768362784756</v>
      </c>
      <c r="I360" s="849">
        <v>415</v>
      </c>
      <c r="J360" s="849">
        <v>11</v>
      </c>
      <c r="K360" s="849">
        <v>4697</v>
      </c>
      <c r="L360" s="849">
        <v>1</v>
      </c>
      <c r="M360" s="849">
        <v>427</v>
      </c>
      <c r="N360" s="849">
        <v>12</v>
      </c>
      <c r="O360" s="849">
        <v>5136</v>
      </c>
      <c r="P360" s="837">
        <v>1.0934639131360442</v>
      </c>
      <c r="Q360" s="850">
        <v>428</v>
      </c>
    </row>
    <row r="361" spans="1:17" ht="14.4" customHeight="1" x14ac:dyDescent="0.3">
      <c r="A361" s="831" t="s">
        <v>576</v>
      </c>
      <c r="B361" s="832" t="s">
        <v>5551</v>
      </c>
      <c r="C361" s="832" t="s">
        <v>5459</v>
      </c>
      <c r="D361" s="832" t="s">
        <v>6054</v>
      </c>
      <c r="E361" s="832" t="s">
        <v>6055</v>
      </c>
      <c r="F361" s="849">
        <v>13</v>
      </c>
      <c r="G361" s="849">
        <v>10643</v>
      </c>
      <c r="H361" s="849">
        <v>0.91066997518610426</v>
      </c>
      <c r="I361" s="849">
        <v>818.69230769230774</v>
      </c>
      <c r="J361" s="849">
        <v>14</v>
      </c>
      <c r="K361" s="849">
        <v>11687</v>
      </c>
      <c r="L361" s="849">
        <v>1</v>
      </c>
      <c r="M361" s="849">
        <v>834.78571428571433</v>
      </c>
      <c r="N361" s="849">
        <v>7</v>
      </c>
      <c r="O361" s="849">
        <v>5859</v>
      </c>
      <c r="P361" s="837">
        <v>0.50132625994694957</v>
      </c>
      <c r="Q361" s="850">
        <v>837</v>
      </c>
    </row>
    <row r="362" spans="1:17" ht="14.4" customHeight="1" x14ac:dyDescent="0.3">
      <c r="A362" s="831" t="s">
        <v>576</v>
      </c>
      <c r="B362" s="832" t="s">
        <v>5551</v>
      </c>
      <c r="C362" s="832" t="s">
        <v>5459</v>
      </c>
      <c r="D362" s="832" t="s">
        <v>6056</v>
      </c>
      <c r="E362" s="832" t="s">
        <v>6057</v>
      </c>
      <c r="F362" s="849">
        <v>0</v>
      </c>
      <c r="G362" s="849">
        <v>0</v>
      </c>
      <c r="H362" s="849"/>
      <c r="I362" s="849"/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576</v>
      </c>
      <c r="B363" s="832" t="s">
        <v>5551</v>
      </c>
      <c r="C363" s="832" t="s">
        <v>5459</v>
      </c>
      <c r="D363" s="832" t="s">
        <v>6058</v>
      </c>
      <c r="E363" s="832" t="s">
        <v>6059</v>
      </c>
      <c r="F363" s="849">
        <v>0</v>
      </c>
      <c r="G363" s="849">
        <v>0</v>
      </c>
      <c r="H363" s="849"/>
      <c r="I363" s="849"/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576</v>
      </c>
      <c r="B364" s="832" t="s">
        <v>5551</v>
      </c>
      <c r="C364" s="832" t="s">
        <v>5459</v>
      </c>
      <c r="D364" s="832" t="s">
        <v>6060</v>
      </c>
      <c r="E364" s="832" t="s">
        <v>6061</v>
      </c>
      <c r="F364" s="849">
        <v>0</v>
      </c>
      <c r="G364" s="849">
        <v>0</v>
      </c>
      <c r="H364" s="849"/>
      <c r="I364" s="849"/>
      <c r="J364" s="849">
        <v>0</v>
      </c>
      <c r="K364" s="849">
        <v>0</v>
      </c>
      <c r="L364" s="849"/>
      <c r="M364" s="849"/>
      <c r="N364" s="849">
        <v>0</v>
      </c>
      <c r="O364" s="849">
        <v>0</v>
      </c>
      <c r="P364" s="837"/>
      <c r="Q364" s="850"/>
    </row>
    <row r="365" spans="1:17" ht="14.4" customHeight="1" x14ac:dyDescent="0.3">
      <c r="A365" s="831" t="s">
        <v>576</v>
      </c>
      <c r="B365" s="832" t="s">
        <v>5551</v>
      </c>
      <c r="C365" s="832" t="s">
        <v>5459</v>
      </c>
      <c r="D365" s="832" t="s">
        <v>6062</v>
      </c>
      <c r="E365" s="832" t="s">
        <v>6063</v>
      </c>
      <c r="F365" s="849">
        <v>2335</v>
      </c>
      <c r="G365" s="849">
        <v>0</v>
      </c>
      <c r="H365" s="849"/>
      <c r="I365" s="849">
        <v>0</v>
      </c>
      <c r="J365" s="849">
        <v>2428</v>
      </c>
      <c r="K365" s="849">
        <v>0</v>
      </c>
      <c r="L365" s="849"/>
      <c r="M365" s="849">
        <v>0</v>
      </c>
      <c r="N365" s="849">
        <v>2607</v>
      </c>
      <c r="O365" s="849">
        <v>0</v>
      </c>
      <c r="P365" s="837"/>
      <c r="Q365" s="850">
        <v>0</v>
      </c>
    </row>
    <row r="366" spans="1:17" ht="14.4" customHeight="1" x14ac:dyDescent="0.3">
      <c r="A366" s="831" t="s">
        <v>576</v>
      </c>
      <c r="B366" s="832" t="s">
        <v>5551</v>
      </c>
      <c r="C366" s="832" t="s">
        <v>5459</v>
      </c>
      <c r="D366" s="832" t="s">
        <v>5595</v>
      </c>
      <c r="E366" s="832" t="s">
        <v>5596</v>
      </c>
      <c r="F366" s="849">
        <v>491</v>
      </c>
      <c r="G366" s="849">
        <v>0</v>
      </c>
      <c r="H366" s="849"/>
      <c r="I366" s="849">
        <v>0</v>
      </c>
      <c r="J366" s="849">
        <v>500</v>
      </c>
      <c r="K366" s="849">
        <v>0</v>
      </c>
      <c r="L366" s="849"/>
      <c r="M366" s="849">
        <v>0</v>
      </c>
      <c r="N366" s="849">
        <v>497</v>
      </c>
      <c r="O366" s="849">
        <v>0</v>
      </c>
      <c r="P366" s="837"/>
      <c r="Q366" s="850">
        <v>0</v>
      </c>
    </row>
    <row r="367" spans="1:17" ht="14.4" customHeight="1" x14ac:dyDescent="0.3">
      <c r="A367" s="831" t="s">
        <v>576</v>
      </c>
      <c r="B367" s="832" t="s">
        <v>5551</v>
      </c>
      <c r="C367" s="832" t="s">
        <v>5459</v>
      </c>
      <c r="D367" s="832" t="s">
        <v>6064</v>
      </c>
      <c r="E367" s="832" t="s">
        <v>6065</v>
      </c>
      <c r="F367" s="849">
        <v>1</v>
      </c>
      <c r="G367" s="849">
        <v>0</v>
      </c>
      <c r="H367" s="849"/>
      <c r="I367" s="849">
        <v>0</v>
      </c>
      <c r="J367" s="849">
        <v>6</v>
      </c>
      <c r="K367" s="849">
        <v>0</v>
      </c>
      <c r="L367" s="849"/>
      <c r="M367" s="849">
        <v>0</v>
      </c>
      <c r="N367" s="849">
        <v>3</v>
      </c>
      <c r="O367" s="849">
        <v>0</v>
      </c>
      <c r="P367" s="837"/>
      <c r="Q367" s="850">
        <v>0</v>
      </c>
    </row>
    <row r="368" spans="1:17" ht="14.4" customHeight="1" x14ac:dyDescent="0.3">
      <c r="A368" s="831" t="s">
        <v>576</v>
      </c>
      <c r="B368" s="832" t="s">
        <v>5551</v>
      </c>
      <c r="C368" s="832" t="s">
        <v>5459</v>
      </c>
      <c r="D368" s="832" t="s">
        <v>5557</v>
      </c>
      <c r="E368" s="832" t="s">
        <v>5558</v>
      </c>
      <c r="F368" s="849">
        <v>4</v>
      </c>
      <c r="G368" s="849">
        <v>0</v>
      </c>
      <c r="H368" s="849"/>
      <c r="I368" s="849">
        <v>0</v>
      </c>
      <c r="J368" s="849">
        <v>10</v>
      </c>
      <c r="K368" s="849">
        <v>0</v>
      </c>
      <c r="L368" s="849"/>
      <c r="M368" s="849">
        <v>0</v>
      </c>
      <c r="N368" s="849">
        <v>6</v>
      </c>
      <c r="O368" s="849">
        <v>0</v>
      </c>
      <c r="P368" s="837"/>
      <c r="Q368" s="850">
        <v>0</v>
      </c>
    </row>
    <row r="369" spans="1:17" ht="14.4" customHeight="1" x14ac:dyDescent="0.3">
      <c r="A369" s="831" t="s">
        <v>576</v>
      </c>
      <c r="B369" s="832" t="s">
        <v>5551</v>
      </c>
      <c r="C369" s="832" t="s">
        <v>5459</v>
      </c>
      <c r="D369" s="832" t="s">
        <v>5599</v>
      </c>
      <c r="E369" s="832" t="s">
        <v>5600</v>
      </c>
      <c r="F369" s="849"/>
      <c r="G369" s="849"/>
      <c r="H369" s="849"/>
      <c r="I369" s="849"/>
      <c r="J369" s="849">
        <v>1</v>
      </c>
      <c r="K369" s="849">
        <v>0</v>
      </c>
      <c r="L369" s="849"/>
      <c r="M369" s="849">
        <v>0</v>
      </c>
      <c r="N369" s="849"/>
      <c r="O369" s="849"/>
      <c r="P369" s="837"/>
      <c r="Q369" s="850"/>
    </row>
    <row r="370" spans="1:17" ht="14.4" customHeight="1" x14ac:dyDescent="0.3">
      <c r="A370" s="831" t="s">
        <v>576</v>
      </c>
      <c r="B370" s="832" t="s">
        <v>5551</v>
      </c>
      <c r="C370" s="832" t="s">
        <v>5459</v>
      </c>
      <c r="D370" s="832" t="s">
        <v>6066</v>
      </c>
      <c r="E370" s="832" t="s">
        <v>6067</v>
      </c>
      <c r="F370" s="849">
        <v>23</v>
      </c>
      <c r="G370" s="849">
        <v>0</v>
      </c>
      <c r="H370" s="849"/>
      <c r="I370" s="849">
        <v>0</v>
      </c>
      <c r="J370" s="849">
        <v>36</v>
      </c>
      <c r="K370" s="849">
        <v>0</v>
      </c>
      <c r="L370" s="849"/>
      <c r="M370" s="849">
        <v>0</v>
      </c>
      <c r="N370" s="849">
        <v>37</v>
      </c>
      <c r="O370" s="849">
        <v>0</v>
      </c>
      <c r="P370" s="837"/>
      <c r="Q370" s="850">
        <v>0</v>
      </c>
    </row>
    <row r="371" spans="1:17" ht="14.4" customHeight="1" x14ac:dyDescent="0.3">
      <c r="A371" s="831" t="s">
        <v>576</v>
      </c>
      <c r="B371" s="832" t="s">
        <v>5551</v>
      </c>
      <c r="C371" s="832" t="s">
        <v>5459</v>
      </c>
      <c r="D371" s="832" t="s">
        <v>6068</v>
      </c>
      <c r="E371" s="832" t="s">
        <v>6069</v>
      </c>
      <c r="F371" s="849">
        <v>1</v>
      </c>
      <c r="G371" s="849">
        <v>0</v>
      </c>
      <c r="H371" s="849"/>
      <c r="I371" s="849">
        <v>0</v>
      </c>
      <c r="J371" s="849">
        <v>5</v>
      </c>
      <c r="K371" s="849">
        <v>0</v>
      </c>
      <c r="L371" s="849"/>
      <c r="M371" s="849">
        <v>0</v>
      </c>
      <c r="N371" s="849">
        <v>8</v>
      </c>
      <c r="O371" s="849">
        <v>0</v>
      </c>
      <c r="P371" s="837"/>
      <c r="Q371" s="850">
        <v>0</v>
      </c>
    </row>
    <row r="372" spans="1:17" ht="14.4" customHeight="1" x14ac:dyDescent="0.3">
      <c r="A372" s="831" t="s">
        <v>576</v>
      </c>
      <c r="B372" s="832" t="s">
        <v>5551</v>
      </c>
      <c r="C372" s="832" t="s">
        <v>5459</v>
      </c>
      <c r="D372" s="832" t="s">
        <v>6070</v>
      </c>
      <c r="E372" s="832" t="s">
        <v>6071</v>
      </c>
      <c r="F372" s="849">
        <v>297</v>
      </c>
      <c r="G372" s="849">
        <v>0</v>
      </c>
      <c r="H372" s="849"/>
      <c r="I372" s="849">
        <v>0</v>
      </c>
      <c r="J372" s="849">
        <v>258</v>
      </c>
      <c r="K372" s="849">
        <v>0</v>
      </c>
      <c r="L372" s="849"/>
      <c r="M372" s="849">
        <v>0</v>
      </c>
      <c r="N372" s="849">
        <v>271</v>
      </c>
      <c r="O372" s="849">
        <v>0</v>
      </c>
      <c r="P372" s="837"/>
      <c r="Q372" s="850">
        <v>0</v>
      </c>
    </row>
    <row r="373" spans="1:17" ht="14.4" customHeight="1" x14ac:dyDescent="0.3">
      <c r="A373" s="831" t="s">
        <v>576</v>
      </c>
      <c r="B373" s="832" t="s">
        <v>5551</v>
      </c>
      <c r="C373" s="832" t="s">
        <v>5459</v>
      </c>
      <c r="D373" s="832" t="s">
        <v>6072</v>
      </c>
      <c r="E373" s="832" t="s">
        <v>6073</v>
      </c>
      <c r="F373" s="849">
        <v>12</v>
      </c>
      <c r="G373" s="849">
        <v>0</v>
      </c>
      <c r="H373" s="849"/>
      <c r="I373" s="849">
        <v>0</v>
      </c>
      <c r="J373" s="849">
        <v>4</v>
      </c>
      <c r="K373" s="849">
        <v>0</v>
      </c>
      <c r="L373" s="849"/>
      <c r="M373" s="849">
        <v>0</v>
      </c>
      <c r="N373" s="849">
        <v>5</v>
      </c>
      <c r="O373" s="849">
        <v>0</v>
      </c>
      <c r="P373" s="837"/>
      <c r="Q373" s="850">
        <v>0</v>
      </c>
    </row>
    <row r="374" spans="1:17" ht="14.4" customHeight="1" x14ac:dyDescent="0.3">
      <c r="A374" s="831" t="s">
        <v>576</v>
      </c>
      <c r="B374" s="832" t="s">
        <v>5551</v>
      </c>
      <c r="C374" s="832" t="s">
        <v>5459</v>
      </c>
      <c r="D374" s="832" t="s">
        <v>6074</v>
      </c>
      <c r="E374" s="832" t="s">
        <v>6075</v>
      </c>
      <c r="F374" s="849">
        <v>26</v>
      </c>
      <c r="G374" s="849">
        <v>0</v>
      </c>
      <c r="H374" s="849"/>
      <c r="I374" s="849">
        <v>0</v>
      </c>
      <c r="J374" s="849">
        <v>25</v>
      </c>
      <c r="K374" s="849">
        <v>0</v>
      </c>
      <c r="L374" s="849"/>
      <c r="M374" s="849">
        <v>0</v>
      </c>
      <c r="N374" s="849">
        <v>22</v>
      </c>
      <c r="O374" s="849">
        <v>0</v>
      </c>
      <c r="P374" s="837"/>
      <c r="Q374" s="850">
        <v>0</v>
      </c>
    </row>
    <row r="375" spans="1:17" ht="14.4" customHeight="1" x14ac:dyDescent="0.3">
      <c r="A375" s="831" t="s">
        <v>576</v>
      </c>
      <c r="B375" s="832" t="s">
        <v>5551</v>
      </c>
      <c r="C375" s="832" t="s">
        <v>5459</v>
      </c>
      <c r="D375" s="832" t="s">
        <v>6076</v>
      </c>
      <c r="E375" s="832" t="s">
        <v>6077</v>
      </c>
      <c r="F375" s="849">
        <v>10</v>
      </c>
      <c r="G375" s="849">
        <v>0</v>
      </c>
      <c r="H375" s="849"/>
      <c r="I375" s="849">
        <v>0</v>
      </c>
      <c r="J375" s="849">
        <v>6</v>
      </c>
      <c r="K375" s="849">
        <v>0</v>
      </c>
      <c r="L375" s="849"/>
      <c r="M375" s="849">
        <v>0</v>
      </c>
      <c r="N375" s="849">
        <v>7</v>
      </c>
      <c r="O375" s="849">
        <v>0</v>
      </c>
      <c r="P375" s="837"/>
      <c r="Q375" s="850">
        <v>0</v>
      </c>
    </row>
    <row r="376" spans="1:17" ht="14.4" customHeight="1" x14ac:dyDescent="0.3">
      <c r="A376" s="831" t="s">
        <v>576</v>
      </c>
      <c r="B376" s="832" t="s">
        <v>5551</v>
      </c>
      <c r="C376" s="832" t="s">
        <v>5459</v>
      </c>
      <c r="D376" s="832" t="s">
        <v>6078</v>
      </c>
      <c r="E376" s="832" t="s">
        <v>6079</v>
      </c>
      <c r="F376" s="849">
        <v>20</v>
      </c>
      <c r="G376" s="849">
        <v>0</v>
      </c>
      <c r="H376" s="849"/>
      <c r="I376" s="849">
        <v>0</v>
      </c>
      <c r="J376" s="849">
        <v>17</v>
      </c>
      <c r="K376" s="849">
        <v>0</v>
      </c>
      <c r="L376" s="849"/>
      <c r="M376" s="849">
        <v>0</v>
      </c>
      <c r="N376" s="849">
        <v>19</v>
      </c>
      <c r="O376" s="849">
        <v>0</v>
      </c>
      <c r="P376" s="837"/>
      <c r="Q376" s="850">
        <v>0</v>
      </c>
    </row>
    <row r="377" spans="1:17" ht="14.4" customHeight="1" x14ac:dyDescent="0.3">
      <c r="A377" s="831" t="s">
        <v>576</v>
      </c>
      <c r="B377" s="832" t="s">
        <v>5551</v>
      </c>
      <c r="C377" s="832" t="s">
        <v>5459</v>
      </c>
      <c r="D377" s="832" t="s">
        <v>6080</v>
      </c>
      <c r="E377" s="832" t="s">
        <v>6081</v>
      </c>
      <c r="F377" s="849">
        <v>343</v>
      </c>
      <c r="G377" s="849">
        <v>0</v>
      </c>
      <c r="H377" s="849"/>
      <c r="I377" s="849">
        <v>0</v>
      </c>
      <c r="J377" s="849">
        <v>342</v>
      </c>
      <c r="K377" s="849">
        <v>0</v>
      </c>
      <c r="L377" s="849"/>
      <c r="M377" s="849">
        <v>0</v>
      </c>
      <c r="N377" s="849">
        <v>351</v>
      </c>
      <c r="O377" s="849">
        <v>0</v>
      </c>
      <c r="P377" s="837"/>
      <c r="Q377" s="850">
        <v>0</v>
      </c>
    </row>
    <row r="378" spans="1:17" ht="14.4" customHeight="1" x14ac:dyDescent="0.3">
      <c r="A378" s="831" t="s">
        <v>576</v>
      </c>
      <c r="B378" s="832" t="s">
        <v>5551</v>
      </c>
      <c r="C378" s="832" t="s">
        <v>5459</v>
      </c>
      <c r="D378" s="832" t="s">
        <v>6082</v>
      </c>
      <c r="E378" s="832" t="s">
        <v>6083</v>
      </c>
      <c r="F378" s="849">
        <v>113</v>
      </c>
      <c r="G378" s="849">
        <v>0</v>
      </c>
      <c r="H378" s="849"/>
      <c r="I378" s="849">
        <v>0</v>
      </c>
      <c r="J378" s="849">
        <v>119</v>
      </c>
      <c r="K378" s="849">
        <v>0</v>
      </c>
      <c r="L378" s="849"/>
      <c r="M378" s="849">
        <v>0</v>
      </c>
      <c r="N378" s="849">
        <v>114</v>
      </c>
      <c r="O378" s="849">
        <v>0</v>
      </c>
      <c r="P378" s="837"/>
      <c r="Q378" s="850">
        <v>0</v>
      </c>
    </row>
    <row r="379" spans="1:17" ht="14.4" customHeight="1" x14ac:dyDescent="0.3">
      <c r="A379" s="831" t="s">
        <v>576</v>
      </c>
      <c r="B379" s="832" t="s">
        <v>5551</v>
      </c>
      <c r="C379" s="832" t="s">
        <v>5459</v>
      </c>
      <c r="D379" s="832" t="s">
        <v>6084</v>
      </c>
      <c r="E379" s="832" t="s">
        <v>6085</v>
      </c>
      <c r="F379" s="849">
        <v>3</v>
      </c>
      <c r="G379" s="849">
        <v>0</v>
      </c>
      <c r="H379" s="849"/>
      <c r="I379" s="849">
        <v>0</v>
      </c>
      <c r="J379" s="849">
        <v>2</v>
      </c>
      <c r="K379" s="849">
        <v>0</v>
      </c>
      <c r="L379" s="849"/>
      <c r="M379" s="849">
        <v>0</v>
      </c>
      <c r="N379" s="849">
        <v>3</v>
      </c>
      <c r="O379" s="849">
        <v>0</v>
      </c>
      <c r="P379" s="837"/>
      <c r="Q379" s="850">
        <v>0</v>
      </c>
    </row>
    <row r="380" spans="1:17" ht="14.4" customHeight="1" x14ac:dyDescent="0.3">
      <c r="A380" s="831" t="s">
        <v>576</v>
      </c>
      <c r="B380" s="832" t="s">
        <v>5551</v>
      </c>
      <c r="C380" s="832" t="s">
        <v>5459</v>
      </c>
      <c r="D380" s="832" t="s">
        <v>6086</v>
      </c>
      <c r="E380" s="832" t="s">
        <v>6087</v>
      </c>
      <c r="F380" s="849">
        <v>22</v>
      </c>
      <c r="G380" s="849">
        <v>0</v>
      </c>
      <c r="H380" s="849"/>
      <c r="I380" s="849">
        <v>0</v>
      </c>
      <c r="J380" s="849">
        <v>27</v>
      </c>
      <c r="K380" s="849">
        <v>0</v>
      </c>
      <c r="L380" s="849"/>
      <c r="M380" s="849">
        <v>0</v>
      </c>
      <c r="N380" s="849">
        <v>19</v>
      </c>
      <c r="O380" s="849">
        <v>0</v>
      </c>
      <c r="P380" s="837"/>
      <c r="Q380" s="850">
        <v>0</v>
      </c>
    </row>
    <row r="381" spans="1:17" ht="14.4" customHeight="1" x14ac:dyDescent="0.3">
      <c r="A381" s="831" t="s">
        <v>576</v>
      </c>
      <c r="B381" s="832" t="s">
        <v>5551</v>
      </c>
      <c r="C381" s="832" t="s">
        <v>5459</v>
      </c>
      <c r="D381" s="832" t="s">
        <v>6088</v>
      </c>
      <c r="E381" s="832" t="s">
        <v>6089</v>
      </c>
      <c r="F381" s="849">
        <v>16</v>
      </c>
      <c r="G381" s="849">
        <v>0</v>
      </c>
      <c r="H381" s="849"/>
      <c r="I381" s="849">
        <v>0</v>
      </c>
      <c r="J381" s="849">
        <v>14</v>
      </c>
      <c r="K381" s="849">
        <v>0</v>
      </c>
      <c r="L381" s="849"/>
      <c r="M381" s="849">
        <v>0</v>
      </c>
      <c r="N381" s="849">
        <v>14</v>
      </c>
      <c r="O381" s="849">
        <v>0</v>
      </c>
      <c r="P381" s="837"/>
      <c r="Q381" s="850">
        <v>0</v>
      </c>
    </row>
    <row r="382" spans="1:17" ht="14.4" customHeight="1" x14ac:dyDescent="0.3">
      <c r="A382" s="831" t="s">
        <v>576</v>
      </c>
      <c r="B382" s="832" t="s">
        <v>5551</v>
      </c>
      <c r="C382" s="832" t="s">
        <v>5459</v>
      </c>
      <c r="D382" s="832" t="s">
        <v>6090</v>
      </c>
      <c r="E382" s="832" t="s">
        <v>6091</v>
      </c>
      <c r="F382" s="849">
        <v>5</v>
      </c>
      <c r="G382" s="849">
        <v>0</v>
      </c>
      <c r="H382" s="849"/>
      <c r="I382" s="849">
        <v>0</v>
      </c>
      <c r="J382" s="849">
        <v>3</v>
      </c>
      <c r="K382" s="849">
        <v>0</v>
      </c>
      <c r="L382" s="849"/>
      <c r="M382" s="849">
        <v>0</v>
      </c>
      <c r="N382" s="849">
        <v>2</v>
      </c>
      <c r="O382" s="849">
        <v>0</v>
      </c>
      <c r="P382" s="837"/>
      <c r="Q382" s="850">
        <v>0</v>
      </c>
    </row>
    <row r="383" spans="1:17" ht="14.4" customHeight="1" x14ac:dyDescent="0.3">
      <c r="A383" s="831" t="s">
        <v>576</v>
      </c>
      <c r="B383" s="832" t="s">
        <v>5551</v>
      </c>
      <c r="C383" s="832" t="s">
        <v>5459</v>
      </c>
      <c r="D383" s="832" t="s">
        <v>6092</v>
      </c>
      <c r="E383" s="832" t="s">
        <v>6093</v>
      </c>
      <c r="F383" s="849">
        <v>70</v>
      </c>
      <c r="G383" s="849">
        <v>0</v>
      </c>
      <c r="H383" s="849"/>
      <c r="I383" s="849">
        <v>0</v>
      </c>
      <c r="J383" s="849">
        <v>74</v>
      </c>
      <c r="K383" s="849">
        <v>0</v>
      </c>
      <c r="L383" s="849"/>
      <c r="M383" s="849">
        <v>0</v>
      </c>
      <c r="N383" s="849">
        <v>72</v>
      </c>
      <c r="O383" s="849">
        <v>0</v>
      </c>
      <c r="P383" s="837"/>
      <c r="Q383" s="850">
        <v>0</v>
      </c>
    </row>
    <row r="384" spans="1:17" ht="14.4" customHeight="1" x14ac:dyDescent="0.3">
      <c r="A384" s="831" t="s">
        <v>576</v>
      </c>
      <c r="B384" s="832" t="s">
        <v>5551</v>
      </c>
      <c r="C384" s="832" t="s">
        <v>5459</v>
      </c>
      <c r="D384" s="832" t="s">
        <v>6094</v>
      </c>
      <c r="E384" s="832" t="s">
        <v>6095</v>
      </c>
      <c r="F384" s="849"/>
      <c r="G384" s="849"/>
      <c r="H384" s="849"/>
      <c r="I384" s="849"/>
      <c r="J384" s="849"/>
      <c r="K384" s="849"/>
      <c r="L384" s="849"/>
      <c r="M384" s="849"/>
      <c r="N384" s="849">
        <v>3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576</v>
      </c>
      <c r="B385" s="832" t="s">
        <v>5551</v>
      </c>
      <c r="C385" s="832" t="s">
        <v>5459</v>
      </c>
      <c r="D385" s="832" t="s">
        <v>6096</v>
      </c>
      <c r="E385" s="832" t="s">
        <v>6097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0</v>
      </c>
      <c r="P385" s="837"/>
      <c r="Q385" s="850">
        <v>0</v>
      </c>
    </row>
    <row r="386" spans="1:17" ht="14.4" customHeight="1" x14ac:dyDescent="0.3">
      <c r="A386" s="831" t="s">
        <v>576</v>
      </c>
      <c r="B386" s="832" t="s">
        <v>5551</v>
      </c>
      <c r="C386" s="832" t="s">
        <v>5459</v>
      </c>
      <c r="D386" s="832" t="s">
        <v>6098</v>
      </c>
      <c r="E386" s="832" t="s">
        <v>6099</v>
      </c>
      <c r="F386" s="849">
        <v>2</v>
      </c>
      <c r="G386" s="849">
        <v>0</v>
      </c>
      <c r="H386" s="849"/>
      <c r="I386" s="849">
        <v>0</v>
      </c>
      <c r="J386" s="849">
        <v>1</v>
      </c>
      <c r="K386" s="849">
        <v>0</v>
      </c>
      <c r="L386" s="849"/>
      <c r="M386" s="849">
        <v>0</v>
      </c>
      <c r="N386" s="849">
        <v>3</v>
      </c>
      <c r="O386" s="849">
        <v>0</v>
      </c>
      <c r="P386" s="837"/>
      <c r="Q386" s="850">
        <v>0</v>
      </c>
    </row>
    <row r="387" spans="1:17" ht="14.4" customHeight="1" x14ac:dyDescent="0.3">
      <c r="A387" s="831" t="s">
        <v>576</v>
      </c>
      <c r="B387" s="832" t="s">
        <v>5551</v>
      </c>
      <c r="C387" s="832" t="s">
        <v>5459</v>
      </c>
      <c r="D387" s="832" t="s">
        <v>6100</v>
      </c>
      <c r="E387" s="832" t="s">
        <v>6101</v>
      </c>
      <c r="F387" s="849">
        <v>1</v>
      </c>
      <c r="G387" s="849">
        <v>0</v>
      </c>
      <c r="H387" s="849"/>
      <c r="I387" s="849">
        <v>0</v>
      </c>
      <c r="J387" s="849">
        <v>1</v>
      </c>
      <c r="K387" s="849">
        <v>0</v>
      </c>
      <c r="L387" s="849"/>
      <c r="M387" s="849">
        <v>0</v>
      </c>
      <c r="N387" s="849"/>
      <c r="O387" s="849"/>
      <c r="P387" s="837"/>
      <c r="Q387" s="850"/>
    </row>
    <row r="388" spans="1:17" ht="14.4" customHeight="1" x14ac:dyDescent="0.3">
      <c r="A388" s="831" t="s">
        <v>576</v>
      </c>
      <c r="B388" s="832" t="s">
        <v>5551</v>
      </c>
      <c r="C388" s="832" t="s">
        <v>5459</v>
      </c>
      <c r="D388" s="832" t="s">
        <v>6102</v>
      </c>
      <c r="E388" s="832" t="s">
        <v>6103</v>
      </c>
      <c r="F388" s="849">
        <v>2</v>
      </c>
      <c r="G388" s="849">
        <v>0</v>
      </c>
      <c r="H388" s="849"/>
      <c r="I388" s="849">
        <v>0</v>
      </c>
      <c r="J388" s="849">
        <v>6</v>
      </c>
      <c r="K388" s="849">
        <v>0</v>
      </c>
      <c r="L388" s="849"/>
      <c r="M388" s="849">
        <v>0</v>
      </c>
      <c r="N388" s="849">
        <v>9</v>
      </c>
      <c r="O388" s="849">
        <v>0</v>
      </c>
      <c r="P388" s="837"/>
      <c r="Q388" s="850">
        <v>0</v>
      </c>
    </row>
    <row r="389" spans="1:17" ht="14.4" customHeight="1" x14ac:dyDescent="0.3">
      <c r="A389" s="831" t="s">
        <v>576</v>
      </c>
      <c r="B389" s="832" t="s">
        <v>5551</v>
      </c>
      <c r="C389" s="832" t="s">
        <v>5459</v>
      </c>
      <c r="D389" s="832" t="s">
        <v>6104</v>
      </c>
      <c r="E389" s="832" t="s">
        <v>6105</v>
      </c>
      <c r="F389" s="849">
        <v>4</v>
      </c>
      <c r="G389" s="849">
        <v>0</v>
      </c>
      <c r="H389" s="849"/>
      <c r="I389" s="849">
        <v>0</v>
      </c>
      <c r="J389" s="849">
        <v>4</v>
      </c>
      <c r="K389" s="849">
        <v>0</v>
      </c>
      <c r="L389" s="849"/>
      <c r="M389" s="849">
        <v>0</v>
      </c>
      <c r="N389" s="849">
        <v>6</v>
      </c>
      <c r="O389" s="849">
        <v>0</v>
      </c>
      <c r="P389" s="837"/>
      <c r="Q389" s="850">
        <v>0</v>
      </c>
    </row>
    <row r="390" spans="1:17" ht="14.4" customHeight="1" x14ac:dyDescent="0.3">
      <c r="A390" s="831" t="s">
        <v>576</v>
      </c>
      <c r="B390" s="832" t="s">
        <v>5551</v>
      </c>
      <c r="C390" s="832" t="s">
        <v>5459</v>
      </c>
      <c r="D390" s="832" t="s">
        <v>6106</v>
      </c>
      <c r="E390" s="832" t="s">
        <v>6107</v>
      </c>
      <c r="F390" s="849">
        <v>3</v>
      </c>
      <c r="G390" s="849">
        <v>0</v>
      </c>
      <c r="H390" s="849"/>
      <c r="I390" s="849">
        <v>0</v>
      </c>
      <c r="J390" s="849">
        <v>6</v>
      </c>
      <c r="K390" s="849">
        <v>0</v>
      </c>
      <c r="L390" s="849"/>
      <c r="M390" s="849">
        <v>0</v>
      </c>
      <c r="N390" s="849">
        <v>1</v>
      </c>
      <c r="O390" s="849">
        <v>0</v>
      </c>
      <c r="P390" s="837"/>
      <c r="Q390" s="850">
        <v>0</v>
      </c>
    </row>
    <row r="391" spans="1:17" ht="14.4" customHeight="1" x14ac:dyDescent="0.3">
      <c r="A391" s="831" t="s">
        <v>576</v>
      </c>
      <c r="B391" s="832" t="s">
        <v>5551</v>
      </c>
      <c r="C391" s="832" t="s">
        <v>5459</v>
      </c>
      <c r="D391" s="832" t="s">
        <v>6108</v>
      </c>
      <c r="E391" s="832" t="s">
        <v>6109</v>
      </c>
      <c r="F391" s="849">
        <v>4</v>
      </c>
      <c r="G391" s="849">
        <v>0</v>
      </c>
      <c r="H391" s="849"/>
      <c r="I391" s="849">
        <v>0</v>
      </c>
      <c r="J391" s="849">
        <v>5</v>
      </c>
      <c r="K391" s="849">
        <v>0</v>
      </c>
      <c r="L391" s="849"/>
      <c r="M391" s="849">
        <v>0</v>
      </c>
      <c r="N391" s="849">
        <v>4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576</v>
      </c>
      <c r="B392" s="832" t="s">
        <v>5551</v>
      </c>
      <c r="C392" s="832" t="s">
        <v>5459</v>
      </c>
      <c r="D392" s="832" t="s">
        <v>6110</v>
      </c>
      <c r="E392" s="832" t="s">
        <v>6111</v>
      </c>
      <c r="F392" s="849">
        <v>2</v>
      </c>
      <c r="G392" s="849">
        <v>0</v>
      </c>
      <c r="H392" s="849"/>
      <c r="I392" s="849">
        <v>0</v>
      </c>
      <c r="J392" s="849">
        <v>1</v>
      </c>
      <c r="K392" s="849">
        <v>0</v>
      </c>
      <c r="L392" s="849"/>
      <c r="M392" s="849">
        <v>0</v>
      </c>
      <c r="N392" s="849">
        <v>2</v>
      </c>
      <c r="O392" s="849">
        <v>0</v>
      </c>
      <c r="P392" s="837"/>
      <c r="Q392" s="850">
        <v>0</v>
      </c>
    </row>
    <row r="393" spans="1:17" ht="14.4" customHeight="1" x14ac:dyDescent="0.3">
      <c r="A393" s="831" t="s">
        <v>576</v>
      </c>
      <c r="B393" s="832" t="s">
        <v>5551</v>
      </c>
      <c r="C393" s="832" t="s">
        <v>5459</v>
      </c>
      <c r="D393" s="832" t="s">
        <v>6112</v>
      </c>
      <c r="E393" s="832" t="s">
        <v>6113</v>
      </c>
      <c r="F393" s="849">
        <v>1</v>
      </c>
      <c r="G393" s="849">
        <v>0</v>
      </c>
      <c r="H393" s="849"/>
      <c r="I393" s="849">
        <v>0</v>
      </c>
      <c r="J393" s="849"/>
      <c r="K393" s="849"/>
      <c r="L393" s="849"/>
      <c r="M393" s="849"/>
      <c r="N393" s="849"/>
      <c r="O393" s="849"/>
      <c r="P393" s="837"/>
      <c r="Q393" s="850"/>
    </row>
    <row r="394" spans="1:17" ht="14.4" customHeight="1" x14ac:dyDescent="0.3">
      <c r="A394" s="831" t="s">
        <v>576</v>
      </c>
      <c r="B394" s="832" t="s">
        <v>5551</v>
      </c>
      <c r="C394" s="832" t="s">
        <v>5459</v>
      </c>
      <c r="D394" s="832" t="s">
        <v>6114</v>
      </c>
      <c r="E394" s="832" t="s">
        <v>6115</v>
      </c>
      <c r="F394" s="849">
        <v>1</v>
      </c>
      <c r="G394" s="849">
        <v>0</v>
      </c>
      <c r="H394" s="849"/>
      <c r="I394" s="849">
        <v>0</v>
      </c>
      <c r="J394" s="849">
        <v>4</v>
      </c>
      <c r="K394" s="849">
        <v>0</v>
      </c>
      <c r="L394" s="849"/>
      <c r="M394" s="849">
        <v>0</v>
      </c>
      <c r="N394" s="849">
        <v>6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576</v>
      </c>
      <c r="B395" s="832" t="s">
        <v>5551</v>
      </c>
      <c r="C395" s="832" t="s">
        <v>5459</v>
      </c>
      <c r="D395" s="832" t="s">
        <v>6116</v>
      </c>
      <c r="E395" s="832" t="s">
        <v>6117</v>
      </c>
      <c r="F395" s="849"/>
      <c r="G395" s="849"/>
      <c r="H395" s="849"/>
      <c r="I395" s="849"/>
      <c r="J395" s="849"/>
      <c r="K395" s="849"/>
      <c r="L395" s="849"/>
      <c r="M395" s="849"/>
      <c r="N395" s="849">
        <v>3</v>
      </c>
      <c r="O395" s="849">
        <v>0</v>
      </c>
      <c r="P395" s="837"/>
      <c r="Q395" s="850">
        <v>0</v>
      </c>
    </row>
    <row r="396" spans="1:17" ht="14.4" customHeight="1" x14ac:dyDescent="0.3">
      <c r="A396" s="831" t="s">
        <v>576</v>
      </c>
      <c r="B396" s="832" t="s">
        <v>5551</v>
      </c>
      <c r="C396" s="832" t="s">
        <v>5459</v>
      </c>
      <c r="D396" s="832" t="s">
        <v>6118</v>
      </c>
      <c r="E396" s="832" t="s">
        <v>6119</v>
      </c>
      <c r="F396" s="849">
        <v>61</v>
      </c>
      <c r="G396" s="849">
        <v>0</v>
      </c>
      <c r="H396" s="849"/>
      <c r="I396" s="849">
        <v>0</v>
      </c>
      <c r="J396" s="849">
        <v>78</v>
      </c>
      <c r="K396" s="849">
        <v>0</v>
      </c>
      <c r="L396" s="849"/>
      <c r="M396" s="849">
        <v>0</v>
      </c>
      <c r="N396" s="849">
        <v>39</v>
      </c>
      <c r="O396" s="849">
        <v>0</v>
      </c>
      <c r="P396" s="837"/>
      <c r="Q396" s="850">
        <v>0</v>
      </c>
    </row>
    <row r="397" spans="1:17" ht="14.4" customHeight="1" x14ac:dyDescent="0.3">
      <c r="A397" s="831" t="s">
        <v>576</v>
      </c>
      <c r="B397" s="832" t="s">
        <v>5551</v>
      </c>
      <c r="C397" s="832" t="s">
        <v>5459</v>
      </c>
      <c r="D397" s="832" t="s">
        <v>6120</v>
      </c>
      <c r="E397" s="832" t="s">
        <v>6121</v>
      </c>
      <c r="F397" s="849">
        <v>1</v>
      </c>
      <c r="G397" s="849">
        <v>0</v>
      </c>
      <c r="H397" s="849"/>
      <c r="I397" s="849">
        <v>0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" customHeight="1" x14ac:dyDescent="0.3">
      <c r="A398" s="831" t="s">
        <v>576</v>
      </c>
      <c r="B398" s="832" t="s">
        <v>5551</v>
      </c>
      <c r="C398" s="832" t="s">
        <v>5459</v>
      </c>
      <c r="D398" s="832" t="s">
        <v>6122</v>
      </c>
      <c r="E398" s="832" t="s">
        <v>6123</v>
      </c>
      <c r="F398" s="849">
        <v>1</v>
      </c>
      <c r="G398" s="849">
        <v>0</v>
      </c>
      <c r="H398" s="849"/>
      <c r="I398" s="849">
        <v>0</v>
      </c>
      <c r="J398" s="849">
        <v>1</v>
      </c>
      <c r="K398" s="849">
        <v>0</v>
      </c>
      <c r="L398" s="849"/>
      <c r="M398" s="849">
        <v>0</v>
      </c>
      <c r="N398" s="849"/>
      <c r="O398" s="849"/>
      <c r="P398" s="837"/>
      <c r="Q398" s="850"/>
    </row>
    <row r="399" spans="1:17" ht="14.4" customHeight="1" x14ac:dyDescent="0.3">
      <c r="A399" s="831" t="s">
        <v>576</v>
      </c>
      <c r="B399" s="832" t="s">
        <v>5551</v>
      </c>
      <c r="C399" s="832" t="s">
        <v>5459</v>
      </c>
      <c r="D399" s="832" t="s">
        <v>6124</v>
      </c>
      <c r="E399" s="832" t="s">
        <v>6125</v>
      </c>
      <c r="F399" s="849"/>
      <c r="G399" s="849"/>
      <c r="H399" s="849"/>
      <c r="I399" s="849"/>
      <c r="J399" s="849">
        <v>1</v>
      </c>
      <c r="K399" s="849">
        <v>0</v>
      </c>
      <c r="L399" s="849"/>
      <c r="M399" s="849">
        <v>0</v>
      </c>
      <c r="N399" s="849"/>
      <c r="O399" s="849"/>
      <c r="P399" s="837"/>
      <c r="Q399" s="850"/>
    </row>
    <row r="400" spans="1:17" ht="14.4" customHeight="1" x14ac:dyDescent="0.3">
      <c r="A400" s="831" t="s">
        <v>576</v>
      </c>
      <c r="B400" s="832" t="s">
        <v>5551</v>
      </c>
      <c r="C400" s="832" t="s">
        <v>5459</v>
      </c>
      <c r="D400" s="832" t="s">
        <v>6126</v>
      </c>
      <c r="E400" s="832" t="s">
        <v>6127</v>
      </c>
      <c r="F400" s="849">
        <v>2</v>
      </c>
      <c r="G400" s="849">
        <v>0</v>
      </c>
      <c r="H400" s="849"/>
      <c r="I400" s="849">
        <v>0</v>
      </c>
      <c r="J400" s="849">
        <v>1</v>
      </c>
      <c r="K400" s="849">
        <v>0</v>
      </c>
      <c r="L400" s="849"/>
      <c r="M400" s="849">
        <v>0</v>
      </c>
      <c r="N400" s="849"/>
      <c r="O400" s="849"/>
      <c r="P400" s="837"/>
      <c r="Q400" s="850"/>
    </row>
    <row r="401" spans="1:17" ht="14.4" customHeight="1" x14ac:dyDescent="0.3">
      <c r="A401" s="831" t="s">
        <v>576</v>
      </c>
      <c r="B401" s="832" t="s">
        <v>5551</v>
      </c>
      <c r="C401" s="832" t="s">
        <v>5459</v>
      </c>
      <c r="D401" s="832" t="s">
        <v>6128</v>
      </c>
      <c r="E401" s="832" t="s">
        <v>6129</v>
      </c>
      <c r="F401" s="849">
        <v>2</v>
      </c>
      <c r="G401" s="849">
        <v>0</v>
      </c>
      <c r="H401" s="849"/>
      <c r="I401" s="849">
        <v>0</v>
      </c>
      <c r="J401" s="849">
        <v>1</v>
      </c>
      <c r="K401" s="849">
        <v>0</v>
      </c>
      <c r="L401" s="849"/>
      <c r="M401" s="849">
        <v>0</v>
      </c>
      <c r="N401" s="849"/>
      <c r="O401" s="849"/>
      <c r="P401" s="837"/>
      <c r="Q401" s="850"/>
    </row>
    <row r="402" spans="1:17" ht="14.4" customHeight="1" x14ac:dyDescent="0.3">
      <c r="A402" s="831" t="s">
        <v>576</v>
      </c>
      <c r="B402" s="832" t="s">
        <v>5551</v>
      </c>
      <c r="C402" s="832" t="s">
        <v>5459</v>
      </c>
      <c r="D402" s="832" t="s">
        <v>6130</v>
      </c>
      <c r="E402" s="832" t="s">
        <v>6131</v>
      </c>
      <c r="F402" s="849"/>
      <c r="G402" s="849"/>
      <c r="H402" s="849"/>
      <c r="I402" s="849"/>
      <c r="J402" s="849">
        <v>1</v>
      </c>
      <c r="K402" s="849">
        <v>0</v>
      </c>
      <c r="L402" s="849"/>
      <c r="M402" s="849">
        <v>0</v>
      </c>
      <c r="N402" s="849"/>
      <c r="O402" s="849"/>
      <c r="P402" s="837"/>
      <c r="Q402" s="850"/>
    </row>
    <row r="403" spans="1:17" ht="14.4" customHeight="1" x14ac:dyDescent="0.3">
      <c r="A403" s="831" t="s">
        <v>576</v>
      </c>
      <c r="B403" s="832" t="s">
        <v>5551</v>
      </c>
      <c r="C403" s="832" t="s">
        <v>5459</v>
      </c>
      <c r="D403" s="832" t="s">
        <v>6132</v>
      </c>
      <c r="E403" s="832" t="s">
        <v>6133</v>
      </c>
      <c r="F403" s="849">
        <v>1</v>
      </c>
      <c r="G403" s="849">
        <v>0</v>
      </c>
      <c r="H403" s="849"/>
      <c r="I403" s="849">
        <v>0</v>
      </c>
      <c r="J403" s="849"/>
      <c r="K403" s="849"/>
      <c r="L403" s="849"/>
      <c r="M403" s="849"/>
      <c r="N403" s="849"/>
      <c r="O403" s="849"/>
      <c r="P403" s="837"/>
      <c r="Q403" s="850"/>
    </row>
    <row r="404" spans="1:17" ht="14.4" customHeight="1" x14ac:dyDescent="0.3">
      <c r="A404" s="831" t="s">
        <v>576</v>
      </c>
      <c r="B404" s="832" t="s">
        <v>5551</v>
      </c>
      <c r="C404" s="832" t="s">
        <v>5459</v>
      </c>
      <c r="D404" s="832" t="s">
        <v>6134</v>
      </c>
      <c r="E404" s="832" t="s">
        <v>6135</v>
      </c>
      <c r="F404" s="849">
        <v>0</v>
      </c>
      <c r="G404" s="849">
        <v>0</v>
      </c>
      <c r="H404" s="849"/>
      <c r="I404" s="849"/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576</v>
      </c>
      <c r="B405" s="832" t="s">
        <v>5551</v>
      </c>
      <c r="C405" s="832" t="s">
        <v>5459</v>
      </c>
      <c r="D405" s="832" t="s">
        <v>6136</v>
      </c>
      <c r="E405" s="832" t="s">
        <v>6137</v>
      </c>
      <c r="F405" s="849">
        <v>2</v>
      </c>
      <c r="G405" s="849">
        <v>1414</v>
      </c>
      <c r="H405" s="849">
        <v>0.65554010199350954</v>
      </c>
      <c r="I405" s="849">
        <v>707</v>
      </c>
      <c r="J405" s="849">
        <v>3</v>
      </c>
      <c r="K405" s="849">
        <v>2157</v>
      </c>
      <c r="L405" s="849">
        <v>1</v>
      </c>
      <c r="M405" s="849">
        <v>719</v>
      </c>
      <c r="N405" s="849">
        <v>2</v>
      </c>
      <c r="O405" s="849">
        <v>1440</v>
      </c>
      <c r="P405" s="837">
        <v>0.66759388038942979</v>
      </c>
      <c r="Q405" s="850">
        <v>720</v>
      </c>
    </row>
    <row r="406" spans="1:17" ht="14.4" customHeight="1" x14ac:dyDescent="0.3">
      <c r="A406" s="831" t="s">
        <v>576</v>
      </c>
      <c r="B406" s="832" t="s">
        <v>5551</v>
      </c>
      <c r="C406" s="832" t="s">
        <v>5459</v>
      </c>
      <c r="D406" s="832" t="s">
        <v>5559</v>
      </c>
      <c r="E406" s="832" t="s">
        <v>5560</v>
      </c>
      <c r="F406" s="849">
        <v>552</v>
      </c>
      <c r="G406" s="849">
        <v>0</v>
      </c>
      <c r="H406" s="849"/>
      <c r="I406" s="849">
        <v>0</v>
      </c>
      <c r="J406" s="849">
        <v>520</v>
      </c>
      <c r="K406" s="849">
        <v>0</v>
      </c>
      <c r="L406" s="849"/>
      <c r="M406" s="849">
        <v>0</v>
      </c>
      <c r="N406" s="849">
        <v>541</v>
      </c>
      <c r="O406" s="849">
        <v>0</v>
      </c>
      <c r="P406" s="837"/>
      <c r="Q406" s="850">
        <v>0</v>
      </c>
    </row>
    <row r="407" spans="1:17" ht="14.4" customHeight="1" x14ac:dyDescent="0.3">
      <c r="A407" s="831" t="s">
        <v>576</v>
      </c>
      <c r="B407" s="832" t="s">
        <v>5551</v>
      </c>
      <c r="C407" s="832" t="s">
        <v>5459</v>
      </c>
      <c r="D407" s="832" t="s">
        <v>5483</v>
      </c>
      <c r="E407" s="832" t="s">
        <v>5484</v>
      </c>
      <c r="F407" s="849">
        <v>36</v>
      </c>
      <c r="G407" s="849">
        <v>2952</v>
      </c>
      <c r="H407" s="849">
        <v>1.27351164797239</v>
      </c>
      <c r="I407" s="849">
        <v>82</v>
      </c>
      <c r="J407" s="849">
        <v>27</v>
      </c>
      <c r="K407" s="849">
        <v>2318</v>
      </c>
      <c r="L407" s="849">
        <v>1</v>
      </c>
      <c r="M407" s="849">
        <v>85.851851851851848</v>
      </c>
      <c r="N407" s="849">
        <v>19</v>
      </c>
      <c r="O407" s="849">
        <v>1634</v>
      </c>
      <c r="P407" s="837">
        <v>0.70491803278688525</v>
      </c>
      <c r="Q407" s="850">
        <v>86</v>
      </c>
    </row>
    <row r="408" spans="1:17" ht="14.4" customHeight="1" x14ac:dyDescent="0.3">
      <c r="A408" s="831" t="s">
        <v>576</v>
      </c>
      <c r="B408" s="832" t="s">
        <v>5551</v>
      </c>
      <c r="C408" s="832" t="s">
        <v>5459</v>
      </c>
      <c r="D408" s="832" t="s">
        <v>6138</v>
      </c>
      <c r="E408" s="832" t="s">
        <v>6139</v>
      </c>
      <c r="F408" s="849">
        <v>0</v>
      </c>
      <c r="G408" s="849">
        <v>0</v>
      </c>
      <c r="H408" s="849"/>
      <c r="I408" s="849"/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x14ac:dyDescent="0.3">
      <c r="A409" s="831" t="s">
        <v>576</v>
      </c>
      <c r="B409" s="832" t="s">
        <v>5551</v>
      </c>
      <c r="C409" s="832" t="s">
        <v>5459</v>
      </c>
      <c r="D409" s="832" t="s">
        <v>6140</v>
      </c>
      <c r="E409" s="832" t="s">
        <v>6141</v>
      </c>
      <c r="F409" s="849">
        <v>304</v>
      </c>
      <c r="G409" s="849">
        <v>157776</v>
      </c>
      <c r="H409" s="849">
        <v>1.0410478044274356</v>
      </c>
      <c r="I409" s="849">
        <v>519</v>
      </c>
      <c r="J409" s="849">
        <v>285</v>
      </c>
      <c r="K409" s="849">
        <v>151555</v>
      </c>
      <c r="L409" s="849">
        <v>1</v>
      </c>
      <c r="M409" s="849">
        <v>531.77192982456143</v>
      </c>
      <c r="N409" s="849">
        <v>281</v>
      </c>
      <c r="O409" s="849">
        <v>149492</v>
      </c>
      <c r="P409" s="837">
        <v>0.98638778001385641</v>
      </c>
      <c r="Q409" s="850">
        <v>532</v>
      </c>
    </row>
    <row r="410" spans="1:17" ht="14.4" customHeight="1" x14ac:dyDescent="0.3">
      <c r="A410" s="831" t="s">
        <v>576</v>
      </c>
      <c r="B410" s="832" t="s">
        <v>5551</v>
      </c>
      <c r="C410" s="832" t="s">
        <v>5459</v>
      </c>
      <c r="D410" s="832" t="s">
        <v>6142</v>
      </c>
      <c r="E410" s="832" t="s">
        <v>6143</v>
      </c>
      <c r="F410" s="849">
        <v>1</v>
      </c>
      <c r="G410" s="849">
        <v>1802</v>
      </c>
      <c r="H410" s="849"/>
      <c r="I410" s="849">
        <v>1802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576</v>
      </c>
      <c r="B411" s="832" t="s">
        <v>5551</v>
      </c>
      <c r="C411" s="832" t="s">
        <v>5459</v>
      </c>
      <c r="D411" s="832" t="s">
        <v>6144</v>
      </c>
      <c r="E411" s="832" t="s">
        <v>6145</v>
      </c>
      <c r="F411" s="849">
        <v>0</v>
      </c>
      <c r="G411" s="849">
        <v>0</v>
      </c>
      <c r="H411" s="849"/>
      <c r="I411" s="849"/>
      <c r="J411" s="849"/>
      <c r="K411" s="849"/>
      <c r="L411" s="849"/>
      <c r="M411" s="849"/>
      <c r="N411" s="849"/>
      <c r="O411" s="849"/>
      <c r="P411" s="837"/>
      <c r="Q411" s="850"/>
    </row>
    <row r="412" spans="1:17" ht="14.4" customHeight="1" x14ac:dyDescent="0.3">
      <c r="A412" s="831" t="s">
        <v>576</v>
      </c>
      <c r="B412" s="832" t="s">
        <v>5551</v>
      </c>
      <c r="C412" s="832" t="s">
        <v>5459</v>
      </c>
      <c r="D412" s="832" t="s">
        <v>6146</v>
      </c>
      <c r="E412" s="832" t="s">
        <v>6147</v>
      </c>
      <c r="F412" s="849">
        <v>4554</v>
      </c>
      <c r="G412" s="849">
        <v>4511443</v>
      </c>
      <c r="H412" s="849">
        <v>0.98905134932730943</v>
      </c>
      <c r="I412" s="849">
        <v>990.65502854633291</v>
      </c>
      <c r="J412" s="849">
        <v>4636</v>
      </c>
      <c r="K412" s="849">
        <v>4561384</v>
      </c>
      <c r="L412" s="849">
        <v>1</v>
      </c>
      <c r="M412" s="849">
        <v>983.90509059534077</v>
      </c>
      <c r="N412" s="849">
        <v>4777</v>
      </c>
      <c r="O412" s="849">
        <v>4674129</v>
      </c>
      <c r="P412" s="837">
        <v>1.0247172787908232</v>
      </c>
      <c r="Q412" s="850">
        <v>978.46535482520414</v>
      </c>
    </row>
    <row r="413" spans="1:17" ht="14.4" customHeight="1" x14ac:dyDescent="0.3">
      <c r="A413" s="831" t="s">
        <v>576</v>
      </c>
      <c r="B413" s="832" t="s">
        <v>5551</v>
      </c>
      <c r="C413" s="832" t="s">
        <v>5459</v>
      </c>
      <c r="D413" s="832" t="s">
        <v>6148</v>
      </c>
      <c r="E413" s="832" t="s">
        <v>6149</v>
      </c>
      <c r="F413" s="849">
        <v>17</v>
      </c>
      <c r="G413" s="849">
        <v>0</v>
      </c>
      <c r="H413" s="849"/>
      <c r="I413" s="849">
        <v>0</v>
      </c>
      <c r="J413" s="849">
        <v>3</v>
      </c>
      <c r="K413" s="849">
        <v>0</v>
      </c>
      <c r="L413" s="849"/>
      <c r="M413" s="849">
        <v>0</v>
      </c>
      <c r="N413" s="849">
        <v>17</v>
      </c>
      <c r="O413" s="849">
        <v>0</v>
      </c>
      <c r="P413" s="837"/>
      <c r="Q413" s="850">
        <v>0</v>
      </c>
    </row>
    <row r="414" spans="1:17" ht="14.4" customHeight="1" x14ac:dyDescent="0.3">
      <c r="A414" s="831" t="s">
        <v>576</v>
      </c>
      <c r="B414" s="832" t="s">
        <v>5551</v>
      </c>
      <c r="C414" s="832" t="s">
        <v>5459</v>
      </c>
      <c r="D414" s="832" t="s">
        <v>6150</v>
      </c>
      <c r="E414" s="832" t="s">
        <v>6151</v>
      </c>
      <c r="F414" s="849">
        <v>109</v>
      </c>
      <c r="G414" s="849">
        <v>5235924</v>
      </c>
      <c r="H414" s="849">
        <v>0.95545308677322427</v>
      </c>
      <c r="I414" s="849">
        <v>48036</v>
      </c>
      <c r="J414" s="849">
        <v>112</v>
      </c>
      <c r="K414" s="849">
        <v>5480043</v>
      </c>
      <c r="L414" s="849">
        <v>1</v>
      </c>
      <c r="M414" s="849">
        <v>48928.955357142855</v>
      </c>
      <c r="N414" s="849">
        <v>128</v>
      </c>
      <c r="O414" s="849">
        <v>6265600</v>
      </c>
      <c r="P414" s="837">
        <v>1.1433486927018639</v>
      </c>
      <c r="Q414" s="850">
        <v>48950</v>
      </c>
    </row>
    <row r="415" spans="1:17" ht="14.4" customHeight="1" x14ac:dyDescent="0.3">
      <c r="A415" s="831" t="s">
        <v>576</v>
      </c>
      <c r="B415" s="832" t="s">
        <v>5551</v>
      </c>
      <c r="C415" s="832" t="s">
        <v>5459</v>
      </c>
      <c r="D415" s="832" t="s">
        <v>6152</v>
      </c>
      <c r="E415" s="832" t="s">
        <v>6153</v>
      </c>
      <c r="F415" s="849">
        <v>24</v>
      </c>
      <c r="G415" s="849">
        <v>44136</v>
      </c>
      <c r="H415" s="849">
        <v>1.4712000000000001</v>
      </c>
      <c r="I415" s="849">
        <v>1839</v>
      </c>
      <c r="J415" s="849">
        <v>16</v>
      </c>
      <c r="K415" s="849">
        <v>30000</v>
      </c>
      <c r="L415" s="849">
        <v>1</v>
      </c>
      <c r="M415" s="849">
        <v>1875</v>
      </c>
      <c r="N415" s="849">
        <v>9</v>
      </c>
      <c r="O415" s="849">
        <v>16884</v>
      </c>
      <c r="P415" s="837">
        <v>0.56279999999999997</v>
      </c>
      <c r="Q415" s="850">
        <v>1876</v>
      </c>
    </row>
    <row r="416" spans="1:17" ht="14.4" customHeight="1" x14ac:dyDescent="0.3">
      <c r="A416" s="831" t="s">
        <v>576</v>
      </c>
      <c r="B416" s="832" t="s">
        <v>5551</v>
      </c>
      <c r="C416" s="832" t="s">
        <v>5459</v>
      </c>
      <c r="D416" s="832" t="s">
        <v>5619</v>
      </c>
      <c r="E416" s="832" t="s">
        <v>5620</v>
      </c>
      <c r="F416" s="849">
        <v>1</v>
      </c>
      <c r="G416" s="849">
        <v>9123</v>
      </c>
      <c r="H416" s="849"/>
      <c r="I416" s="849">
        <v>9123</v>
      </c>
      <c r="J416" s="849"/>
      <c r="K416" s="849"/>
      <c r="L416" s="849"/>
      <c r="M416" s="849"/>
      <c r="N416" s="849">
        <v>1</v>
      </c>
      <c r="O416" s="849">
        <v>9346</v>
      </c>
      <c r="P416" s="837"/>
      <c r="Q416" s="850">
        <v>9346</v>
      </c>
    </row>
    <row r="417" spans="1:17" ht="14.4" customHeight="1" x14ac:dyDescent="0.3">
      <c r="A417" s="831" t="s">
        <v>576</v>
      </c>
      <c r="B417" s="832" t="s">
        <v>5551</v>
      </c>
      <c r="C417" s="832" t="s">
        <v>5459</v>
      </c>
      <c r="D417" s="832" t="s">
        <v>5512</v>
      </c>
      <c r="E417" s="832" t="s">
        <v>5513</v>
      </c>
      <c r="F417" s="849">
        <v>31</v>
      </c>
      <c r="G417" s="849">
        <v>13516</v>
      </c>
      <c r="H417" s="849">
        <v>0.95183098591549298</v>
      </c>
      <c r="I417" s="849">
        <v>436</v>
      </c>
      <c r="J417" s="849">
        <v>32</v>
      </c>
      <c r="K417" s="849">
        <v>14200</v>
      </c>
      <c r="L417" s="849">
        <v>1</v>
      </c>
      <c r="M417" s="849">
        <v>443.75</v>
      </c>
      <c r="N417" s="849">
        <v>22</v>
      </c>
      <c r="O417" s="849">
        <v>9790</v>
      </c>
      <c r="P417" s="837">
        <v>0.68943661971830983</v>
      </c>
      <c r="Q417" s="850">
        <v>445</v>
      </c>
    </row>
    <row r="418" spans="1:17" ht="14.4" customHeight="1" x14ac:dyDescent="0.3">
      <c r="A418" s="831" t="s">
        <v>576</v>
      </c>
      <c r="B418" s="832" t="s">
        <v>5551</v>
      </c>
      <c r="C418" s="832" t="s">
        <v>5459</v>
      </c>
      <c r="D418" s="832" t="s">
        <v>5621</v>
      </c>
      <c r="E418" s="832" t="s">
        <v>5622</v>
      </c>
      <c r="F418" s="849">
        <v>62</v>
      </c>
      <c r="G418" s="849">
        <v>52824</v>
      </c>
      <c r="H418" s="849">
        <v>0.78413442983107207</v>
      </c>
      <c r="I418" s="849">
        <v>852</v>
      </c>
      <c r="J418" s="849">
        <v>78</v>
      </c>
      <c r="K418" s="849">
        <v>67366</v>
      </c>
      <c r="L418" s="849">
        <v>1</v>
      </c>
      <c r="M418" s="849">
        <v>863.66666666666663</v>
      </c>
      <c r="N418" s="849">
        <v>39</v>
      </c>
      <c r="O418" s="849">
        <v>33735</v>
      </c>
      <c r="P418" s="837">
        <v>0.50077190274025474</v>
      </c>
      <c r="Q418" s="850">
        <v>865</v>
      </c>
    </row>
    <row r="419" spans="1:17" ht="14.4" customHeight="1" x14ac:dyDescent="0.3">
      <c r="A419" s="831" t="s">
        <v>576</v>
      </c>
      <c r="B419" s="832" t="s">
        <v>5551</v>
      </c>
      <c r="C419" s="832" t="s">
        <v>5459</v>
      </c>
      <c r="D419" s="832" t="s">
        <v>5629</v>
      </c>
      <c r="E419" s="832" t="s">
        <v>5630</v>
      </c>
      <c r="F419" s="849">
        <v>43</v>
      </c>
      <c r="G419" s="849">
        <v>0</v>
      </c>
      <c r="H419" s="849"/>
      <c r="I419" s="849">
        <v>0</v>
      </c>
      <c r="J419" s="849">
        <v>44</v>
      </c>
      <c r="K419" s="849">
        <v>0</v>
      </c>
      <c r="L419" s="849"/>
      <c r="M419" s="849">
        <v>0</v>
      </c>
      <c r="N419" s="849">
        <v>27</v>
      </c>
      <c r="O419" s="849">
        <v>0</v>
      </c>
      <c r="P419" s="837"/>
      <c r="Q419" s="850">
        <v>0</v>
      </c>
    </row>
    <row r="420" spans="1:17" ht="14.4" customHeight="1" x14ac:dyDescent="0.3">
      <c r="A420" s="831" t="s">
        <v>576</v>
      </c>
      <c r="B420" s="832" t="s">
        <v>5551</v>
      </c>
      <c r="C420" s="832" t="s">
        <v>5459</v>
      </c>
      <c r="D420" s="832" t="s">
        <v>5631</v>
      </c>
      <c r="E420" s="832" t="s">
        <v>5632</v>
      </c>
      <c r="F420" s="849">
        <v>456</v>
      </c>
      <c r="G420" s="849">
        <v>0</v>
      </c>
      <c r="H420" s="849"/>
      <c r="I420" s="849">
        <v>0</v>
      </c>
      <c r="J420" s="849">
        <v>469</v>
      </c>
      <c r="K420" s="849">
        <v>0</v>
      </c>
      <c r="L420" s="849"/>
      <c r="M420" s="849">
        <v>0</v>
      </c>
      <c r="N420" s="849">
        <v>487</v>
      </c>
      <c r="O420" s="849">
        <v>0</v>
      </c>
      <c r="P420" s="837"/>
      <c r="Q420" s="850">
        <v>0</v>
      </c>
    </row>
    <row r="421" spans="1:17" ht="14.4" customHeight="1" x14ac:dyDescent="0.3">
      <c r="A421" s="831" t="s">
        <v>576</v>
      </c>
      <c r="B421" s="832" t="s">
        <v>5551</v>
      </c>
      <c r="C421" s="832" t="s">
        <v>5459</v>
      </c>
      <c r="D421" s="832" t="s">
        <v>6154</v>
      </c>
      <c r="E421" s="832" t="s">
        <v>6155</v>
      </c>
      <c r="F421" s="849">
        <v>405</v>
      </c>
      <c r="G421" s="849">
        <v>15353955</v>
      </c>
      <c r="H421" s="849">
        <v>1.0231672697467065</v>
      </c>
      <c r="I421" s="849">
        <v>37911</v>
      </c>
      <c r="J421" s="849">
        <v>388</v>
      </c>
      <c r="K421" s="849">
        <v>15006300</v>
      </c>
      <c r="L421" s="849">
        <v>1</v>
      </c>
      <c r="M421" s="849">
        <v>38676.030927835054</v>
      </c>
      <c r="N421" s="849">
        <v>387</v>
      </c>
      <c r="O421" s="849">
        <v>14974578</v>
      </c>
      <c r="P421" s="837">
        <v>0.99788608784310584</v>
      </c>
      <c r="Q421" s="850">
        <v>38694</v>
      </c>
    </row>
    <row r="422" spans="1:17" ht="14.4" customHeight="1" x14ac:dyDescent="0.3">
      <c r="A422" s="831" t="s">
        <v>576</v>
      </c>
      <c r="B422" s="832" t="s">
        <v>5551</v>
      </c>
      <c r="C422" s="832" t="s">
        <v>5459</v>
      </c>
      <c r="D422" s="832" t="s">
        <v>6156</v>
      </c>
      <c r="E422" s="832" t="s">
        <v>6157</v>
      </c>
      <c r="F422" s="849">
        <v>0</v>
      </c>
      <c r="G422" s="849">
        <v>0</v>
      </c>
      <c r="H422" s="849"/>
      <c r="I422" s="849"/>
      <c r="J422" s="849"/>
      <c r="K422" s="849"/>
      <c r="L422" s="849"/>
      <c r="M422" s="849"/>
      <c r="N422" s="849"/>
      <c r="O422" s="849"/>
      <c r="P422" s="837"/>
      <c r="Q422" s="850"/>
    </row>
    <row r="423" spans="1:17" ht="14.4" customHeight="1" x14ac:dyDescent="0.3">
      <c r="A423" s="831" t="s">
        <v>576</v>
      </c>
      <c r="B423" s="832" t="s">
        <v>5551</v>
      </c>
      <c r="C423" s="832" t="s">
        <v>5459</v>
      </c>
      <c r="D423" s="832" t="s">
        <v>5635</v>
      </c>
      <c r="E423" s="832" t="s">
        <v>5636</v>
      </c>
      <c r="F423" s="849">
        <v>218</v>
      </c>
      <c r="G423" s="849">
        <v>0</v>
      </c>
      <c r="H423" s="849"/>
      <c r="I423" s="849">
        <v>0</v>
      </c>
      <c r="J423" s="849">
        <v>230</v>
      </c>
      <c r="K423" s="849">
        <v>0</v>
      </c>
      <c r="L423" s="849"/>
      <c r="M423" s="849">
        <v>0</v>
      </c>
      <c r="N423" s="849">
        <v>207</v>
      </c>
      <c r="O423" s="849">
        <v>0</v>
      </c>
      <c r="P423" s="837"/>
      <c r="Q423" s="850">
        <v>0</v>
      </c>
    </row>
    <row r="424" spans="1:17" ht="14.4" customHeight="1" x14ac:dyDescent="0.3">
      <c r="A424" s="831" t="s">
        <v>576</v>
      </c>
      <c r="B424" s="832" t="s">
        <v>5551</v>
      </c>
      <c r="C424" s="832" t="s">
        <v>5459</v>
      </c>
      <c r="D424" s="832" t="s">
        <v>6158</v>
      </c>
      <c r="E424" s="832" t="s">
        <v>6159</v>
      </c>
      <c r="F424" s="849">
        <v>3</v>
      </c>
      <c r="G424" s="849">
        <v>0</v>
      </c>
      <c r="H424" s="849"/>
      <c r="I424" s="849">
        <v>0</v>
      </c>
      <c r="J424" s="849"/>
      <c r="K424" s="849"/>
      <c r="L424" s="849"/>
      <c r="M424" s="849"/>
      <c r="N424" s="849"/>
      <c r="O424" s="849"/>
      <c r="P424" s="837"/>
      <c r="Q424" s="850"/>
    </row>
    <row r="425" spans="1:17" ht="14.4" customHeight="1" x14ac:dyDescent="0.3">
      <c r="A425" s="831" t="s">
        <v>576</v>
      </c>
      <c r="B425" s="832" t="s">
        <v>5551</v>
      </c>
      <c r="C425" s="832" t="s">
        <v>5459</v>
      </c>
      <c r="D425" s="832" t="s">
        <v>5520</v>
      </c>
      <c r="E425" s="832" t="s">
        <v>5521</v>
      </c>
      <c r="F425" s="849">
        <v>507</v>
      </c>
      <c r="G425" s="849">
        <v>176943</v>
      </c>
      <c r="H425" s="849">
        <v>0.92550670816225122</v>
      </c>
      <c r="I425" s="849">
        <v>349</v>
      </c>
      <c r="J425" s="849">
        <v>514</v>
      </c>
      <c r="K425" s="849">
        <v>191185</v>
      </c>
      <c r="L425" s="849">
        <v>1</v>
      </c>
      <c r="M425" s="849">
        <v>371.95525291828795</v>
      </c>
      <c r="N425" s="849">
        <v>539</v>
      </c>
      <c r="O425" s="849">
        <v>201047</v>
      </c>
      <c r="P425" s="837">
        <v>1.0515835447341579</v>
      </c>
      <c r="Q425" s="850">
        <v>373</v>
      </c>
    </row>
    <row r="426" spans="1:17" ht="14.4" customHeight="1" x14ac:dyDescent="0.3">
      <c r="A426" s="831" t="s">
        <v>576</v>
      </c>
      <c r="B426" s="832" t="s">
        <v>5551</v>
      </c>
      <c r="C426" s="832" t="s">
        <v>5459</v>
      </c>
      <c r="D426" s="832" t="s">
        <v>6160</v>
      </c>
      <c r="E426" s="832" t="s">
        <v>6161</v>
      </c>
      <c r="F426" s="849">
        <v>345</v>
      </c>
      <c r="G426" s="849">
        <v>0</v>
      </c>
      <c r="H426" s="849"/>
      <c r="I426" s="849">
        <v>0</v>
      </c>
      <c r="J426" s="849">
        <v>346</v>
      </c>
      <c r="K426" s="849">
        <v>0</v>
      </c>
      <c r="L426" s="849"/>
      <c r="M426" s="849">
        <v>0</v>
      </c>
      <c r="N426" s="849">
        <v>366</v>
      </c>
      <c r="O426" s="849">
        <v>0</v>
      </c>
      <c r="P426" s="837"/>
      <c r="Q426" s="850">
        <v>0</v>
      </c>
    </row>
    <row r="427" spans="1:17" ht="14.4" customHeight="1" x14ac:dyDescent="0.3">
      <c r="A427" s="831" t="s">
        <v>576</v>
      </c>
      <c r="B427" s="832" t="s">
        <v>5551</v>
      </c>
      <c r="C427" s="832" t="s">
        <v>5459</v>
      </c>
      <c r="D427" s="832" t="s">
        <v>5561</v>
      </c>
      <c r="E427" s="832" t="s">
        <v>5562</v>
      </c>
      <c r="F427" s="849">
        <v>68</v>
      </c>
      <c r="G427" s="849">
        <v>0</v>
      </c>
      <c r="H427" s="849"/>
      <c r="I427" s="849">
        <v>0</v>
      </c>
      <c r="J427" s="849">
        <v>67</v>
      </c>
      <c r="K427" s="849">
        <v>0</v>
      </c>
      <c r="L427" s="849"/>
      <c r="M427" s="849">
        <v>0</v>
      </c>
      <c r="N427" s="849">
        <v>61</v>
      </c>
      <c r="O427" s="849">
        <v>0</v>
      </c>
      <c r="P427" s="837"/>
      <c r="Q427" s="850">
        <v>0</v>
      </c>
    </row>
    <row r="428" spans="1:17" ht="14.4" customHeight="1" x14ac:dyDescent="0.3">
      <c r="A428" s="831" t="s">
        <v>576</v>
      </c>
      <c r="B428" s="832" t="s">
        <v>5551</v>
      </c>
      <c r="C428" s="832" t="s">
        <v>5459</v>
      </c>
      <c r="D428" s="832" t="s">
        <v>6162</v>
      </c>
      <c r="E428" s="832" t="s">
        <v>6163</v>
      </c>
      <c r="F428" s="849">
        <v>13</v>
      </c>
      <c r="G428" s="849">
        <v>0</v>
      </c>
      <c r="H428" s="849"/>
      <c r="I428" s="849">
        <v>0</v>
      </c>
      <c r="J428" s="849">
        <v>26</v>
      </c>
      <c r="K428" s="849">
        <v>0</v>
      </c>
      <c r="L428" s="849"/>
      <c r="M428" s="849">
        <v>0</v>
      </c>
      <c r="N428" s="849">
        <v>21</v>
      </c>
      <c r="O428" s="849">
        <v>0</v>
      </c>
      <c r="P428" s="837"/>
      <c r="Q428" s="850">
        <v>0</v>
      </c>
    </row>
    <row r="429" spans="1:17" ht="14.4" customHeight="1" x14ac:dyDescent="0.3">
      <c r="A429" s="831" t="s">
        <v>576</v>
      </c>
      <c r="B429" s="832" t="s">
        <v>5551</v>
      </c>
      <c r="C429" s="832" t="s">
        <v>5459</v>
      </c>
      <c r="D429" s="832" t="s">
        <v>6164</v>
      </c>
      <c r="E429" s="832" t="s">
        <v>6165</v>
      </c>
      <c r="F429" s="849">
        <v>60</v>
      </c>
      <c r="G429" s="849">
        <v>0</v>
      </c>
      <c r="H429" s="849"/>
      <c r="I429" s="849">
        <v>0</v>
      </c>
      <c r="J429" s="849">
        <v>95</v>
      </c>
      <c r="K429" s="849">
        <v>0</v>
      </c>
      <c r="L429" s="849"/>
      <c r="M429" s="849">
        <v>0</v>
      </c>
      <c r="N429" s="849">
        <v>107</v>
      </c>
      <c r="O429" s="849">
        <v>0</v>
      </c>
      <c r="P429" s="837"/>
      <c r="Q429" s="850">
        <v>0</v>
      </c>
    </row>
    <row r="430" spans="1:17" ht="14.4" customHeight="1" x14ac:dyDescent="0.3">
      <c r="A430" s="831" t="s">
        <v>576</v>
      </c>
      <c r="B430" s="832" t="s">
        <v>5551</v>
      </c>
      <c r="C430" s="832" t="s">
        <v>5459</v>
      </c>
      <c r="D430" s="832" t="s">
        <v>6166</v>
      </c>
      <c r="E430" s="832" t="s">
        <v>6167</v>
      </c>
      <c r="F430" s="849">
        <v>0</v>
      </c>
      <c r="G430" s="849">
        <v>0</v>
      </c>
      <c r="H430" s="849"/>
      <c r="I430" s="849"/>
      <c r="J430" s="849"/>
      <c r="K430" s="849"/>
      <c r="L430" s="849"/>
      <c r="M430" s="849"/>
      <c r="N430" s="849"/>
      <c r="O430" s="849"/>
      <c r="P430" s="837"/>
      <c r="Q430" s="850"/>
    </row>
    <row r="431" spans="1:17" ht="14.4" customHeight="1" x14ac:dyDescent="0.3">
      <c r="A431" s="831" t="s">
        <v>576</v>
      </c>
      <c r="B431" s="832" t="s">
        <v>5551</v>
      </c>
      <c r="C431" s="832" t="s">
        <v>5459</v>
      </c>
      <c r="D431" s="832" t="s">
        <v>6168</v>
      </c>
      <c r="E431" s="832" t="s">
        <v>6169</v>
      </c>
      <c r="F431" s="849">
        <v>18</v>
      </c>
      <c r="G431" s="849">
        <v>123858</v>
      </c>
      <c r="H431" s="849">
        <v>0.57474443274045128</v>
      </c>
      <c r="I431" s="849">
        <v>6881</v>
      </c>
      <c r="J431" s="849">
        <v>31</v>
      </c>
      <c r="K431" s="849">
        <v>215501</v>
      </c>
      <c r="L431" s="849">
        <v>1</v>
      </c>
      <c r="M431" s="849">
        <v>6951.6451612903229</v>
      </c>
      <c r="N431" s="849">
        <v>22</v>
      </c>
      <c r="O431" s="849">
        <v>153054</v>
      </c>
      <c r="P431" s="837">
        <v>0.7102240824868562</v>
      </c>
      <c r="Q431" s="850">
        <v>6957</v>
      </c>
    </row>
    <row r="432" spans="1:17" ht="14.4" customHeight="1" x14ac:dyDescent="0.3">
      <c r="A432" s="831" t="s">
        <v>576</v>
      </c>
      <c r="B432" s="832" t="s">
        <v>5551</v>
      </c>
      <c r="C432" s="832" t="s">
        <v>5459</v>
      </c>
      <c r="D432" s="832" t="s">
        <v>6170</v>
      </c>
      <c r="E432" s="832" t="s">
        <v>6171</v>
      </c>
      <c r="F432" s="849">
        <v>5</v>
      </c>
      <c r="G432" s="849">
        <v>0</v>
      </c>
      <c r="H432" s="849"/>
      <c r="I432" s="849">
        <v>0</v>
      </c>
      <c r="J432" s="849">
        <v>7</v>
      </c>
      <c r="K432" s="849">
        <v>0</v>
      </c>
      <c r="L432" s="849"/>
      <c r="M432" s="849">
        <v>0</v>
      </c>
      <c r="N432" s="849">
        <v>4</v>
      </c>
      <c r="O432" s="849">
        <v>0</v>
      </c>
      <c r="P432" s="837"/>
      <c r="Q432" s="850">
        <v>0</v>
      </c>
    </row>
    <row r="433" spans="1:17" ht="14.4" customHeight="1" x14ac:dyDescent="0.3">
      <c r="A433" s="831" t="s">
        <v>576</v>
      </c>
      <c r="B433" s="832" t="s">
        <v>5551</v>
      </c>
      <c r="C433" s="832" t="s">
        <v>5459</v>
      </c>
      <c r="D433" s="832" t="s">
        <v>5522</v>
      </c>
      <c r="E433" s="832" t="s">
        <v>5523</v>
      </c>
      <c r="F433" s="849">
        <v>635</v>
      </c>
      <c r="G433" s="849">
        <v>149225</v>
      </c>
      <c r="H433" s="849">
        <v>0.94219003542091539</v>
      </c>
      <c r="I433" s="849">
        <v>235</v>
      </c>
      <c r="J433" s="849">
        <v>631</v>
      </c>
      <c r="K433" s="849">
        <v>158381</v>
      </c>
      <c r="L433" s="849">
        <v>1</v>
      </c>
      <c r="M433" s="849">
        <v>251</v>
      </c>
      <c r="N433" s="849">
        <v>650</v>
      </c>
      <c r="O433" s="849">
        <v>163150</v>
      </c>
      <c r="P433" s="837">
        <v>1.0301109350237718</v>
      </c>
      <c r="Q433" s="850">
        <v>251</v>
      </c>
    </row>
    <row r="434" spans="1:17" ht="14.4" customHeight="1" x14ac:dyDescent="0.3">
      <c r="A434" s="831" t="s">
        <v>576</v>
      </c>
      <c r="B434" s="832" t="s">
        <v>5551</v>
      </c>
      <c r="C434" s="832" t="s">
        <v>5459</v>
      </c>
      <c r="D434" s="832" t="s">
        <v>6172</v>
      </c>
      <c r="E434" s="832" t="s">
        <v>6173</v>
      </c>
      <c r="F434" s="849">
        <v>37</v>
      </c>
      <c r="G434" s="849">
        <v>474821</v>
      </c>
      <c r="H434" s="849">
        <v>1.4529406364749082</v>
      </c>
      <c r="I434" s="849">
        <v>12833</v>
      </c>
      <c r="J434" s="849">
        <v>25</v>
      </c>
      <c r="K434" s="849">
        <v>326800</v>
      </c>
      <c r="L434" s="849">
        <v>1</v>
      </c>
      <c r="M434" s="849">
        <v>13072</v>
      </c>
      <c r="N434" s="849">
        <v>26</v>
      </c>
      <c r="O434" s="849">
        <v>340002</v>
      </c>
      <c r="P434" s="837">
        <v>1.0403977968176255</v>
      </c>
      <c r="Q434" s="850">
        <v>13077</v>
      </c>
    </row>
    <row r="435" spans="1:17" ht="14.4" customHeight="1" x14ac:dyDescent="0.3">
      <c r="A435" s="831" t="s">
        <v>576</v>
      </c>
      <c r="B435" s="832" t="s">
        <v>5551</v>
      </c>
      <c r="C435" s="832" t="s">
        <v>5459</v>
      </c>
      <c r="D435" s="832" t="s">
        <v>6174</v>
      </c>
      <c r="E435" s="832" t="s">
        <v>6175</v>
      </c>
      <c r="F435" s="849">
        <v>6</v>
      </c>
      <c r="G435" s="849">
        <v>25404</v>
      </c>
      <c r="H435" s="849">
        <v>1.1579907010666424</v>
      </c>
      <c r="I435" s="849">
        <v>4234</v>
      </c>
      <c r="J435" s="849">
        <v>5</v>
      </c>
      <c r="K435" s="849">
        <v>21938</v>
      </c>
      <c r="L435" s="849">
        <v>1</v>
      </c>
      <c r="M435" s="849">
        <v>4387.6000000000004</v>
      </c>
      <c r="N435" s="849">
        <v>6</v>
      </c>
      <c r="O435" s="849">
        <v>26562</v>
      </c>
      <c r="P435" s="837">
        <v>1.2107758227732701</v>
      </c>
      <c r="Q435" s="850">
        <v>4427</v>
      </c>
    </row>
    <row r="436" spans="1:17" ht="14.4" customHeight="1" x14ac:dyDescent="0.3">
      <c r="A436" s="831" t="s">
        <v>576</v>
      </c>
      <c r="B436" s="832" t="s">
        <v>5551</v>
      </c>
      <c r="C436" s="832" t="s">
        <v>5459</v>
      </c>
      <c r="D436" s="832" t="s">
        <v>6176</v>
      </c>
      <c r="E436" s="832" t="s">
        <v>6177</v>
      </c>
      <c r="F436" s="849">
        <v>2</v>
      </c>
      <c r="G436" s="849">
        <v>0</v>
      </c>
      <c r="H436" s="849"/>
      <c r="I436" s="849">
        <v>0</v>
      </c>
      <c r="J436" s="849">
        <v>12</v>
      </c>
      <c r="K436" s="849">
        <v>0</v>
      </c>
      <c r="L436" s="849"/>
      <c r="M436" s="849">
        <v>0</v>
      </c>
      <c r="N436" s="849">
        <v>4</v>
      </c>
      <c r="O436" s="849">
        <v>0</v>
      </c>
      <c r="P436" s="837"/>
      <c r="Q436" s="850">
        <v>0</v>
      </c>
    </row>
    <row r="437" spans="1:17" ht="14.4" customHeight="1" x14ac:dyDescent="0.3">
      <c r="A437" s="831" t="s">
        <v>576</v>
      </c>
      <c r="B437" s="832" t="s">
        <v>5551</v>
      </c>
      <c r="C437" s="832" t="s">
        <v>5459</v>
      </c>
      <c r="D437" s="832" t="s">
        <v>6178</v>
      </c>
      <c r="E437" s="832" t="s">
        <v>6179</v>
      </c>
      <c r="F437" s="849">
        <v>351</v>
      </c>
      <c r="G437" s="849">
        <v>0</v>
      </c>
      <c r="H437" s="849"/>
      <c r="I437" s="849">
        <v>0</v>
      </c>
      <c r="J437" s="849">
        <v>341</v>
      </c>
      <c r="K437" s="849">
        <v>0</v>
      </c>
      <c r="L437" s="849"/>
      <c r="M437" s="849">
        <v>0</v>
      </c>
      <c r="N437" s="849">
        <v>357</v>
      </c>
      <c r="O437" s="849">
        <v>0</v>
      </c>
      <c r="P437" s="837"/>
      <c r="Q437" s="850">
        <v>0</v>
      </c>
    </row>
    <row r="438" spans="1:17" ht="14.4" customHeight="1" x14ac:dyDescent="0.3">
      <c r="A438" s="831" t="s">
        <v>576</v>
      </c>
      <c r="B438" s="832" t="s">
        <v>5551</v>
      </c>
      <c r="C438" s="832" t="s">
        <v>5459</v>
      </c>
      <c r="D438" s="832" t="s">
        <v>6180</v>
      </c>
      <c r="E438" s="832" t="s">
        <v>6181</v>
      </c>
      <c r="F438" s="849">
        <v>24</v>
      </c>
      <c r="G438" s="849">
        <v>0</v>
      </c>
      <c r="H438" s="849"/>
      <c r="I438" s="849">
        <v>0</v>
      </c>
      <c r="J438" s="849">
        <v>15</v>
      </c>
      <c r="K438" s="849">
        <v>0</v>
      </c>
      <c r="L438" s="849"/>
      <c r="M438" s="849">
        <v>0</v>
      </c>
      <c r="N438" s="849">
        <v>13</v>
      </c>
      <c r="O438" s="849">
        <v>0</v>
      </c>
      <c r="P438" s="837"/>
      <c r="Q438" s="850">
        <v>0</v>
      </c>
    </row>
    <row r="439" spans="1:17" ht="14.4" customHeight="1" x14ac:dyDescent="0.3">
      <c r="A439" s="831" t="s">
        <v>576</v>
      </c>
      <c r="B439" s="832" t="s">
        <v>5551</v>
      </c>
      <c r="C439" s="832" t="s">
        <v>5459</v>
      </c>
      <c r="D439" s="832" t="s">
        <v>5649</v>
      </c>
      <c r="E439" s="832" t="s">
        <v>5650</v>
      </c>
      <c r="F439" s="849">
        <v>4</v>
      </c>
      <c r="G439" s="849">
        <v>18700</v>
      </c>
      <c r="H439" s="849">
        <v>1.3183869148336154</v>
      </c>
      <c r="I439" s="849">
        <v>4675</v>
      </c>
      <c r="J439" s="849">
        <v>3</v>
      </c>
      <c r="K439" s="849">
        <v>14184</v>
      </c>
      <c r="L439" s="849">
        <v>1</v>
      </c>
      <c r="M439" s="849">
        <v>4728</v>
      </c>
      <c r="N439" s="849"/>
      <c r="O439" s="849"/>
      <c r="P439" s="837"/>
      <c r="Q439" s="850"/>
    </row>
    <row r="440" spans="1:17" ht="14.4" customHeight="1" x14ac:dyDescent="0.3">
      <c r="A440" s="831" t="s">
        <v>576</v>
      </c>
      <c r="B440" s="832" t="s">
        <v>5551</v>
      </c>
      <c r="C440" s="832" t="s">
        <v>5459</v>
      </c>
      <c r="D440" s="832" t="s">
        <v>6182</v>
      </c>
      <c r="E440" s="832" t="s">
        <v>6183</v>
      </c>
      <c r="F440" s="849">
        <v>1</v>
      </c>
      <c r="G440" s="849">
        <v>0</v>
      </c>
      <c r="H440" s="849"/>
      <c r="I440" s="849">
        <v>0</v>
      </c>
      <c r="J440" s="849">
        <v>4</v>
      </c>
      <c r="K440" s="849">
        <v>0</v>
      </c>
      <c r="L440" s="849"/>
      <c r="M440" s="849">
        <v>0</v>
      </c>
      <c r="N440" s="849">
        <v>1</v>
      </c>
      <c r="O440" s="849">
        <v>0</v>
      </c>
      <c r="P440" s="837"/>
      <c r="Q440" s="850">
        <v>0</v>
      </c>
    </row>
    <row r="441" spans="1:17" ht="14.4" customHeight="1" x14ac:dyDescent="0.3">
      <c r="A441" s="831" t="s">
        <v>576</v>
      </c>
      <c r="B441" s="832" t="s">
        <v>5551</v>
      </c>
      <c r="C441" s="832" t="s">
        <v>5459</v>
      </c>
      <c r="D441" s="832" t="s">
        <v>5563</v>
      </c>
      <c r="E441" s="832" t="s">
        <v>5564</v>
      </c>
      <c r="F441" s="849">
        <v>5</v>
      </c>
      <c r="G441" s="849">
        <v>92115</v>
      </c>
      <c r="H441" s="849">
        <v>0.44867829500786643</v>
      </c>
      <c r="I441" s="849">
        <v>18423</v>
      </c>
      <c r="J441" s="849">
        <v>11</v>
      </c>
      <c r="K441" s="849">
        <v>205303</v>
      </c>
      <c r="L441" s="849">
        <v>1</v>
      </c>
      <c r="M441" s="849">
        <v>18663.909090909092</v>
      </c>
      <c r="N441" s="849">
        <v>2</v>
      </c>
      <c r="O441" s="849">
        <v>37381</v>
      </c>
      <c r="P441" s="837">
        <v>0.18207722244682251</v>
      </c>
      <c r="Q441" s="850">
        <v>18690.5</v>
      </c>
    </row>
    <row r="442" spans="1:17" ht="14.4" customHeight="1" x14ac:dyDescent="0.3">
      <c r="A442" s="831" t="s">
        <v>576</v>
      </c>
      <c r="B442" s="832" t="s">
        <v>5551</v>
      </c>
      <c r="C442" s="832" t="s">
        <v>5459</v>
      </c>
      <c r="D442" s="832" t="s">
        <v>5655</v>
      </c>
      <c r="E442" s="832" t="s">
        <v>5656</v>
      </c>
      <c r="F442" s="849"/>
      <c r="G442" s="849"/>
      <c r="H442" s="849"/>
      <c r="I442" s="849"/>
      <c r="J442" s="849">
        <v>1</v>
      </c>
      <c r="K442" s="849">
        <v>0</v>
      </c>
      <c r="L442" s="849"/>
      <c r="M442" s="849">
        <v>0</v>
      </c>
      <c r="N442" s="849"/>
      <c r="O442" s="849"/>
      <c r="P442" s="837"/>
      <c r="Q442" s="850"/>
    </row>
    <row r="443" spans="1:17" ht="14.4" customHeight="1" x14ac:dyDescent="0.3">
      <c r="A443" s="831" t="s">
        <v>576</v>
      </c>
      <c r="B443" s="832" t="s">
        <v>5551</v>
      </c>
      <c r="C443" s="832" t="s">
        <v>5459</v>
      </c>
      <c r="D443" s="832" t="s">
        <v>5565</v>
      </c>
      <c r="E443" s="832" t="s">
        <v>5566</v>
      </c>
      <c r="F443" s="849">
        <v>3</v>
      </c>
      <c r="G443" s="849">
        <v>0</v>
      </c>
      <c r="H443" s="849"/>
      <c r="I443" s="849">
        <v>0</v>
      </c>
      <c r="J443" s="849">
        <v>9</v>
      </c>
      <c r="K443" s="849">
        <v>0</v>
      </c>
      <c r="L443" s="849"/>
      <c r="M443" s="849">
        <v>0</v>
      </c>
      <c r="N443" s="849">
        <v>7</v>
      </c>
      <c r="O443" s="849">
        <v>0</v>
      </c>
      <c r="P443" s="837"/>
      <c r="Q443" s="850">
        <v>0</v>
      </c>
    </row>
    <row r="444" spans="1:17" ht="14.4" customHeight="1" x14ac:dyDescent="0.3">
      <c r="A444" s="831" t="s">
        <v>576</v>
      </c>
      <c r="B444" s="832" t="s">
        <v>5551</v>
      </c>
      <c r="C444" s="832" t="s">
        <v>5459</v>
      </c>
      <c r="D444" s="832" t="s">
        <v>6184</v>
      </c>
      <c r="E444" s="832" t="s">
        <v>6185</v>
      </c>
      <c r="F444" s="849">
        <v>13</v>
      </c>
      <c r="G444" s="849">
        <v>0</v>
      </c>
      <c r="H444" s="849"/>
      <c r="I444" s="849">
        <v>0</v>
      </c>
      <c r="J444" s="849">
        <v>24</v>
      </c>
      <c r="K444" s="849">
        <v>0</v>
      </c>
      <c r="L444" s="849"/>
      <c r="M444" s="849">
        <v>0</v>
      </c>
      <c r="N444" s="849">
        <v>14</v>
      </c>
      <c r="O444" s="849">
        <v>0</v>
      </c>
      <c r="P444" s="837"/>
      <c r="Q444" s="850">
        <v>0</v>
      </c>
    </row>
    <row r="445" spans="1:17" ht="14.4" customHeight="1" x14ac:dyDescent="0.3">
      <c r="A445" s="831" t="s">
        <v>576</v>
      </c>
      <c r="B445" s="832" t="s">
        <v>5551</v>
      </c>
      <c r="C445" s="832" t="s">
        <v>5459</v>
      </c>
      <c r="D445" s="832" t="s">
        <v>6186</v>
      </c>
      <c r="E445" s="832" t="s">
        <v>6187</v>
      </c>
      <c r="F445" s="849">
        <v>6</v>
      </c>
      <c r="G445" s="849">
        <v>0</v>
      </c>
      <c r="H445" s="849"/>
      <c r="I445" s="849">
        <v>0</v>
      </c>
      <c r="J445" s="849">
        <v>2</v>
      </c>
      <c r="K445" s="849">
        <v>0</v>
      </c>
      <c r="L445" s="849"/>
      <c r="M445" s="849">
        <v>0</v>
      </c>
      <c r="N445" s="849"/>
      <c r="O445" s="849"/>
      <c r="P445" s="837"/>
      <c r="Q445" s="850"/>
    </row>
    <row r="446" spans="1:17" ht="14.4" customHeight="1" x14ac:dyDescent="0.3">
      <c r="A446" s="831" t="s">
        <v>576</v>
      </c>
      <c r="B446" s="832" t="s">
        <v>5551</v>
      </c>
      <c r="C446" s="832" t="s">
        <v>5459</v>
      </c>
      <c r="D446" s="832" t="s">
        <v>6188</v>
      </c>
      <c r="E446" s="832" t="s">
        <v>6079</v>
      </c>
      <c r="F446" s="849">
        <v>2</v>
      </c>
      <c r="G446" s="849">
        <v>0</v>
      </c>
      <c r="H446" s="849"/>
      <c r="I446" s="849">
        <v>0</v>
      </c>
      <c r="J446" s="849">
        <v>2</v>
      </c>
      <c r="K446" s="849">
        <v>0</v>
      </c>
      <c r="L446" s="849"/>
      <c r="M446" s="849">
        <v>0</v>
      </c>
      <c r="N446" s="849">
        <v>1</v>
      </c>
      <c r="O446" s="849">
        <v>0</v>
      </c>
      <c r="P446" s="837"/>
      <c r="Q446" s="850">
        <v>0</v>
      </c>
    </row>
    <row r="447" spans="1:17" ht="14.4" customHeight="1" x14ac:dyDescent="0.3">
      <c r="A447" s="831" t="s">
        <v>576</v>
      </c>
      <c r="B447" s="832" t="s">
        <v>5551</v>
      </c>
      <c r="C447" s="832" t="s">
        <v>5459</v>
      </c>
      <c r="D447" s="832" t="s">
        <v>6189</v>
      </c>
      <c r="E447" s="832" t="s">
        <v>6190</v>
      </c>
      <c r="F447" s="849">
        <v>163</v>
      </c>
      <c r="G447" s="849">
        <v>0</v>
      </c>
      <c r="H447" s="849"/>
      <c r="I447" s="849">
        <v>0</v>
      </c>
      <c r="J447" s="849">
        <v>105</v>
      </c>
      <c r="K447" s="849">
        <v>0</v>
      </c>
      <c r="L447" s="849"/>
      <c r="M447" s="849">
        <v>0</v>
      </c>
      <c r="N447" s="849">
        <v>92</v>
      </c>
      <c r="O447" s="849">
        <v>0</v>
      </c>
      <c r="P447" s="837"/>
      <c r="Q447" s="850">
        <v>0</v>
      </c>
    </row>
    <row r="448" spans="1:17" ht="14.4" customHeight="1" x14ac:dyDescent="0.3">
      <c r="A448" s="831" t="s">
        <v>576</v>
      </c>
      <c r="B448" s="832" t="s">
        <v>5551</v>
      </c>
      <c r="C448" s="832" t="s">
        <v>5459</v>
      </c>
      <c r="D448" s="832" t="s">
        <v>6191</v>
      </c>
      <c r="E448" s="832" t="s">
        <v>6192</v>
      </c>
      <c r="F448" s="849">
        <v>17</v>
      </c>
      <c r="G448" s="849">
        <v>0</v>
      </c>
      <c r="H448" s="849"/>
      <c r="I448" s="849">
        <v>0</v>
      </c>
      <c r="J448" s="849">
        <v>8</v>
      </c>
      <c r="K448" s="849">
        <v>0</v>
      </c>
      <c r="L448" s="849"/>
      <c r="M448" s="849">
        <v>0</v>
      </c>
      <c r="N448" s="849">
        <v>8</v>
      </c>
      <c r="O448" s="849">
        <v>0</v>
      </c>
      <c r="P448" s="837"/>
      <c r="Q448" s="850">
        <v>0</v>
      </c>
    </row>
    <row r="449" spans="1:17" ht="14.4" customHeight="1" x14ac:dyDescent="0.3">
      <c r="A449" s="831" t="s">
        <v>576</v>
      </c>
      <c r="B449" s="832" t="s">
        <v>5551</v>
      </c>
      <c r="C449" s="832" t="s">
        <v>5459</v>
      </c>
      <c r="D449" s="832" t="s">
        <v>6193</v>
      </c>
      <c r="E449" s="832" t="s">
        <v>6190</v>
      </c>
      <c r="F449" s="849">
        <v>6</v>
      </c>
      <c r="G449" s="849">
        <v>0</v>
      </c>
      <c r="H449" s="849"/>
      <c r="I449" s="849">
        <v>0</v>
      </c>
      <c r="J449" s="849">
        <v>60</v>
      </c>
      <c r="K449" s="849">
        <v>0</v>
      </c>
      <c r="L449" s="849"/>
      <c r="M449" s="849">
        <v>0</v>
      </c>
      <c r="N449" s="849">
        <v>70</v>
      </c>
      <c r="O449" s="849">
        <v>0</v>
      </c>
      <c r="P449" s="837"/>
      <c r="Q449" s="850">
        <v>0</v>
      </c>
    </row>
    <row r="450" spans="1:17" ht="14.4" customHeight="1" x14ac:dyDescent="0.3">
      <c r="A450" s="831" t="s">
        <v>576</v>
      </c>
      <c r="B450" s="832" t="s">
        <v>5551</v>
      </c>
      <c r="C450" s="832" t="s">
        <v>5459</v>
      </c>
      <c r="D450" s="832" t="s">
        <v>6194</v>
      </c>
      <c r="E450" s="832" t="s">
        <v>6187</v>
      </c>
      <c r="F450" s="849">
        <v>1</v>
      </c>
      <c r="G450" s="849">
        <v>0</v>
      </c>
      <c r="H450" s="849"/>
      <c r="I450" s="849">
        <v>0</v>
      </c>
      <c r="J450" s="849">
        <v>3</v>
      </c>
      <c r="K450" s="849">
        <v>0</v>
      </c>
      <c r="L450" s="849"/>
      <c r="M450" s="849">
        <v>0</v>
      </c>
      <c r="N450" s="849"/>
      <c r="O450" s="849"/>
      <c r="P450" s="837"/>
      <c r="Q450" s="850"/>
    </row>
    <row r="451" spans="1:17" ht="14.4" customHeight="1" x14ac:dyDescent="0.3">
      <c r="A451" s="831" t="s">
        <v>576</v>
      </c>
      <c r="B451" s="832" t="s">
        <v>5551</v>
      </c>
      <c r="C451" s="832" t="s">
        <v>5459</v>
      </c>
      <c r="D451" s="832" t="s">
        <v>5567</v>
      </c>
      <c r="E451" s="832" t="s">
        <v>5568</v>
      </c>
      <c r="F451" s="849">
        <v>7</v>
      </c>
      <c r="G451" s="849">
        <v>0</v>
      </c>
      <c r="H451" s="849"/>
      <c r="I451" s="849">
        <v>0</v>
      </c>
      <c r="J451" s="849">
        <v>14</v>
      </c>
      <c r="K451" s="849">
        <v>0</v>
      </c>
      <c r="L451" s="849"/>
      <c r="M451" s="849">
        <v>0</v>
      </c>
      <c r="N451" s="849">
        <v>21</v>
      </c>
      <c r="O451" s="849">
        <v>0</v>
      </c>
      <c r="P451" s="837"/>
      <c r="Q451" s="850">
        <v>0</v>
      </c>
    </row>
    <row r="452" spans="1:17" ht="14.4" customHeight="1" x14ac:dyDescent="0.3">
      <c r="A452" s="831" t="s">
        <v>576</v>
      </c>
      <c r="B452" s="832" t="s">
        <v>5551</v>
      </c>
      <c r="C452" s="832" t="s">
        <v>5459</v>
      </c>
      <c r="D452" s="832" t="s">
        <v>6195</v>
      </c>
      <c r="E452" s="832" t="s">
        <v>6196</v>
      </c>
      <c r="F452" s="849">
        <v>6</v>
      </c>
      <c r="G452" s="849">
        <v>0</v>
      </c>
      <c r="H452" s="849"/>
      <c r="I452" s="849">
        <v>0</v>
      </c>
      <c r="J452" s="849">
        <v>5</v>
      </c>
      <c r="K452" s="849">
        <v>0</v>
      </c>
      <c r="L452" s="849"/>
      <c r="M452" s="849">
        <v>0</v>
      </c>
      <c r="N452" s="849">
        <v>4</v>
      </c>
      <c r="O452" s="849">
        <v>0</v>
      </c>
      <c r="P452" s="837"/>
      <c r="Q452" s="850">
        <v>0</v>
      </c>
    </row>
    <row r="453" spans="1:17" ht="14.4" customHeight="1" x14ac:dyDescent="0.3">
      <c r="A453" s="831" t="s">
        <v>576</v>
      </c>
      <c r="B453" s="832" t="s">
        <v>5551</v>
      </c>
      <c r="C453" s="832" t="s">
        <v>5459</v>
      </c>
      <c r="D453" s="832" t="s">
        <v>6197</v>
      </c>
      <c r="E453" s="832" t="s">
        <v>6198</v>
      </c>
      <c r="F453" s="849">
        <v>7</v>
      </c>
      <c r="G453" s="849">
        <v>337456</v>
      </c>
      <c r="H453" s="849">
        <v>0.52789445114501543</v>
      </c>
      <c r="I453" s="849">
        <v>48208</v>
      </c>
      <c r="J453" s="849">
        <v>13</v>
      </c>
      <c r="K453" s="849">
        <v>639249</v>
      </c>
      <c r="L453" s="849">
        <v>1</v>
      </c>
      <c r="M453" s="849">
        <v>49173</v>
      </c>
      <c r="N453" s="849">
        <v>14</v>
      </c>
      <c r="O453" s="849">
        <v>688618</v>
      </c>
      <c r="P453" s="837">
        <v>1.0772296867104993</v>
      </c>
      <c r="Q453" s="850">
        <v>49187</v>
      </c>
    </row>
    <row r="454" spans="1:17" ht="14.4" customHeight="1" x14ac:dyDescent="0.3">
      <c r="A454" s="831" t="s">
        <v>576</v>
      </c>
      <c r="B454" s="832" t="s">
        <v>5551</v>
      </c>
      <c r="C454" s="832" t="s">
        <v>5459</v>
      </c>
      <c r="D454" s="832" t="s">
        <v>6199</v>
      </c>
      <c r="E454" s="832" t="s">
        <v>6113</v>
      </c>
      <c r="F454" s="849">
        <v>4</v>
      </c>
      <c r="G454" s="849">
        <v>0</v>
      </c>
      <c r="H454" s="849"/>
      <c r="I454" s="849">
        <v>0</v>
      </c>
      <c r="J454" s="849">
        <v>6</v>
      </c>
      <c r="K454" s="849">
        <v>0</v>
      </c>
      <c r="L454" s="849"/>
      <c r="M454" s="849">
        <v>0</v>
      </c>
      <c r="N454" s="849">
        <v>3</v>
      </c>
      <c r="O454" s="849">
        <v>0</v>
      </c>
      <c r="P454" s="837"/>
      <c r="Q454" s="850">
        <v>0</v>
      </c>
    </row>
    <row r="455" spans="1:17" ht="14.4" customHeight="1" x14ac:dyDescent="0.3">
      <c r="A455" s="831" t="s">
        <v>576</v>
      </c>
      <c r="B455" s="832" t="s">
        <v>5551</v>
      </c>
      <c r="C455" s="832" t="s">
        <v>5459</v>
      </c>
      <c r="D455" s="832" t="s">
        <v>6200</v>
      </c>
      <c r="E455" s="832" t="s">
        <v>6201</v>
      </c>
      <c r="F455" s="849">
        <v>9</v>
      </c>
      <c r="G455" s="849">
        <v>0</v>
      </c>
      <c r="H455" s="849"/>
      <c r="I455" s="849">
        <v>0</v>
      </c>
      <c r="J455" s="849">
        <v>11</v>
      </c>
      <c r="K455" s="849">
        <v>0</v>
      </c>
      <c r="L455" s="849"/>
      <c r="M455" s="849">
        <v>0</v>
      </c>
      <c r="N455" s="849">
        <v>13</v>
      </c>
      <c r="O455" s="849">
        <v>0</v>
      </c>
      <c r="P455" s="837"/>
      <c r="Q455" s="850">
        <v>0</v>
      </c>
    </row>
    <row r="456" spans="1:17" ht="14.4" customHeight="1" x14ac:dyDescent="0.3">
      <c r="A456" s="831" t="s">
        <v>576</v>
      </c>
      <c r="B456" s="832" t="s">
        <v>5551</v>
      </c>
      <c r="C456" s="832" t="s">
        <v>5459</v>
      </c>
      <c r="D456" s="832" t="s">
        <v>6202</v>
      </c>
      <c r="E456" s="832" t="s">
        <v>6151</v>
      </c>
      <c r="F456" s="849">
        <v>2</v>
      </c>
      <c r="G456" s="849">
        <v>122232</v>
      </c>
      <c r="H456" s="849">
        <v>0.39276372867195786</v>
      </c>
      <c r="I456" s="849">
        <v>61116</v>
      </c>
      <c r="J456" s="849">
        <v>5</v>
      </c>
      <c r="K456" s="849">
        <v>311210</v>
      </c>
      <c r="L456" s="849">
        <v>1</v>
      </c>
      <c r="M456" s="849">
        <v>62242</v>
      </c>
      <c r="N456" s="849">
        <v>5</v>
      </c>
      <c r="O456" s="849">
        <v>311285</v>
      </c>
      <c r="P456" s="837">
        <v>1.0002409948266444</v>
      </c>
      <c r="Q456" s="850">
        <v>62257</v>
      </c>
    </row>
    <row r="457" spans="1:17" ht="14.4" customHeight="1" x14ac:dyDescent="0.3">
      <c r="A457" s="831" t="s">
        <v>576</v>
      </c>
      <c r="B457" s="832" t="s">
        <v>5551</v>
      </c>
      <c r="C457" s="832" t="s">
        <v>5459</v>
      </c>
      <c r="D457" s="832" t="s">
        <v>6203</v>
      </c>
      <c r="E457" s="832" t="s">
        <v>6103</v>
      </c>
      <c r="F457" s="849">
        <v>5</v>
      </c>
      <c r="G457" s="849">
        <v>0</v>
      </c>
      <c r="H457" s="849"/>
      <c r="I457" s="849">
        <v>0</v>
      </c>
      <c r="J457" s="849">
        <v>6</v>
      </c>
      <c r="K457" s="849">
        <v>0</v>
      </c>
      <c r="L457" s="849"/>
      <c r="M457" s="849">
        <v>0</v>
      </c>
      <c r="N457" s="849">
        <v>6</v>
      </c>
      <c r="O457" s="849">
        <v>0</v>
      </c>
      <c r="P457" s="837"/>
      <c r="Q457" s="850">
        <v>0</v>
      </c>
    </row>
    <row r="458" spans="1:17" ht="14.4" customHeight="1" x14ac:dyDescent="0.3">
      <c r="A458" s="831" t="s">
        <v>576</v>
      </c>
      <c r="B458" s="832" t="s">
        <v>5551</v>
      </c>
      <c r="C458" s="832" t="s">
        <v>5459</v>
      </c>
      <c r="D458" s="832" t="s">
        <v>6204</v>
      </c>
      <c r="E458" s="832" t="s">
        <v>6205</v>
      </c>
      <c r="F458" s="849">
        <v>2</v>
      </c>
      <c r="G458" s="849">
        <v>0</v>
      </c>
      <c r="H458" s="849"/>
      <c r="I458" s="849">
        <v>0</v>
      </c>
      <c r="J458" s="849">
        <v>1</v>
      </c>
      <c r="K458" s="849">
        <v>0</v>
      </c>
      <c r="L458" s="849"/>
      <c r="M458" s="849">
        <v>0</v>
      </c>
      <c r="N458" s="849">
        <v>1</v>
      </c>
      <c r="O458" s="849">
        <v>0</v>
      </c>
      <c r="P458" s="837"/>
      <c r="Q458" s="850">
        <v>0</v>
      </c>
    </row>
    <row r="459" spans="1:17" ht="14.4" customHeight="1" x14ac:dyDescent="0.3">
      <c r="A459" s="831" t="s">
        <v>576</v>
      </c>
      <c r="B459" s="832" t="s">
        <v>5551</v>
      </c>
      <c r="C459" s="832" t="s">
        <v>5459</v>
      </c>
      <c r="D459" s="832" t="s">
        <v>6206</v>
      </c>
      <c r="E459" s="832" t="s">
        <v>6207</v>
      </c>
      <c r="F459" s="849">
        <v>1</v>
      </c>
      <c r="G459" s="849">
        <v>0</v>
      </c>
      <c r="H459" s="849"/>
      <c r="I459" s="849">
        <v>0</v>
      </c>
      <c r="J459" s="849">
        <v>1</v>
      </c>
      <c r="K459" s="849">
        <v>0</v>
      </c>
      <c r="L459" s="849"/>
      <c r="M459" s="849">
        <v>0</v>
      </c>
      <c r="N459" s="849">
        <v>4</v>
      </c>
      <c r="O459" s="849">
        <v>0</v>
      </c>
      <c r="P459" s="837"/>
      <c r="Q459" s="850">
        <v>0</v>
      </c>
    </row>
    <row r="460" spans="1:17" ht="14.4" customHeight="1" x14ac:dyDescent="0.3">
      <c r="A460" s="831" t="s">
        <v>576</v>
      </c>
      <c r="B460" s="832" t="s">
        <v>5551</v>
      </c>
      <c r="C460" s="832" t="s">
        <v>5459</v>
      </c>
      <c r="D460" s="832" t="s">
        <v>6208</v>
      </c>
      <c r="E460" s="832" t="s">
        <v>6095</v>
      </c>
      <c r="F460" s="849">
        <v>2</v>
      </c>
      <c r="G460" s="849">
        <v>0</v>
      </c>
      <c r="H460" s="849"/>
      <c r="I460" s="849">
        <v>0</v>
      </c>
      <c r="J460" s="849"/>
      <c r="K460" s="849"/>
      <c r="L460" s="849"/>
      <c r="M460" s="849"/>
      <c r="N460" s="849">
        <v>1</v>
      </c>
      <c r="O460" s="849">
        <v>0</v>
      </c>
      <c r="P460" s="837"/>
      <c r="Q460" s="850">
        <v>0</v>
      </c>
    </row>
    <row r="461" spans="1:17" ht="14.4" customHeight="1" x14ac:dyDescent="0.3">
      <c r="A461" s="831" t="s">
        <v>576</v>
      </c>
      <c r="B461" s="832" t="s">
        <v>5551</v>
      </c>
      <c r="C461" s="832" t="s">
        <v>5459</v>
      </c>
      <c r="D461" s="832" t="s">
        <v>6209</v>
      </c>
      <c r="E461" s="832" t="s">
        <v>6210</v>
      </c>
      <c r="F461" s="849">
        <v>3</v>
      </c>
      <c r="G461" s="849">
        <v>0</v>
      </c>
      <c r="H461" s="849"/>
      <c r="I461" s="849">
        <v>0</v>
      </c>
      <c r="J461" s="849"/>
      <c r="K461" s="849"/>
      <c r="L461" s="849"/>
      <c r="M461" s="849"/>
      <c r="N461" s="849">
        <v>2</v>
      </c>
      <c r="O461" s="849">
        <v>0</v>
      </c>
      <c r="P461" s="837"/>
      <c r="Q461" s="850">
        <v>0</v>
      </c>
    </row>
    <row r="462" spans="1:17" ht="14.4" customHeight="1" x14ac:dyDescent="0.3">
      <c r="A462" s="831" t="s">
        <v>576</v>
      </c>
      <c r="B462" s="832" t="s">
        <v>5551</v>
      </c>
      <c r="C462" s="832" t="s">
        <v>5459</v>
      </c>
      <c r="D462" s="832" t="s">
        <v>6211</v>
      </c>
      <c r="E462" s="832" t="s">
        <v>6212</v>
      </c>
      <c r="F462" s="849">
        <v>5</v>
      </c>
      <c r="G462" s="849">
        <v>0</v>
      </c>
      <c r="H462" s="849"/>
      <c r="I462" s="849">
        <v>0</v>
      </c>
      <c r="J462" s="849">
        <v>5</v>
      </c>
      <c r="K462" s="849">
        <v>0</v>
      </c>
      <c r="L462" s="849"/>
      <c r="M462" s="849">
        <v>0</v>
      </c>
      <c r="N462" s="849">
        <v>10</v>
      </c>
      <c r="O462" s="849">
        <v>0</v>
      </c>
      <c r="P462" s="837"/>
      <c r="Q462" s="850">
        <v>0</v>
      </c>
    </row>
    <row r="463" spans="1:17" ht="14.4" customHeight="1" x14ac:dyDescent="0.3">
      <c r="A463" s="831" t="s">
        <v>576</v>
      </c>
      <c r="B463" s="832" t="s">
        <v>5551</v>
      </c>
      <c r="C463" s="832" t="s">
        <v>5459</v>
      </c>
      <c r="D463" s="832" t="s">
        <v>6213</v>
      </c>
      <c r="E463" s="832" t="s">
        <v>6212</v>
      </c>
      <c r="F463" s="849">
        <v>5</v>
      </c>
      <c r="G463" s="849">
        <v>0</v>
      </c>
      <c r="H463" s="849"/>
      <c r="I463" s="849">
        <v>0</v>
      </c>
      <c r="J463" s="849">
        <v>4</v>
      </c>
      <c r="K463" s="849">
        <v>0</v>
      </c>
      <c r="L463" s="849"/>
      <c r="M463" s="849">
        <v>0</v>
      </c>
      <c r="N463" s="849">
        <v>10</v>
      </c>
      <c r="O463" s="849">
        <v>0</v>
      </c>
      <c r="P463" s="837"/>
      <c r="Q463" s="850">
        <v>0</v>
      </c>
    </row>
    <row r="464" spans="1:17" ht="14.4" customHeight="1" x14ac:dyDescent="0.3">
      <c r="A464" s="831" t="s">
        <v>576</v>
      </c>
      <c r="B464" s="832" t="s">
        <v>5551</v>
      </c>
      <c r="C464" s="832" t="s">
        <v>5459</v>
      </c>
      <c r="D464" s="832" t="s">
        <v>6214</v>
      </c>
      <c r="E464" s="832" t="s">
        <v>6215</v>
      </c>
      <c r="F464" s="849">
        <v>1</v>
      </c>
      <c r="G464" s="849">
        <v>0</v>
      </c>
      <c r="H464" s="849"/>
      <c r="I464" s="849">
        <v>0</v>
      </c>
      <c r="J464" s="849">
        <v>1</v>
      </c>
      <c r="K464" s="849">
        <v>0</v>
      </c>
      <c r="L464" s="849"/>
      <c r="M464" s="849">
        <v>0</v>
      </c>
      <c r="N464" s="849">
        <v>1</v>
      </c>
      <c r="O464" s="849">
        <v>0</v>
      </c>
      <c r="P464" s="837"/>
      <c r="Q464" s="850">
        <v>0</v>
      </c>
    </row>
    <row r="465" spans="1:17" ht="14.4" customHeight="1" x14ac:dyDescent="0.3">
      <c r="A465" s="831" t="s">
        <v>576</v>
      </c>
      <c r="B465" s="832" t="s">
        <v>5551</v>
      </c>
      <c r="C465" s="832" t="s">
        <v>5459</v>
      </c>
      <c r="D465" s="832" t="s">
        <v>6216</v>
      </c>
      <c r="E465" s="832" t="s">
        <v>6217</v>
      </c>
      <c r="F465" s="849">
        <v>8</v>
      </c>
      <c r="G465" s="849">
        <v>0</v>
      </c>
      <c r="H465" s="849"/>
      <c r="I465" s="849">
        <v>0</v>
      </c>
      <c r="J465" s="849">
        <v>20</v>
      </c>
      <c r="K465" s="849">
        <v>0</v>
      </c>
      <c r="L465" s="849"/>
      <c r="M465" s="849">
        <v>0</v>
      </c>
      <c r="N465" s="849">
        <v>11</v>
      </c>
      <c r="O465" s="849">
        <v>0</v>
      </c>
      <c r="P465" s="837"/>
      <c r="Q465" s="850">
        <v>0</v>
      </c>
    </row>
    <row r="466" spans="1:17" ht="14.4" customHeight="1" x14ac:dyDescent="0.3">
      <c r="A466" s="831" t="s">
        <v>576</v>
      </c>
      <c r="B466" s="832" t="s">
        <v>5551</v>
      </c>
      <c r="C466" s="832" t="s">
        <v>5459</v>
      </c>
      <c r="D466" s="832" t="s">
        <v>6218</v>
      </c>
      <c r="E466" s="832" t="s">
        <v>6219</v>
      </c>
      <c r="F466" s="849">
        <v>2</v>
      </c>
      <c r="G466" s="849">
        <v>0</v>
      </c>
      <c r="H466" s="849"/>
      <c r="I466" s="849">
        <v>0</v>
      </c>
      <c r="J466" s="849">
        <v>2</v>
      </c>
      <c r="K466" s="849">
        <v>0</v>
      </c>
      <c r="L466" s="849"/>
      <c r="M466" s="849">
        <v>0</v>
      </c>
      <c r="N466" s="849">
        <v>1</v>
      </c>
      <c r="O466" s="849">
        <v>0</v>
      </c>
      <c r="P466" s="837"/>
      <c r="Q466" s="850">
        <v>0</v>
      </c>
    </row>
    <row r="467" spans="1:17" ht="14.4" customHeight="1" x14ac:dyDescent="0.3">
      <c r="A467" s="831" t="s">
        <v>576</v>
      </c>
      <c r="B467" s="832" t="s">
        <v>5551</v>
      </c>
      <c r="C467" s="832" t="s">
        <v>5459</v>
      </c>
      <c r="D467" s="832" t="s">
        <v>6220</v>
      </c>
      <c r="E467" s="832" t="s">
        <v>6221</v>
      </c>
      <c r="F467" s="849">
        <v>1</v>
      </c>
      <c r="G467" s="849">
        <v>0</v>
      </c>
      <c r="H467" s="849"/>
      <c r="I467" s="849">
        <v>0</v>
      </c>
      <c r="J467" s="849">
        <v>5</v>
      </c>
      <c r="K467" s="849">
        <v>0</v>
      </c>
      <c r="L467" s="849"/>
      <c r="M467" s="849">
        <v>0</v>
      </c>
      <c r="N467" s="849">
        <v>2</v>
      </c>
      <c r="O467" s="849">
        <v>0</v>
      </c>
      <c r="P467" s="837"/>
      <c r="Q467" s="850">
        <v>0</v>
      </c>
    </row>
    <row r="468" spans="1:17" ht="14.4" customHeight="1" x14ac:dyDescent="0.3">
      <c r="A468" s="831" t="s">
        <v>576</v>
      </c>
      <c r="B468" s="832" t="s">
        <v>5551</v>
      </c>
      <c r="C468" s="832" t="s">
        <v>5459</v>
      </c>
      <c r="D468" s="832" t="s">
        <v>6222</v>
      </c>
      <c r="E468" s="832" t="s">
        <v>6223</v>
      </c>
      <c r="F468" s="849"/>
      <c r="G468" s="849"/>
      <c r="H468" s="849"/>
      <c r="I468" s="849"/>
      <c r="J468" s="849"/>
      <c r="K468" s="849"/>
      <c r="L468" s="849"/>
      <c r="M468" s="849"/>
      <c r="N468" s="849">
        <v>2</v>
      </c>
      <c r="O468" s="849">
        <v>0</v>
      </c>
      <c r="P468" s="837"/>
      <c r="Q468" s="850">
        <v>0</v>
      </c>
    </row>
    <row r="469" spans="1:17" ht="14.4" customHeight="1" x14ac:dyDescent="0.3">
      <c r="A469" s="831" t="s">
        <v>576</v>
      </c>
      <c r="B469" s="832" t="s">
        <v>5551</v>
      </c>
      <c r="C469" s="832" t="s">
        <v>5459</v>
      </c>
      <c r="D469" s="832" t="s">
        <v>6224</v>
      </c>
      <c r="E469" s="832" t="s">
        <v>6225</v>
      </c>
      <c r="F469" s="849"/>
      <c r="G469" s="849"/>
      <c r="H469" s="849"/>
      <c r="I469" s="849"/>
      <c r="J469" s="849">
        <v>1</v>
      </c>
      <c r="K469" s="849">
        <v>0</v>
      </c>
      <c r="L469" s="849"/>
      <c r="M469" s="849">
        <v>0</v>
      </c>
      <c r="N469" s="849"/>
      <c r="O469" s="849"/>
      <c r="P469" s="837"/>
      <c r="Q469" s="850"/>
    </row>
    <row r="470" spans="1:17" ht="14.4" customHeight="1" x14ac:dyDescent="0.3">
      <c r="A470" s="831" t="s">
        <v>576</v>
      </c>
      <c r="B470" s="832" t="s">
        <v>5551</v>
      </c>
      <c r="C470" s="832" t="s">
        <v>5459</v>
      </c>
      <c r="D470" s="832" t="s">
        <v>6226</v>
      </c>
      <c r="E470" s="832" t="s">
        <v>6227</v>
      </c>
      <c r="F470" s="849">
        <v>1</v>
      </c>
      <c r="G470" s="849">
        <v>0</v>
      </c>
      <c r="H470" s="849"/>
      <c r="I470" s="849">
        <v>0</v>
      </c>
      <c r="J470" s="849">
        <v>1</v>
      </c>
      <c r="K470" s="849">
        <v>0</v>
      </c>
      <c r="L470" s="849"/>
      <c r="M470" s="849">
        <v>0</v>
      </c>
      <c r="N470" s="849"/>
      <c r="O470" s="849"/>
      <c r="P470" s="837"/>
      <c r="Q470" s="850"/>
    </row>
    <row r="471" spans="1:17" ht="14.4" customHeight="1" x14ac:dyDescent="0.3">
      <c r="A471" s="831" t="s">
        <v>576</v>
      </c>
      <c r="B471" s="832" t="s">
        <v>5551</v>
      </c>
      <c r="C471" s="832" t="s">
        <v>5459</v>
      </c>
      <c r="D471" s="832" t="s">
        <v>6228</v>
      </c>
      <c r="E471" s="832" t="s">
        <v>6229</v>
      </c>
      <c r="F471" s="849">
        <v>2</v>
      </c>
      <c r="G471" s="849">
        <v>0</v>
      </c>
      <c r="H471" s="849"/>
      <c r="I471" s="849">
        <v>0</v>
      </c>
      <c r="J471" s="849"/>
      <c r="K471" s="849"/>
      <c r="L471" s="849"/>
      <c r="M471" s="849"/>
      <c r="N471" s="849">
        <v>4</v>
      </c>
      <c r="O471" s="849">
        <v>0</v>
      </c>
      <c r="P471" s="837"/>
      <c r="Q471" s="850">
        <v>0</v>
      </c>
    </row>
    <row r="472" spans="1:17" ht="14.4" customHeight="1" x14ac:dyDescent="0.3">
      <c r="A472" s="831" t="s">
        <v>576</v>
      </c>
      <c r="B472" s="832" t="s">
        <v>5551</v>
      </c>
      <c r="C472" s="832" t="s">
        <v>5459</v>
      </c>
      <c r="D472" s="832" t="s">
        <v>6230</v>
      </c>
      <c r="E472" s="832" t="s">
        <v>6231</v>
      </c>
      <c r="F472" s="849">
        <v>11</v>
      </c>
      <c r="G472" s="849">
        <v>0</v>
      </c>
      <c r="H472" s="849"/>
      <c r="I472" s="849">
        <v>0</v>
      </c>
      <c r="J472" s="849">
        <v>13</v>
      </c>
      <c r="K472" s="849">
        <v>0</v>
      </c>
      <c r="L472" s="849"/>
      <c r="M472" s="849">
        <v>0</v>
      </c>
      <c r="N472" s="849">
        <v>11</v>
      </c>
      <c r="O472" s="849">
        <v>0</v>
      </c>
      <c r="P472" s="837"/>
      <c r="Q472" s="850">
        <v>0</v>
      </c>
    </row>
    <row r="473" spans="1:17" ht="14.4" customHeight="1" x14ac:dyDescent="0.3">
      <c r="A473" s="831" t="s">
        <v>576</v>
      </c>
      <c r="B473" s="832" t="s">
        <v>5551</v>
      </c>
      <c r="C473" s="832" t="s">
        <v>5459</v>
      </c>
      <c r="D473" s="832" t="s">
        <v>6232</v>
      </c>
      <c r="E473" s="832" t="s">
        <v>6233</v>
      </c>
      <c r="F473" s="849"/>
      <c r="G473" s="849"/>
      <c r="H473" s="849"/>
      <c r="I473" s="849"/>
      <c r="J473" s="849">
        <v>1</v>
      </c>
      <c r="K473" s="849">
        <v>0</v>
      </c>
      <c r="L473" s="849"/>
      <c r="M473" s="849">
        <v>0</v>
      </c>
      <c r="N473" s="849"/>
      <c r="O473" s="849"/>
      <c r="P473" s="837"/>
      <c r="Q473" s="850"/>
    </row>
    <row r="474" spans="1:17" ht="14.4" customHeight="1" x14ac:dyDescent="0.3">
      <c r="A474" s="831" t="s">
        <v>576</v>
      </c>
      <c r="B474" s="832" t="s">
        <v>5551</v>
      </c>
      <c r="C474" s="832" t="s">
        <v>5459</v>
      </c>
      <c r="D474" s="832" t="s">
        <v>6234</v>
      </c>
      <c r="E474" s="832" t="s">
        <v>6235</v>
      </c>
      <c r="F474" s="849">
        <v>1</v>
      </c>
      <c r="G474" s="849">
        <v>0</v>
      </c>
      <c r="H474" s="849"/>
      <c r="I474" s="849">
        <v>0</v>
      </c>
      <c r="J474" s="849"/>
      <c r="K474" s="849"/>
      <c r="L474" s="849"/>
      <c r="M474" s="849"/>
      <c r="N474" s="849"/>
      <c r="O474" s="849"/>
      <c r="P474" s="837"/>
      <c r="Q474" s="850"/>
    </row>
    <row r="475" spans="1:17" ht="14.4" customHeight="1" x14ac:dyDescent="0.3">
      <c r="A475" s="831" t="s">
        <v>576</v>
      </c>
      <c r="B475" s="832" t="s">
        <v>5551</v>
      </c>
      <c r="C475" s="832" t="s">
        <v>5459</v>
      </c>
      <c r="D475" s="832" t="s">
        <v>6236</v>
      </c>
      <c r="E475" s="832" t="s">
        <v>6237</v>
      </c>
      <c r="F475" s="849">
        <v>2</v>
      </c>
      <c r="G475" s="849">
        <v>0</v>
      </c>
      <c r="H475" s="849"/>
      <c r="I475" s="849">
        <v>0</v>
      </c>
      <c r="J475" s="849">
        <v>3</v>
      </c>
      <c r="K475" s="849">
        <v>0</v>
      </c>
      <c r="L475" s="849"/>
      <c r="M475" s="849">
        <v>0</v>
      </c>
      <c r="N475" s="849">
        <v>1</v>
      </c>
      <c r="O475" s="849">
        <v>0</v>
      </c>
      <c r="P475" s="837"/>
      <c r="Q475" s="850">
        <v>0</v>
      </c>
    </row>
    <row r="476" spans="1:17" ht="14.4" customHeight="1" x14ac:dyDescent="0.3">
      <c r="A476" s="831" t="s">
        <v>576</v>
      </c>
      <c r="B476" s="832" t="s">
        <v>5551</v>
      </c>
      <c r="C476" s="832" t="s">
        <v>5459</v>
      </c>
      <c r="D476" s="832" t="s">
        <v>6238</v>
      </c>
      <c r="E476" s="832" t="s">
        <v>6239</v>
      </c>
      <c r="F476" s="849"/>
      <c r="G476" s="849"/>
      <c r="H476" s="849"/>
      <c r="I476" s="849"/>
      <c r="J476" s="849"/>
      <c r="K476" s="849"/>
      <c r="L476" s="849"/>
      <c r="M476" s="849"/>
      <c r="N476" s="849">
        <v>1</v>
      </c>
      <c r="O476" s="849">
        <v>0</v>
      </c>
      <c r="P476" s="837"/>
      <c r="Q476" s="850">
        <v>0</v>
      </c>
    </row>
    <row r="477" spans="1:17" ht="14.4" customHeight="1" x14ac:dyDescent="0.3">
      <c r="A477" s="831" t="s">
        <v>576</v>
      </c>
      <c r="B477" s="832" t="s">
        <v>5551</v>
      </c>
      <c r="C477" s="832" t="s">
        <v>5459</v>
      </c>
      <c r="D477" s="832" t="s">
        <v>6240</v>
      </c>
      <c r="E477" s="832" t="s">
        <v>6241</v>
      </c>
      <c r="F477" s="849">
        <v>3</v>
      </c>
      <c r="G477" s="849">
        <v>0</v>
      </c>
      <c r="H477" s="849"/>
      <c r="I477" s="849">
        <v>0</v>
      </c>
      <c r="J477" s="849">
        <v>1</v>
      </c>
      <c r="K477" s="849">
        <v>0</v>
      </c>
      <c r="L477" s="849"/>
      <c r="M477" s="849">
        <v>0</v>
      </c>
      <c r="N477" s="849"/>
      <c r="O477" s="849"/>
      <c r="P477" s="837"/>
      <c r="Q477" s="850"/>
    </row>
    <row r="478" spans="1:17" ht="14.4" customHeight="1" x14ac:dyDescent="0.3">
      <c r="A478" s="831" t="s">
        <v>576</v>
      </c>
      <c r="B478" s="832" t="s">
        <v>5551</v>
      </c>
      <c r="C478" s="832" t="s">
        <v>5459</v>
      </c>
      <c r="D478" s="832" t="s">
        <v>6242</v>
      </c>
      <c r="E478" s="832" t="s">
        <v>6243</v>
      </c>
      <c r="F478" s="849">
        <v>2</v>
      </c>
      <c r="G478" s="849">
        <v>0</v>
      </c>
      <c r="H478" s="849"/>
      <c r="I478" s="849">
        <v>0</v>
      </c>
      <c r="J478" s="849"/>
      <c r="K478" s="849"/>
      <c r="L478" s="849"/>
      <c r="M478" s="849"/>
      <c r="N478" s="849"/>
      <c r="O478" s="849"/>
      <c r="P478" s="837"/>
      <c r="Q478" s="850"/>
    </row>
    <row r="479" spans="1:17" ht="14.4" customHeight="1" x14ac:dyDescent="0.3">
      <c r="A479" s="831" t="s">
        <v>576</v>
      </c>
      <c r="B479" s="832" t="s">
        <v>5551</v>
      </c>
      <c r="C479" s="832" t="s">
        <v>5459</v>
      </c>
      <c r="D479" s="832" t="s">
        <v>6244</v>
      </c>
      <c r="E479" s="832" t="s">
        <v>6245</v>
      </c>
      <c r="F479" s="849">
        <v>1</v>
      </c>
      <c r="G479" s="849">
        <v>0</v>
      </c>
      <c r="H479" s="849"/>
      <c r="I479" s="849">
        <v>0</v>
      </c>
      <c r="J479" s="849"/>
      <c r="K479" s="849"/>
      <c r="L479" s="849"/>
      <c r="M479" s="849"/>
      <c r="N479" s="849"/>
      <c r="O479" s="849"/>
      <c r="P479" s="837"/>
      <c r="Q479" s="850"/>
    </row>
    <row r="480" spans="1:17" ht="14.4" customHeight="1" x14ac:dyDescent="0.3">
      <c r="A480" s="831" t="s">
        <v>576</v>
      </c>
      <c r="B480" s="832" t="s">
        <v>5551</v>
      </c>
      <c r="C480" s="832" t="s">
        <v>5459</v>
      </c>
      <c r="D480" s="832" t="s">
        <v>6246</v>
      </c>
      <c r="E480" s="832" t="s">
        <v>6103</v>
      </c>
      <c r="F480" s="849">
        <v>1</v>
      </c>
      <c r="G480" s="849">
        <v>0</v>
      </c>
      <c r="H480" s="849"/>
      <c r="I480" s="849">
        <v>0</v>
      </c>
      <c r="J480" s="849"/>
      <c r="K480" s="849"/>
      <c r="L480" s="849"/>
      <c r="M480" s="849"/>
      <c r="N480" s="849"/>
      <c r="O480" s="849"/>
      <c r="P480" s="837"/>
      <c r="Q480" s="850"/>
    </row>
    <row r="481" spans="1:17" ht="14.4" customHeight="1" x14ac:dyDescent="0.3">
      <c r="A481" s="831" t="s">
        <v>576</v>
      </c>
      <c r="B481" s="832" t="s">
        <v>5551</v>
      </c>
      <c r="C481" s="832" t="s">
        <v>5459</v>
      </c>
      <c r="D481" s="832" t="s">
        <v>6247</v>
      </c>
      <c r="E481" s="832" t="s">
        <v>6248</v>
      </c>
      <c r="F481" s="849">
        <v>1</v>
      </c>
      <c r="G481" s="849">
        <v>0</v>
      </c>
      <c r="H481" s="849"/>
      <c r="I481" s="849">
        <v>0</v>
      </c>
      <c r="J481" s="849"/>
      <c r="K481" s="849"/>
      <c r="L481" s="849"/>
      <c r="M481" s="849"/>
      <c r="N481" s="849"/>
      <c r="O481" s="849"/>
      <c r="P481" s="837"/>
      <c r="Q481" s="850"/>
    </row>
    <row r="482" spans="1:17" ht="14.4" customHeight="1" x14ac:dyDescent="0.3">
      <c r="A482" s="831" t="s">
        <v>576</v>
      </c>
      <c r="B482" s="832" t="s">
        <v>5551</v>
      </c>
      <c r="C482" s="832" t="s">
        <v>5459</v>
      </c>
      <c r="D482" s="832" t="s">
        <v>6249</v>
      </c>
      <c r="E482" s="832" t="s">
        <v>6250</v>
      </c>
      <c r="F482" s="849"/>
      <c r="G482" s="849"/>
      <c r="H482" s="849"/>
      <c r="I482" s="849"/>
      <c r="J482" s="849">
        <v>1</v>
      </c>
      <c r="K482" s="849">
        <v>0</v>
      </c>
      <c r="L482" s="849"/>
      <c r="M482" s="849">
        <v>0</v>
      </c>
      <c r="N482" s="849">
        <v>1</v>
      </c>
      <c r="O482" s="849">
        <v>0</v>
      </c>
      <c r="P482" s="837"/>
      <c r="Q482" s="850">
        <v>0</v>
      </c>
    </row>
    <row r="483" spans="1:17" ht="14.4" customHeight="1" x14ac:dyDescent="0.3">
      <c r="A483" s="831" t="s">
        <v>576</v>
      </c>
      <c r="B483" s="832" t="s">
        <v>5551</v>
      </c>
      <c r="C483" s="832" t="s">
        <v>5459</v>
      </c>
      <c r="D483" s="832" t="s">
        <v>6251</v>
      </c>
      <c r="E483" s="832" t="s">
        <v>6252</v>
      </c>
      <c r="F483" s="849">
        <v>1</v>
      </c>
      <c r="G483" s="849">
        <v>0</v>
      </c>
      <c r="H483" s="849"/>
      <c r="I483" s="849">
        <v>0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" customHeight="1" x14ac:dyDescent="0.3">
      <c r="A484" s="831" t="s">
        <v>576</v>
      </c>
      <c r="B484" s="832" t="s">
        <v>5551</v>
      </c>
      <c r="C484" s="832" t="s">
        <v>5459</v>
      </c>
      <c r="D484" s="832" t="s">
        <v>6253</v>
      </c>
      <c r="E484" s="832" t="s">
        <v>6254</v>
      </c>
      <c r="F484" s="849">
        <v>1</v>
      </c>
      <c r="G484" s="849">
        <v>0</v>
      </c>
      <c r="H484" s="849"/>
      <c r="I484" s="849">
        <v>0</v>
      </c>
      <c r="J484" s="849"/>
      <c r="K484" s="849"/>
      <c r="L484" s="849"/>
      <c r="M484" s="849"/>
      <c r="N484" s="849"/>
      <c r="O484" s="849"/>
      <c r="P484" s="837"/>
      <c r="Q484" s="850"/>
    </row>
    <row r="485" spans="1:17" ht="14.4" customHeight="1" x14ac:dyDescent="0.3">
      <c r="A485" s="831" t="s">
        <v>576</v>
      </c>
      <c r="B485" s="832" t="s">
        <v>5551</v>
      </c>
      <c r="C485" s="832" t="s">
        <v>5459</v>
      </c>
      <c r="D485" s="832" t="s">
        <v>6255</v>
      </c>
      <c r="E485" s="832" t="s">
        <v>6256</v>
      </c>
      <c r="F485" s="849"/>
      <c r="G485" s="849"/>
      <c r="H485" s="849"/>
      <c r="I485" s="849"/>
      <c r="J485" s="849">
        <v>2</v>
      </c>
      <c r="K485" s="849">
        <v>0</v>
      </c>
      <c r="L485" s="849"/>
      <c r="M485" s="849">
        <v>0</v>
      </c>
      <c r="N485" s="849">
        <v>1</v>
      </c>
      <c r="O485" s="849">
        <v>0</v>
      </c>
      <c r="P485" s="837"/>
      <c r="Q485" s="850">
        <v>0</v>
      </c>
    </row>
    <row r="486" spans="1:17" ht="14.4" customHeight="1" x14ac:dyDescent="0.3">
      <c r="A486" s="831" t="s">
        <v>576</v>
      </c>
      <c r="B486" s="832" t="s">
        <v>5551</v>
      </c>
      <c r="C486" s="832" t="s">
        <v>5459</v>
      </c>
      <c r="D486" s="832" t="s">
        <v>6257</v>
      </c>
      <c r="E486" s="832" t="s">
        <v>6258</v>
      </c>
      <c r="F486" s="849"/>
      <c r="G486" s="849"/>
      <c r="H486" s="849"/>
      <c r="I486" s="849"/>
      <c r="J486" s="849">
        <v>1</v>
      </c>
      <c r="K486" s="849">
        <v>0</v>
      </c>
      <c r="L486" s="849"/>
      <c r="M486" s="849">
        <v>0</v>
      </c>
      <c r="N486" s="849"/>
      <c r="O486" s="849"/>
      <c r="P486" s="837"/>
      <c r="Q486" s="850"/>
    </row>
    <row r="487" spans="1:17" ht="14.4" customHeight="1" x14ac:dyDescent="0.3">
      <c r="A487" s="831" t="s">
        <v>576</v>
      </c>
      <c r="B487" s="832" t="s">
        <v>5551</v>
      </c>
      <c r="C487" s="832" t="s">
        <v>5459</v>
      </c>
      <c r="D487" s="832" t="s">
        <v>6259</v>
      </c>
      <c r="E487" s="832" t="s">
        <v>6260</v>
      </c>
      <c r="F487" s="849"/>
      <c r="G487" s="849"/>
      <c r="H487" s="849"/>
      <c r="I487" s="849"/>
      <c r="J487" s="849">
        <v>1</v>
      </c>
      <c r="K487" s="849">
        <v>0</v>
      </c>
      <c r="L487" s="849"/>
      <c r="M487" s="849">
        <v>0</v>
      </c>
      <c r="N487" s="849"/>
      <c r="O487" s="849"/>
      <c r="P487" s="837"/>
      <c r="Q487" s="850"/>
    </row>
    <row r="488" spans="1:17" ht="14.4" customHeight="1" x14ac:dyDescent="0.3">
      <c r="A488" s="831" t="s">
        <v>576</v>
      </c>
      <c r="B488" s="832" t="s">
        <v>5551</v>
      </c>
      <c r="C488" s="832" t="s">
        <v>5459</v>
      </c>
      <c r="D488" s="832" t="s">
        <v>6261</v>
      </c>
      <c r="E488" s="832" t="s">
        <v>6262</v>
      </c>
      <c r="F488" s="849"/>
      <c r="G488" s="849"/>
      <c r="H488" s="849"/>
      <c r="I488" s="849"/>
      <c r="J488" s="849">
        <v>3</v>
      </c>
      <c r="K488" s="849">
        <v>0</v>
      </c>
      <c r="L488" s="849"/>
      <c r="M488" s="849">
        <v>0</v>
      </c>
      <c r="N488" s="849"/>
      <c r="O488" s="849"/>
      <c r="P488" s="837"/>
      <c r="Q488" s="850"/>
    </row>
    <row r="489" spans="1:17" ht="14.4" customHeight="1" x14ac:dyDescent="0.3">
      <c r="A489" s="831" t="s">
        <v>576</v>
      </c>
      <c r="B489" s="832" t="s">
        <v>5551</v>
      </c>
      <c r="C489" s="832" t="s">
        <v>5459</v>
      </c>
      <c r="D489" s="832" t="s">
        <v>6263</v>
      </c>
      <c r="E489" s="832" t="s">
        <v>6264</v>
      </c>
      <c r="F489" s="849"/>
      <c r="G489" s="849"/>
      <c r="H489" s="849"/>
      <c r="I489" s="849"/>
      <c r="J489" s="849">
        <v>1</v>
      </c>
      <c r="K489" s="849">
        <v>0</v>
      </c>
      <c r="L489" s="849"/>
      <c r="M489" s="849">
        <v>0</v>
      </c>
      <c r="N489" s="849"/>
      <c r="O489" s="849"/>
      <c r="P489" s="837"/>
      <c r="Q489" s="850"/>
    </row>
    <row r="490" spans="1:17" ht="14.4" customHeight="1" x14ac:dyDescent="0.3">
      <c r="A490" s="831" t="s">
        <v>576</v>
      </c>
      <c r="B490" s="832" t="s">
        <v>5551</v>
      </c>
      <c r="C490" s="832" t="s">
        <v>5459</v>
      </c>
      <c r="D490" s="832" t="s">
        <v>6265</v>
      </c>
      <c r="E490" s="832" t="s">
        <v>6266</v>
      </c>
      <c r="F490" s="849"/>
      <c r="G490" s="849"/>
      <c r="H490" s="849"/>
      <c r="I490" s="849"/>
      <c r="J490" s="849">
        <v>2</v>
      </c>
      <c r="K490" s="849">
        <v>0</v>
      </c>
      <c r="L490" s="849"/>
      <c r="M490" s="849">
        <v>0</v>
      </c>
      <c r="N490" s="849"/>
      <c r="O490" s="849"/>
      <c r="P490" s="837"/>
      <c r="Q490" s="850"/>
    </row>
    <row r="491" spans="1:17" ht="14.4" customHeight="1" x14ac:dyDescent="0.3">
      <c r="A491" s="831" t="s">
        <v>576</v>
      </c>
      <c r="B491" s="832" t="s">
        <v>5551</v>
      </c>
      <c r="C491" s="832" t="s">
        <v>5459</v>
      </c>
      <c r="D491" s="832" t="s">
        <v>6267</v>
      </c>
      <c r="E491" s="832" t="s">
        <v>6268</v>
      </c>
      <c r="F491" s="849">
        <v>1</v>
      </c>
      <c r="G491" s="849">
        <v>0</v>
      </c>
      <c r="H491" s="849"/>
      <c r="I491" s="849">
        <v>0</v>
      </c>
      <c r="J491" s="849">
        <v>1</v>
      </c>
      <c r="K491" s="849">
        <v>0</v>
      </c>
      <c r="L491" s="849"/>
      <c r="M491" s="849">
        <v>0</v>
      </c>
      <c r="N491" s="849">
        <v>1</v>
      </c>
      <c r="O491" s="849">
        <v>0</v>
      </c>
      <c r="P491" s="837"/>
      <c r="Q491" s="850">
        <v>0</v>
      </c>
    </row>
    <row r="492" spans="1:17" ht="14.4" customHeight="1" x14ac:dyDescent="0.3">
      <c r="A492" s="831" t="s">
        <v>576</v>
      </c>
      <c r="B492" s="832" t="s">
        <v>5551</v>
      </c>
      <c r="C492" s="832" t="s">
        <v>5459</v>
      </c>
      <c r="D492" s="832" t="s">
        <v>6269</v>
      </c>
      <c r="E492" s="832" t="s">
        <v>6270</v>
      </c>
      <c r="F492" s="849">
        <v>1</v>
      </c>
      <c r="G492" s="849">
        <v>0</v>
      </c>
      <c r="H492" s="849"/>
      <c r="I492" s="849">
        <v>0</v>
      </c>
      <c r="J492" s="849"/>
      <c r="K492" s="849"/>
      <c r="L492" s="849"/>
      <c r="M492" s="849"/>
      <c r="N492" s="849"/>
      <c r="O492" s="849"/>
      <c r="P492" s="837"/>
      <c r="Q492" s="850"/>
    </row>
    <row r="493" spans="1:17" ht="14.4" customHeight="1" x14ac:dyDescent="0.3">
      <c r="A493" s="831" t="s">
        <v>576</v>
      </c>
      <c r="B493" s="832" t="s">
        <v>5551</v>
      </c>
      <c r="C493" s="832" t="s">
        <v>5459</v>
      </c>
      <c r="D493" s="832" t="s">
        <v>6271</v>
      </c>
      <c r="E493" s="832" t="s">
        <v>6272</v>
      </c>
      <c r="F493" s="849"/>
      <c r="G493" s="849"/>
      <c r="H493" s="849"/>
      <c r="I493" s="849"/>
      <c r="J493" s="849">
        <v>2</v>
      </c>
      <c r="K493" s="849">
        <v>0</v>
      </c>
      <c r="L493" s="849"/>
      <c r="M493" s="849">
        <v>0</v>
      </c>
      <c r="N493" s="849">
        <v>2</v>
      </c>
      <c r="O493" s="849">
        <v>0</v>
      </c>
      <c r="P493" s="837"/>
      <c r="Q493" s="850">
        <v>0</v>
      </c>
    </row>
    <row r="494" spans="1:17" ht="14.4" customHeight="1" x14ac:dyDescent="0.3">
      <c r="A494" s="831" t="s">
        <v>576</v>
      </c>
      <c r="B494" s="832" t="s">
        <v>5551</v>
      </c>
      <c r="C494" s="832" t="s">
        <v>5459</v>
      </c>
      <c r="D494" s="832" t="s">
        <v>6273</v>
      </c>
      <c r="E494" s="832" t="s">
        <v>6274</v>
      </c>
      <c r="F494" s="849"/>
      <c r="G494" s="849"/>
      <c r="H494" s="849"/>
      <c r="I494" s="849"/>
      <c r="J494" s="849">
        <v>1</v>
      </c>
      <c r="K494" s="849">
        <v>0</v>
      </c>
      <c r="L494" s="849"/>
      <c r="M494" s="849">
        <v>0</v>
      </c>
      <c r="N494" s="849"/>
      <c r="O494" s="849"/>
      <c r="P494" s="837"/>
      <c r="Q494" s="850"/>
    </row>
    <row r="495" spans="1:17" ht="14.4" customHeight="1" x14ac:dyDescent="0.3">
      <c r="A495" s="831" t="s">
        <v>576</v>
      </c>
      <c r="B495" s="832" t="s">
        <v>5551</v>
      </c>
      <c r="C495" s="832" t="s">
        <v>5459</v>
      </c>
      <c r="D495" s="832" t="s">
        <v>6275</v>
      </c>
      <c r="E495" s="832" t="s">
        <v>6276</v>
      </c>
      <c r="F495" s="849"/>
      <c r="G495" s="849"/>
      <c r="H495" s="849"/>
      <c r="I495" s="849"/>
      <c r="J495" s="849">
        <v>1</v>
      </c>
      <c r="K495" s="849">
        <v>0</v>
      </c>
      <c r="L495" s="849"/>
      <c r="M495" s="849">
        <v>0</v>
      </c>
      <c r="N495" s="849"/>
      <c r="O495" s="849"/>
      <c r="P495" s="837"/>
      <c r="Q495" s="850"/>
    </row>
    <row r="496" spans="1:17" ht="14.4" customHeight="1" x14ac:dyDescent="0.3">
      <c r="A496" s="831" t="s">
        <v>576</v>
      </c>
      <c r="B496" s="832" t="s">
        <v>5551</v>
      </c>
      <c r="C496" s="832" t="s">
        <v>5459</v>
      </c>
      <c r="D496" s="832" t="s">
        <v>6277</v>
      </c>
      <c r="E496" s="832" t="s">
        <v>6278</v>
      </c>
      <c r="F496" s="849"/>
      <c r="G496" s="849"/>
      <c r="H496" s="849"/>
      <c r="I496" s="849"/>
      <c r="J496" s="849"/>
      <c r="K496" s="849"/>
      <c r="L496" s="849"/>
      <c r="M496" s="849"/>
      <c r="N496" s="849">
        <v>1</v>
      </c>
      <c r="O496" s="849">
        <v>0</v>
      </c>
      <c r="P496" s="837"/>
      <c r="Q496" s="850">
        <v>0</v>
      </c>
    </row>
    <row r="497" spans="1:17" ht="14.4" customHeight="1" x14ac:dyDescent="0.3">
      <c r="A497" s="831" t="s">
        <v>576</v>
      </c>
      <c r="B497" s="832" t="s">
        <v>5551</v>
      </c>
      <c r="C497" s="832" t="s">
        <v>5459</v>
      </c>
      <c r="D497" s="832" t="s">
        <v>6279</v>
      </c>
      <c r="E497" s="832" t="s">
        <v>6280</v>
      </c>
      <c r="F497" s="849"/>
      <c r="G497" s="849"/>
      <c r="H497" s="849"/>
      <c r="I497" s="849"/>
      <c r="J497" s="849"/>
      <c r="K497" s="849"/>
      <c r="L497" s="849"/>
      <c r="M497" s="849"/>
      <c r="N497" s="849">
        <v>1</v>
      </c>
      <c r="O497" s="849">
        <v>0</v>
      </c>
      <c r="P497" s="837"/>
      <c r="Q497" s="850">
        <v>0</v>
      </c>
    </row>
    <row r="498" spans="1:17" ht="14.4" customHeight="1" x14ac:dyDescent="0.3">
      <c r="A498" s="831" t="s">
        <v>576</v>
      </c>
      <c r="B498" s="832" t="s">
        <v>5551</v>
      </c>
      <c r="C498" s="832" t="s">
        <v>5459</v>
      </c>
      <c r="D498" s="832" t="s">
        <v>6281</v>
      </c>
      <c r="E498" s="832"/>
      <c r="F498" s="849"/>
      <c r="G498" s="849"/>
      <c r="H498" s="849"/>
      <c r="I498" s="849"/>
      <c r="J498" s="849"/>
      <c r="K498" s="849"/>
      <c r="L498" s="849"/>
      <c r="M498" s="849"/>
      <c r="N498" s="849">
        <v>4</v>
      </c>
      <c r="O498" s="849">
        <v>30420</v>
      </c>
      <c r="P498" s="837"/>
      <c r="Q498" s="850">
        <v>7605</v>
      </c>
    </row>
    <row r="499" spans="1:17" ht="14.4" customHeight="1" x14ac:dyDescent="0.3">
      <c r="A499" s="831" t="s">
        <v>576</v>
      </c>
      <c r="B499" s="832" t="s">
        <v>5551</v>
      </c>
      <c r="C499" s="832" t="s">
        <v>5459</v>
      </c>
      <c r="D499" s="832" t="s">
        <v>6281</v>
      </c>
      <c r="E499" s="832" t="s">
        <v>6282</v>
      </c>
      <c r="F499" s="849"/>
      <c r="G499" s="849"/>
      <c r="H499" s="849"/>
      <c r="I499" s="849"/>
      <c r="J499" s="849"/>
      <c r="K499" s="849"/>
      <c r="L499" s="849"/>
      <c r="M499" s="849"/>
      <c r="N499" s="849">
        <v>1</v>
      </c>
      <c r="O499" s="849">
        <v>7605</v>
      </c>
      <c r="P499" s="837"/>
      <c r="Q499" s="850">
        <v>7605</v>
      </c>
    </row>
    <row r="500" spans="1:17" ht="14.4" customHeight="1" x14ac:dyDescent="0.3">
      <c r="A500" s="831" t="s">
        <v>576</v>
      </c>
      <c r="B500" s="832" t="s">
        <v>5551</v>
      </c>
      <c r="C500" s="832" t="s">
        <v>5459</v>
      </c>
      <c r="D500" s="832" t="s">
        <v>6283</v>
      </c>
      <c r="E500" s="832" t="s">
        <v>6284</v>
      </c>
      <c r="F500" s="849"/>
      <c r="G500" s="849"/>
      <c r="H500" s="849"/>
      <c r="I500" s="849"/>
      <c r="J500" s="849"/>
      <c r="K500" s="849"/>
      <c r="L500" s="849"/>
      <c r="M500" s="849"/>
      <c r="N500" s="849">
        <v>2</v>
      </c>
      <c r="O500" s="849">
        <v>0</v>
      </c>
      <c r="P500" s="837"/>
      <c r="Q500" s="850">
        <v>0</v>
      </c>
    </row>
    <row r="501" spans="1:17" ht="14.4" customHeight="1" x14ac:dyDescent="0.3">
      <c r="A501" s="831" t="s">
        <v>576</v>
      </c>
      <c r="B501" s="832" t="s">
        <v>5551</v>
      </c>
      <c r="C501" s="832" t="s">
        <v>5459</v>
      </c>
      <c r="D501" s="832" t="s">
        <v>6285</v>
      </c>
      <c r="E501" s="832" t="s">
        <v>6286</v>
      </c>
      <c r="F501" s="849"/>
      <c r="G501" s="849"/>
      <c r="H501" s="849"/>
      <c r="I501" s="849"/>
      <c r="J501" s="849"/>
      <c r="K501" s="849"/>
      <c r="L501" s="849"/>
      <c r="M501" s="849"/>
      <c r="N501" s="849">
        <v>2</v>
      </c>
      <c r="O501" s="849">
        <v>0</v>
      </c>
      <c r="P501" s="837"/>
      <c r="Q501" s="850">
        <v>0</v>
      </c>
    </row>
    <row r="502" spans="1:17" ht="14.4" customHeight="1" x14ac:dyDescent="0.3">
      <c r="A502" s="831" t="s">
        <v>576</v>
      </c>
      <c r="B502" s="832" t="s">
        <v>5551</v>
      </c>
      <c r="C502" s="832" t="s">
        <v>5459</v>
      </c>
      <c r="D502" s="832" t="s">
        <v>6287</v>
      </c>
      <c r="E502" s="832" t="s">
        <v>6288</v>
      </c>
      <c r="F502" s="849"/>
      <c r="G502" s="849"/>
      <c r="H502" s="849"/>
      <c r="I502" s="849"/>
      <c r="J502" s="849"/>
      <c r="K502" s="849"/>
      <c r="L502" s="849"/>
      <c r="M502" s="849"/>
      <c r="N502" s="849">
        <v>1</v>
      </c>
      <c r="O502" s="849">
        <v>0</v>
      </c>
      <c r="P502" s="837"/>
      <c r="Q502" s="850">
        <v>0</v>
      </c>
    </row>
    <row r="503" spans="1:17" ht="14.4" customHeight="1" x14ac:dyDescent="0.3">
      <c r="A503" s="831" t="s">
        <v>576</v>
      </c>
      <c r="B503" s="832" t="s">
        <v>5551</v>
      </c>
      <c r="C503" s="832" t="s">
        <v>5459</v>
      </c>
      <c r="D503" s="832" t="s">
        <v>6289</v>
      </c>
      <c r="E503" s="832" t="s">
        <v>6290</v>
      </c>
      <c r="F503" s="849"/>
      <c r="G503" s="849"/>
      <c r="H503" s="849"/>
      <c r="I503" s="849"/>
      <c r="J503" s="849">
        <v>1</v>
      </c>
      <c r="K503" s="849">
        <v>0</v>
      </c>
      <c r="L503" s="849"/>
      <c r="M503" s="849">
        <v>0</v>
      </c>
      <c r="N503" s="849"/>
      <c r="O503" s="849"/>
      <c r="P503" s="837"/>
      <c r="Q503" s="850"/>
    </row>
    <row r="504" spans="1:17" ht="14.4" customHeight="1" x14ac:dyDescent="0.3">
      <c r="A504" s="831" t="s">
        <v>576</v>
      </c>
      <c r="B504" s="832" t="s">
        <v>5551</v>
      </c>
      <c r="C504" s="832" t="s">
        <v>5459</v>
      </c>
      <c r="D504" s="832" t="s">
        <v>6291</v>
      </c>
      <c r="E504" s="832" t="s">
        <v>6292</v>
      </c>
      <c r="F504" s="849"/>
      <c r="G504" s="849"/>
      <c r="H504" s="849"/>
      <c r="I504" s="849"/>
      <c r="J504" s="849"/>
      <c r="K504" s="849"/>
      <c r="L504" s="849"/>
      <c r="M504" s="849"/>
      <c r="N504" s="849">
        <v>1</v>
      </c>
      <c r="O504" s="849">
        <v>0</v>
      </c>
      <c r="P504" s="837"/>
      <c r="Q504" s="850">
        <v>0</v>
      </c>
    </row>
    <row r="505" spans="1:17" ht="14.4" customHeight="1" x14ac:dyDescent="0.3">
      <c r="A505" s="831" t="s">
        <v>576</v>
      </c>
      <c r="B505" s="832" t="s">
        <v>5551</v>
      </c>
      <c r="C505" s="832" t="s">
        <v>5459</v>
      </c>
      <c r="D505" s="832" t="s">
        <v>6293</v>
      </c>
      <c r="E505" s="832" t="s">
        <v>6294</v>
      </c>
      <c r="F505" s="849">
        <v>1</v>
      </c>
      <c r="G505" s="849">
        <v>0</v>
      </c>
      <c r="H505" s="849"/>
      <c r="I505" s="849">
        <v>0</v>
      </c>
      <c r="J505" s="849"/>
      <c r="K505" s="849"/>
      <c r="L505" s="849"/>
      <c r="M505" s="849"/>
      <c r="N505" s="849"/>
      <c r="O505" s="849"/>
      <c r="P505" s="837"/>
      <c r="Q505" s="850"/>
    </row>
    <row r="506" spans="1:17" ht="14.4" customHeight="1" x14ac:dyDescent="0.3">
      <c r="A506" s="831" t="s">
        <v>576</v>
      </c>
      <c r="B506" s="832" t="s">
        <v>5551</v>
      </c>
      <c r="C506" s="832" t="s">
        <v>5459</v>
      </c>
      <c r="D506" s="832" t="s">
        <v>6295</v>
      </c>
      <c r="E506" s="832" t="s">
        <v>6296</v>
      </c>
      <c r="F506" s="849"/>
      <c r="G506" s="849"/>
      <c r="H506" s="849"/>
      <c r="I506" s="849"/>
      <c r="J506" s="849"/>
      <c r="K506" s="849"/>
      <c r="L506" s="849"/>
      <c r="M506" s="849"/>
      <c r="N506" s="849">
        <v>2</v>
      </c>
      <c r="O506" s="849">
        <v>0</v>
      </c>
      <c r="P506" s="837"/>
      <c r="Q506" s="850">
        <v>0</v>
      </c>
    </row>
    <row r="507" spans="1:17" ht="14.4" customHeight="1" x14ac:dyDescent="0.3">
      <c r="A507" s="831" t="s">
        <v>576</v>
      </c>
      <c r="B507" s="832" t="s">
        <v>5551</v>
      </c>
      <c r="C507" s="832" t="s">
        <v>5459</v>
      </c>
      <c r="D507" s="832" t="s">
        <v>6297</v>
      </c>
      <c r="E507" s="832" t="s">
        <v>6298</v>
      </c>
      <c r="F507" s="849">
        <v>2</v>
      </c>
      <c r="G507" s="849">
        <v>0</v>
      </c>
      <c r="H507" s="849"/>
      <c r="I507" s="849">
        <v>0</v>
      </c>
      <c r="J507" s="849"/>
      <c r="K507" s="849"/>
      <c r="L507" s="849"/>
      <c r="M507" s="849"/>
      <c r="N507" s="849"/>
      <c r="O507" s="849"/>
      <c r="P507" s="837"/>
      <c r="Q507" s="850"/>
    </row>
    <row r="508" spans="1:17" ht="14.4" customHeight="1" x14ac:dyDescent="0.3">
      <c r="A508" s="831" t="s">
        <v>576</v>
      </c>
      <c r="B508" s="832" t="s">
        <v>5551</v>
      </c>
      <c r="C508" s="832" t="s">
        <v>5459</v>
      </c>
      <c r="D508" s="832" t="s">
        <v>6299</v>
      </c>
      <c r="E508" s="832" t="s">
        <v>6300</v>
      </c>
      <c r="F508" s="849"/>
      <c r="G508" s="849"/>
      <c r="H508" s="849"/>
      <c r="I508" s="849"/>
      <c r="J508" s="849"/>
      <c r="K508" s="849"/>
      <c r="L508" s="849"/>
      <c r="M508" s="849"/>
      <c r="N508" s="849">
        <v>1</v>
      </c>
      <c r="O508" s="849">
        <v>0</v>
      </c>
      <c r="P508" s="837"/>
      <c r="Q508" s="850">
        <v>0</v>
      </c>
    </row>
    <row r="509" spans="1:17" ht="14.4" customHeight="1" x14ac:dyDescent="0.3">
      <c r="A509" s="831" t="s">
        <v>576</v>
      </c>
      <c r="B509" s="832" t="s">
        <v>5551</v>
      </c>
      <c r="C509" s="832" t="s">
        <v>5459</v>
      </c>
      <c r="D509" s="832" t="s">
        <v>6301</v>
      </c>
      <c r="E509" s="832" t="s">
        <v>6302</v>
      </c>
      <c r="F509" s="849"/>
      <c r="G509" s="849"/>
      <c r="H509" s="849"/>
      <c r="I509" s="849"/>
      <c r="J509" s="849"/>
      <c r="K509" s="849"/>
      <c r="L509" s="849"/>
      <c r="M509" s="849"/>
      <c r="N509" s="849">
        <v>1</v>
      </c>
      <c r="O509" s="849">
        <v>0</v>
      </c>
      <c r="P509" s="837"/>
      <c r="Q509" s="850">
        <v>0</v>
      </c>
    </row>
    <row r="510" spans="1:17" ht="14.4" customHeight="1" x14ac:dyDescent="0.3">
      <c r="A510" s="831" t="s">
        <v>576</v>
      </c>
      <c r="B510" s="832" t="s">
        <v>5551</v>
      </c>
      <c r="C510" s="832" t="s">
        <v>5459</v>
      </c>
      <c r="D510" s="832" t="s">
        <v>6303</v>
      </c>
      <c r="E510" s="832" t="s">
        <v>6304</v>
      </c>
      <c r="F510" s="849"/>
      <c r="G510" s="849"/>
      <c r="H510" s="849"/>
      <c r="I510" s="849"/>
      <c r="J510" s="849"/>
      <c r="K510" s="849"/>
      <c r="L510" s="849"/>
      <c r="M510" s="849"/>
      <c r="N510" s="849">
        <v>1</v>
      </c>
      <c r="O510" s="849">
        <v>0</v>
      </c>
      <c r="P510" s="837"/>
      <c r="Q510" s="850">
        <v>0</v>
      </c>
    </row>
    <row r="511" spans="1:17" ht="14.4" customHeight="1" x14ac:dyDescent="0.3">
      <c r="A511" s="831" t="s">
        <v>576</v>
      </c>
      <c r="B511" s="832" t="s">
        <v>5551</v>
      </c>
      <c r="C511" s="832" t="s">
        <v>5459</v>
      </c>
      <c r="D511" s="832" t="s">
        <v>6305</v>
      </c>
      <c r="E511" s="832" t="s">
        <v>6306</v>
      </c>
      <c r="F511" s="849"/>
      <c r="G511" s="849"/>
      <c r="H511" s="849"/>
      <c r="I511" s="849"/>
      <c r="J511" s="849">
        <v>1</v>
      </c>
      <c r="K511" s="849">
        <v>0</v>
      </c>
      <c r="L511" s="849"/>
      <c r="M511" s="849">
        <v>0</v>
      </c>
      <c r="N511" s="849"/>
      <c r="O511" s="849"/>
      <c r="P511" s="837"/>
      <c r="Q511" s="850"/>
    </row>
    <row r="512" spans="1:17" ht="14.4" customHeight="1" x14ac:dyDescent="0.3">
      <c r="A512" s="831" t="s">
        <v>576</v>
      </c>
      <c r="B512" s="832" t="s">
        <v>6307</v>
      </c>
      <c r="C512" s="832" t="s">
        <v>5456</v>
      </c>
      <c r="D512" s="832" t="s">
        <v>6308</v>
      </c>
      <c r="E512" s="832" t="s">
        <v>6309</v>
      </c>
      <c r="F512" s="849">
        <v>1</v>
      </c>
      <c r="G512" s="849">
        <v>79.680000000000007</v>
      </c>
      <c r="H512" s="849"/>
      <c r="I512" s="849">
        <v>79.680000000000007</v>
      </c>
      <c r="J512" s="849"/>
      <c r="K512" s="849"/>
      <c r="L512" s="849"/>
      <c r="M512" s="849"/>
      <c r="N512" s="849">
        <v>8</v>
      </c>
      <c r="O512" s="849">
        <v>399.44</v>
      </c>
      <c r="P512" s="837"/>
      <c r="Q512" s="850">
        <v>49.93</v>
      </c>
    </row>
    <row r="513" spans="1:17" ht="14.4" customHeight="1" x14ac:dyDescent="0.3">
      <c r="A513" s="831" t="s">
        <v>576</v>
      </c>
      <c r="B513" s="832" t="s">
        <v>6307</v>
      </c>
      <c r="C513" s="832" t="s">
        <v>5456</v>
      </c>
      <c r="D513" s="832" t="s">
        <v>5695</v>
      </c>
      <c r="E513" s="832" t="s">
        <v>1678</v>
      </c>
      <c r="F513" s="849">
        <v>1</v>
      </c>
      <c r="G513" s="849">
        <v>4988.09</v>
      </c>
      <c r="H513" s="849">
        <v>9.0908825815599462E-2</v>
      </c>
      <c r="I513" s="849">
        <v>4988.09</v>
      </c>
      <c r="J513" s="849">
        <v>11</v>
      </c>
      <c r="K513" s="849">
        <v>54869.150000000009</v>
      </c>
      <c r="L513" s="849">
        <v>1</v>
      </c>
      <c r="M513" s="849">
        <v>4988.1045454545465</v>
      </c>
      <c r="N513" s="849">
        <v>20</v>
      </c>
      <c r="O513" s="849">
        <v>99762.080000000016</v>
      </c>
      <c r="P513" s="837">
        <v>1.8181816193616995</v>
      </c>
      <c r="Q513" s="850">
        <v>4988.1040000000012</v>
      </c>
    </row>
    <row r="514" spans="1:17" ht="14.4" customHeight="1" x14ac:dyDescent="0.3">
      <c r="A514" s="831" t="s">
        <v>576</v>
      </c>
      <c r="B514" s="832" t="s">
        <v>6307</v>
      </c>
      <c r="C514" s="832" t="s">
        <v>5456</v>
      </c>
      <c r="D514" s="832" t="s">
        <v>5696</v>
      </c>
      <c r="E514" s="832" t="s">
        <v>3801</v>
      </c>
      <c r="F514" s="849"/>
      <c r="G514" s="849"/>
      <c r="H514" s="849"/>
      <c r="I514" s="849"/>
      <c r="J514" s="849">
        <v>28</v>
      </c>
      <c r="K514" s="849">
        <v>2393.44</v>
      </c>
      <c r="L514" s="849">
        <v>1</v>
      </c>
      <c r="M514" s="849">
        <v>85.48</v>
      </c>
      <c r="N514" s="849"/>
      <c r="O514" s="849"/>
      <c r="P514" s="837"/>
      <c r="Q514" s="850"/>
    </row>
    <row r="515" spans="1:17" ht="14.4" customHeight="1" x14ac:dyDescent="0.3">
      <c r="A515" s="831" t="s">
        <v>576</v>
      </c>
      <c r="B515" s="832" t="s">
        <v>6307</v>
      </c>
      <c r="C515" s="832" t="s">
        <v>5456</v>
      </c>
      <c r="D515" s="832" t="s">
        <v>5697</v>
      </c>
      <c r="E515" s="832" t="s">
        <v>3801</v>
      </c>
      <c r="F515" s="849"/>
      <c r="G515" s="849"/>
      <c r="H515" s="849"/>
      <c r="I515" s="849"/>
      <c r="J515" s="849">
        <v>3</v>
      </c>
      <c r="K515" s="849">
        <v>228.39</v>
      </c>
      <c r="L515" s="849">
        <v>1</v>
      </c>
      <c r="M515" s="849">
        <v>76.13</v>
      </c>
      <c r="N515" s="849"/>
      <c r="O515" s="849"/>
      <c r="P515" s="837"/>
      <c r="Q515" s="850"/>
    </row>
    <row r="516" spans="1:17" ht="14.4" customHeight="1" x14ac:dyDescent="0.3">
      <c r="A516" s="831" t="s">
        <v>576</v>
      </c>
      <c r="B516" s="832" t="s">
        <v>6307</v>
      </c>
      <c r="C516" s="832" t="s">
        <v>5456</v>
      </c>
      <c r="D516" s="832" t="s">
        <v>5698</v>
      </c>
      <c r="E516" s="832" t="s">
        <v>5699</v>
      </c>
      <c r="F516" s="849"/>
      <c r="G516" s="849"/>
      <c r="H516" s="849"/>
      <c r="I516" s="849"/>
      <c r="J516" s="849">
        <v>0.30000000000000004</v>
      </c>
      <c r="K516" s="849">
        <v>132.37</v>
      </c>
      <c r="L516" s="849">
        <v>1</v>
      </c>
      <c r="M516" s="849">
        <v>441.23333333333329</v>
      </c>
      <c r="N516" s="849">
        <v>7.1</v>
      </c>
      <c r="O516" s="849">
        <v>3132.79</v>
      </c>
      <c r="P516" s="837">
        <v>23.666918486061796</v>
      </c>
      <c r="Q516" s="850">
        <v>441.23802816901411</v>
      </c>
    </row>
    <row r="517" spans="1:17" ht="14.4" customHeight="1" x14ac:dyDescent="0.3">
      <c r="A517" s="831" t="s">
        <v>576</v>
      </c>
      <c r="B517" s="832" t="s">
        <v>6307</v>
      </c>
      <c r="C517" s="832" t="s">
        <v>5456</v>
      </c>
      <c r="D517" s="832" t="s">
        <v>5701</v>
      </c>
      <c r="E517" s="832" t="s">
        <v>5702</v>
      </c>
      <c r="F517" s="849">
        <v>9</v>
      </c>
      <c r="G517" s="849">
        <v>723.87</v>
      </c>
      <c r="H517" s="849"/>
      <c r="I517" s="849">
        <v>80.430000000000007</v>
      </c>
      <c r="J517" s="849"/>
      <c r="K517" s="849"/>
      <c r="L517" s="849"/>
      <c r="M517" s="849"/>
      <c r="N517" s="849"/>
      <c r="O517" s="849"/>
      <c r="P517" s="837"/>
      <c r="Q517" s="850"/>
    </row>
    <row r="518" spans="1:17" ht="14.4" customHeight="1" x14ac:dyDescent="0.3">
      <c r="A518" s="831" t="s">
        <v>576</v>
      </c>
      <c r="B518" s="832" t="s">
        <v>6307</v>
      </c>
      <c r="C518" s="832" t="s">
        <v>5456</v>
      </c>
      <c r="D518" s="832" t="s">
        <v>5703</v>
      </c>
      <c r="E518" s="832" t="s">
        <v>1399</v>
      </c>
      <c r="F518" s="849">
        <v>654.59999999999991</v>
      </c>
      <c r="G518" s="849">
        <v>38308.14</v>
      </c>
      <c r="H518" s="849">
        <v>1.6606615224553494</v>
      </c>
      <c r="I518" s="849">
        <v>58.521448212648956</v>
      </c>
      <c r="J518" s="849">
        <v>395</v>
      </c>
      <c r="K518" s="849">
        <v>23068</v>
      </c>
      <c r="L518" s="849">
        <v>1</v>
      </c>
      <c r="M518" s="849">
        <v>58.4</v>
      </c>
      <c r="N518" s="849">
        <v>597</v>
      </c>
      <c r="O518" s="849">
        <v>34864.800000000003</v>
      </c>
      <c r="P518" s="837">
        <v>1.5113924050632912</v>
      </c>
      <c r="Q518" s="850">
        <v>58.400000000000006</v>
      </c>
    </row>
    <row r="519" spans="1:17" ht="14.4" customHeight="1" x14ac:dyDescent="0.3">
      <c r="A519" s="831" t="s">
        <v>576</v>
      </c>
      <c r="B519" s="832" t="s">
        <v>6307</v>
      </c>
      <c r="C519" s="832" t="s">
        <v>5456</v>
      </c>
      <c r="D519" s="832" t="s">
        <v>5706</v>
      </c>
      <c r="E519" s="832" t="s">
        <v>2266</v>
      </c>
      <c r="F519" s="849">
        <v>2</v>
      </c>
      <c r="G519" s="849">
        <v>24026.799999999999</v>
      </c>
      <c r="H519" s="849">
        <v>2.8571428571428572</v>
      </c>
      <c r="I519" s="849">
        <v>12013.4</v>
      </c>
      <c r="J519" s="849">
        <v>0.7</v>
      </c>
      <c r="K519" s="849">
        <v>8409.3799999999992</v>
      </c>
      <c r="L519" s="849">
        <v>1</v>
      </c>
      <c r="M519" s="849">
        <v>12013.4</v>
      </c>
      <c r="N519" s="849">
        <v>8.8000000000000007</v>
      </c>
      <c r="O519" s="849">
        <v>105717.92</v>
      </c>
      <c r="P519" s="837">
        <v>12.571428571428573</v>
      </c>
      <c r="Q519" s="850">
        <v>12013.4</v>
      </c>
    </row>
    <row r="520" spans="1:17" ht="14.4" customHeight="1" x14ac:dyDescent="0.3">
      <c r="A520" s="831" t="s">
        <v>576</v>
      </c>
      <c r="B520" s="832" t="s">
        <v>6307</v>
      </c>
      <c r="C520" s="832" t="s">
        <v>5456</v>
      </c>
      <c r="D520" s="832" t="s">
        <v>6310</v>
      </c>
      <c r="E520" s="832" t="s">
        <v>6311</v>
      </c>
      <c r="F520" s="849">
        <v>24</v>
      </c>
      <c r="G520" s="849">
        <v>80403.12</v>
      </c>
      <c r="H520" s="849"/>
      <c r="I520" s="849">
        <v>3350.1299999999997</v>
      </c>
      <c r="J520" s="849"/>
      <c r="K520" s="849"/>
      <c r="L520" s="849"/>
      <c r="M520" s="849"/>
      <c r="N520" s="849"/>
      <c r="O520" s="849"/>
      <c r="P520" s="837"/>
      <c r="Q520" s="850"/>
    </row>
    <row r="521" spans="1:17" ht="14.4" customHeight="1" x14ac:dyDescent="0.3">
      <c r="A521" s="831" t="s">
        <v>576</v>
      </c>
      <c r="B521" s="832" t="s">
        <v>6307</v>
      </c>
      <c r="C521" s="832" t="s">
        <v>5456</v>
      </c>
      <c r="D521" s="832" t="s">
        <v>5707</v>
      </c>
      <c r="E521" s="832" t="s">
        <v>5708</v>
      </c>
      <c r="F521" s="849"/>
      <c r="G521" s="849"/>
      <c r="H521" s="849"/>
      <c r="I521" s="849"/>
      <c r="J521" s="849">
        <v>0.1</v>
      </c>
      <c r="K521" s="849">
        <v>494.39</v>
      </c>
      <c r="L521" s="849">
        <v>1</v>
      </c>
      <c r="M521" s="849">
        <v>4943.8999999999996</v>
      </c>
      <c r="N521" s="849"/>
      <c r="O521" s="849"/>
      <c r="P521" s="837"/>
      <c r="Q521" s="850"/>
    </row>
    <row r="522" spans="1:17" ht="14.4" customHeight="1" x14ac:dyDescent="0.3">
      <c r="A522" s="831" t="s">
        <v>576</v>
      </c>
      <c r="B522" s="832" t="s">
        <v>6307</v>
      </c>
      <c r="C522" s="832" t="s">
        <v>5456</v>
      </c>
      <c r="D522" s="832" t="s">
        <v>5709</v>
      </c>
      <c r="E522" s="832" t="s">
        <v>5710</v>
      </c>
      <c r="F522" s="849">
        <v>127</v>
      </c>
      <c r="G522" s="849">
        <v>4903.47</v>
      </c>
      <c r="H522" s="849">
        <v>1.6710526315789473</v>
      </c>
      <c r="I522" s="849">
        <v>38.61</v>
      </c>
      <c r="J522" s="849">
        <v>76</v>
      </c>
      <c r="K522" s="849">
        <v>2934.36</v>
      </c>
      <c r="L522" s="849">
        <v>1</v>
      </c>
      <c r="M522" s="849">
        <v>38.61</v>
      </c>
      <c r="N522" s="849"/>
      <c r="O522" s="849"/>
      <c r="P522" s="837"/>
      <c r="Q522" s="850"/>
    </row>
    <row r="523" spans="1:17" ht="14.4" customHeight="1" x14ac:dyDescent="0.3">
      <c r="A523" s="831" t="s">
        <v>576</v>
      </c>
      <c r="B523" s="832" t="s">
        <v>6307</v>
      </c>
      <c r="C523" s="832" t="s">
        <v>5456</v>
      </c>
      <c r="D523" s="832" t="s">
        <v>5709</v>
      </c>
      <c r="E523" s="832"/>
      <c r="F523" s="849">
        <v>11</v>
      </c>
      <c r="G523" s="849">
        <v>424.71000000000004</v>
      </c>
      <c r="H523" s="849"/>
      <c r="I523" s="849">
        <v>38.610000000000007</v>
      </c>
      <c r="J523" s="849"/>
      <c r="K523" s="849"/>
      <c r="L523" s="849"/>
      <c r="M523" s="849"/>
      <c r="N523" s="849"/>
      <c r="O523" s="849"/>
      <c r="P523" s="837"/>
      <c r="Q523" s="850"/>
    </row>
    <row r="524" spans="1:17" ht="14.4" customHeight="1" x14ac:dyDescent="0.3">
      <c r="A524" s="831" t="s">
        <v>576</v>
      </c>
      <c r="B524" s="832" t="s">
        <v>6307</v>
      </c>
      <c r="C524" s="832" t="s">
        <v>5456</v>
      </c>
      <c r="D524" s="832" t="s">
        <v>5711</v>
      </c>
      <c r="E524" s="832" t="s">
        <v>5712</v>
      </c>
      <c r="F524" s="849">
        <v>24.300000000000004</v>
      </c>
      <c r="G524" s="849">
        <v>9394.82</v>
      </c>
      <c r="H524" s="849">
        <v>4.7648807108658602</v>
      </c>
      <c r="I524" s="849">
        <v>386.61810699588472</v>
      </c>
      <c r="J524" s="849">
        <v>5.0999999999999996</v>
      </c>
      <c r="K524" s="849">
        <v>1971.68</v>
      </c>
      <c r="L524" s="849">
        <v>1</v>
      </c>
      <c r="M524" s="849">
        <v>386.60392156862747</v>
      </c>
      <c r="N524" s="849">
        <v>1.8</v>
      </c>
      <c r="O524" s="849">
        <v>695.89</v>
      </c>
      <c r="P524" s="837">
        <v>0.35294266818144931</v>
      </c>
      <c r="Q524" s="850">
        <v>386.60555555555555</v>
      </c>
    </row>
    <row r="525" spans="1:17" ht="14.4" customHeight="1" x14ac:dyDescent="0.3">
      <c r="A525" s="831" t="s">
        <v>576</v>
      </c>
      <c r="B525" s="832" t="s">
        <v>6307</v>
      </c>
      <c r="C525" s="832" t="s">
        <v>5456</v>
      </c>
      <c r="D525" s="832" t="s">
        <v>5713</v>
      </c>
      <c r="E525" s="832" t="s">
        <v>5714</v>
      </c>
      <c r="F525" s="849"/>
      <c r="G525" s="849"/>
      <c r="H525" s="849"/>
      <c r="I525" s="849"/>
      <c r="J525" s="849"/>
      <c r="K525" s="849"/>
      <c r="L525" s="849"/>
      <c r="M525" s="849"/>
      <c r="N525" s="849">
        <v>3</v>
      </c>
      <c r="O525" s="849">
        <v>115.83</v>
      </c>
      <c r="P525" s="837"/>
      <c r="Q525" s="850">
        <v>38.61</v>
      </c>
    </row>
    <row r="526" spans="1:17" ht="14.4" customHeight="1" x14ac:dyDescent="0.3">
      <c r="A526" s="831" t="s">
        <v>576</v>
      </c>
      <c r="B526" s="832" t="s">
        <v>6307</v>
      </c>
      <c r="C526" s="832" t="s">
        <v>5456</v>
      </c>
      <c r="D526" s="832" t="s">
        <v>5715</v>
      </c>
      <c r="E526" s="832" t="s">
        <v>1675</v>
      </c>
      <c r="F526" s="849">
        <v>17</v>
      </c>
      <c r="G526" s="849">
        <v>141105.46000000002</v>
      </c>
      <c r="H526" s="849">
        <v>0.77944714423219019</v>
      </c>
      <c r="I526" s="849">
        <v>8300.3211764705902</v>
      </c>
      <c r="J526" s="849">
        <v>21</v>
      </c>
      <c r="K526" s="849">
        <v>181032.75</v>
      </c>
      <c r="L526" s="849">
        <v>1</v>
      </c>
      <c r="M526" s="849">
        <v>8620.6071428571431</v>
      </c>
      <c r="N526" s="849">
        <v>33</v>
      </c>
      <c r="O526" s="849">
        <v>302222.91000000003</v>
      </c>
      <c r="P526" s="837">
        <v>1.6694377674757745</v>
      </c>
      <c r="Q526" s="850">
        <v>9158.27</v>
      </c>
    </row>
    <row r="527" spans="1:17" ht="14.4" customHeight="1" x14ac:dyDescent="0.3">
      <c r="A527" s="831" t="s">
        <v>576</v>
      </c>
      <c r="B527" s="832" t="s">
        <v>6307</v>
      </c>
      <c r="C527" s="832" t="s">
        <v>5456</v>
      </c>
      <c r="D527" s="832" t="s">
        <v>5716</v>
      </c>
      <c r="E527" s="832" t="s">
        <v>1675</v>
      </c>
      <c r="F527" s="849"/>
      <c r="G527" s="849"/>
      <c r="H527" s="849"/>
      <c r="I527" s="849"/>
      <c r="J527" s="849"/>
      <c r="K527" s="849"/>
      <c r="L527" s="849"/>
      <c r="M527" s="849"/>
      <c r="N527" s="849">
        <v>2</v>
      </c>
      <c r="O527" s="849">
        <v>33926.550000000003</v>
      </c>
      <c r="P527" s="837"/>
      <c r="Q527" s="850">
        <v>16963.275000000001</v>
      </c>
    </row>
    <row r="528" spans="1:17" ht="14.4" customHeight="1" x14ac:dyDescent="0.3">
      <c r="A528" s="831" t="s">
        <v>576</v>
      </c>
      <c r="B528" s="832" t="s">
        <v>6307</v>
      </c>
      <c r="C528" s="832" t="s">
        <v>5456</v>
      </c>
      <c r="D528" s="832" t="s">
        <v>5717</v>
      </c>
      <c r="E528" s="832" t="s">
        <v>5718</v>
      </c>
      <c r="F528" s="849">
        <v>111</v>
      </c>
      <c r="G528" s="849">
        <v>5019.78</v>
      </c>
      <c r="H528" s="849">
        <v>4.1809201759061825</v>
      </c>
      <c r="I528" s="849">
        <v>45.223243243243239</v>
      </c>
      <c r="J528" s="849">
        <v>28</v>
      </c>
      <c r="K528" s="849">
        <v>1200.6400000000001</v>
      </c>
      <c r="L528" s="849">
        <v>1</v>
      </c>
      <c r="M528" s="849">
        <v>42.88</v>
      </c>
      <c r="N528" s="849">
        <v>67</v>
      </c>
      <c r="O528" s="849">
        <v>2872.96</v>
      </c>
      <c r="P528" s="837">
        <v>2.3928571428571428</v>
      </c>
      <c r="Q528" s="850">
        <v>42.88</v>
      </c>
    </row>
    <row r="529" spans="1:17" ht="14.4" customHeight="1" x14ac:dyDescent="0.3">
      <c r="A529" s="831" t="s">
        <v>576</v>
      </c>
      <c r="B529" s="832" t="s">
        <v>6307</v>
      </c>
      <c r="C529" s="832" t="s">
        <v>5456</v>
      </c>
      <c r="D529" s="832" t="s">
        <v>5719</v>
      </c>
      <c r="E529" s="832" t="s">
        <v>5720</v>
      </c>
      <c r="F529" s="849">
        <v>1.7999999999999998</v>
      </c>
      <c r="G529" s="849">
        <v>990.54</v>
      </c>
      <c r="H529" s="849"/>
      <c r="I529" s="849">
        <v>550.30000000000007</v>
      </c>
      <c r="J529" s="849"/>
      <c r="K529" s="849"/>
      <c r="L529" s="849"/>
      <c r="M529" s="849"/>
      <c r="N529" s="849">
        <v>0.2</v>
      </c>
      <c r="O529" s="849">
        <v>108.69</v>
      </c>
      <c r="P529" s="837"/>
      <c r="Q529" s="850">
        <v>543.44999999999993</v>
      </c>
    </row>
    <row r="530" spans="1:17" ht="14.4" customHeight="1" x14ac:dyDescent="0.3">
      <c r="A530" s="831" t="s">
        <v>576</v>
      </c>
      <c r="B530" s="832" t="s">
        <v>6307</v>
      </c>
      <c r="C530" s="832" t="s">
        <v>5456</v>
      </c>
      <c r="D530" s="832" t="s">
        <v>5721</v>
      </c>
      <c r="E530" s="832" t="s">
        <v>1381</v>
      </c>
      <c r="F530" s="849">
        <v>25</v>
      </c>
      <c r="G530" s="849">
        <v>1930.5</v>
      </c>
      <c r="H530" s="849">
        <v>0.12690355329949238</v>
      </c>
      <c r="I530" s="849">
        <v>77.22</v>
      </c>
      <c r="J530" s="849">
        <v>197</v>
      </c>
      <c r="K530" s="849">
        <v>15212.34</v>
      </c>
      <c r="L530" s="849">
        <v>1</v>
      </c>
      <c r="M530" s="849">
        <v>77.22</v>
      </c>
      <c r="N530" s="849">
        <v>12</v>
      </c>
      <c r="O530" s="849">
        <v>926.64</v>
      </c>
      <c r="P530" s="837">
        <v>6.091370558375634E-2</v>
      </c>
      <c r="Q530" s="850">
        <v>77.22</v>
      </c>
    </row>
    <row r="531" spans="1:17" ht="14.4" customHeight="1" x14ac:dyDescent="0.3">
      <c r="A531" s="831" t="s">
        <v>576</v>
      </c>
      <c r="B531" s="832" t="s">
        <v>6307</v>
      </c>
      <c r="C531" s="832" t="s">
        <v>5456</v>
      </c>
      <c r="D531" s="832" t="s">
        <v>5725</v>
      </c>
      <c r="E531" s="832" t="s">
        <v>5726</v>
      </c>
      <c r="F531" s="849">
        <v>22.9</v>
      </c>
      <c r="G531" s="849">
        <v>8318.42</v>
      </c>
      <c r="H531" s="849">
        <v>0.59560784661903288</v>
      </c>
      <c r="I531" s="849">
        <v>363.24978165938865</v>
      </c>
      <c r="J531" s="849">
        <v>51.4</v>
      </c>
      <c r="K531" s="849">
        <v>13966.27</v>
      </c>
      <c r="L531" s="849">
        <v>1</v>
      </c>
      <c r="M531" s="849">
        <v>271.71731517509727</v>
      </c>
      <c r="N531" s="849">
        <v>25.4</v>
      </c>
      <c r="O531" s="849">
        <v>6901.6</v>
      </c>
      <c r="P531" s="837">
        <v>0.49416200603310689</v>
      </c>
      <c r="Q531" s="850">
        <v>271.71653543307087</v>
      </c>
    </row>
    <row r="532" spans="1:17" ht="14.4" customHeight="1" x14ac:dyDescent="0.3">
      <c r="A532" s="831" t="s">
        <v>576</v>
      </c>
      <c r="B532" s="832" t="s">
        <v>6307</v>
      </c>
      <c r="C532" s="832" t="s">
        <v>5456</v>
      </c>
      <c r="D532" s="832" t="s">
        <v>5727</v>
      </c>
      <c r="E532" s="832" t="s">
        <v>5728</v>
      </c>
      <c r="F532" s="849">
        <v>9</v>
      </c>
      <c r="G532" s="849">
        <v>53871.59</v>
      </c>
      <c r="H532" s="849"/>
      <c r="I532" s="849">
        <v>5985.7322222222219</v>
      </c>
      <c r="J532" s="849"/>
      <c r="K532" s="849"/>
      <c r="L532" s="849"/>
      <c r="M532" s="849"/>
      <c r="N532" s="849">
        <v>1</v>
      </c>
      <c r="O532" s="849">
        <v>5985.75</v>
      </c>
      <c r="P532" s="837"/>
      <c r="Q532" s="850">
        <v>5985.75</v>
      </c>
    </row>
    <row r="533" spans="1:17" ht="14.4" customHeight="1" x14ac:dyDescent="0.3">
      <c r="A533" s="831" t="s">
        <v>576</v>
      </c>
      <c r="B533" s="832" t="s">
        <v>6307</v>
      </c>
      <c r="C533" s="832" t="s">
        <v>5456</v>
      </c>
      <c r="D533" s="832" t="s">
        <v>5731</v>
      </c>
      <c r="E533" s="832" t="s">
        <v>5730</v>
      </c>
      <c r="F533" s="849">
        <v>1</v>
      </c>
      <c r="G533" s="849">
        <v>19.59</v>
      </c>
      <c r="H533" s="849"/>
      <c r="I533" s="849">
        <v>19.59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" customHeight="1" x14ac:dyDescent="0.3">
      <c r="A534" s="831" t="s">
        <v>576</v>
      </c>
      <c r="B534" s="832" t="s">
        <v>6307</v>
      </c>
      <c r="C534" s="832" t="s">
        <v>5456</v>
      </c>
      <c r="D534" s="832" t="s">
        <v>5732</v>
      </c>
      <c r="E534" s="832" t="s">
        <v>5733</v>
      </c>
      <c r="F534" s="849">
        <v>13.35</v>
      </c>
      <c r="G534" s="849">
        <v>50132.070000000007</v>
      </c>
      <c r="H534" s="849">
        <v>1.3838118093648144</v>
      </c>
      <c r="I534" s="849">
        <v>3755.211235955057</v>
      </c>
      <c r="J534" s="849">
        <v>11.100000000000001</v>
      </c>
      <c r="K534" s="849">
        <v>36227.520000000004</v>
      </c>
      <c r="L534" s="849">
        <v>1</v>
      </c>
      <c r="M534" s="849">
        <v>3263.7405405405407</v>
      </c>
      <c r="N534" s="849">
        <v>18</v>
      </c>
      <c r="O534" s="849">
        <v>58747.41</v>
      </c>
      <c r="P534" s="837">
        <v>1.6216238373479608</v>
      </c>
      <c r="Q534" s="850">
        <v>3263.7450000000003</v>
      </c>
    </row>
    <row r="535" spans="1:17" ht="14.4" customHeight="1" x14ac:dyDescent="0.3">
      <c r="A535" s="831" t="s">
        <v>576</v>
      </c>
      <c r="B535" s="832" t="s">
        <v>6307</v>
      </c>
      <c r="C535" s="832" t="s">
        <v>5456</v>
      </c>
      <c r="D535" s="832" t="s">
        <v>6312</v>
      </c>
      <c r="E535" s="832" t="s">
        <v>5733</v>
      </c>
      <c r="F535" s="849">
        <v>3.4</v>
      </c>
      <c r="G535" s="849">
        <v>7164.84</v>
      </c>
      <c r="H535" s="849"/>
      <c r="I535" s="849">
        <v>2107.3058823529414</v>
      </c>
      <c r="J535" s="849"/>
      <c r="K535" s="849"/>
      <c r="L535" s="849"/>
      <c r="M535" s="849"/>
      <c r="N535" s="849"/>
      <c r="O535" s="849"/>
      <c r="P535" s="837"/>
      <c r="Q535" s="850"/>
    </row>
    <row r="536" spans="1:17" ht="14.4" customHeight="1" x14ac:dyDescent="0.3">
      <c r="A536" s="831" t="s">
        <v>576</v>
      </c>
      <c r="B536" s="832" t="s">
        <v>6307</v>
      </c>
      <c r="C536" s="832" t="s">
        <v>5456</v>
      </c>
      <c r="D536" s="832" t="s">
        <v>5734</v>
      </c>
      <c r="E536" s="832" t="s">
        <v>1405</v>
      </c>
      <c r="F536" s="849"/>
      <c r="G536" s="849"/>
      <c r="H536" s="849"/>
      <c r="I536" s="849"/>
      <c r="J536" s="849">
        <v>0.4</v>
      </c>
      <c r="K536" s="849">
        <v>154.65</v>
      </c>
      <c r="L536" s="849">
        <v>1</v>
      </c>
      <c r="M536" s="849">
        <v>386.625</v>
      </c>
      <c r="N536" s="849"/>
      <c r="O536" s="849"/>
      <c r="P536" s="837"/>
      <c r="Q536" s="850"/>
    </row>
    <row r="537" spans="1:17" ht="14.4" customHeight="1" x14ac:dyDescent="0.3">
      <c r="A537" s="831" t="s">
        <v>576</v>
      </c>
      <c r="B537" s="832" t="s">
        <v>6307</v>
      </c>
      <c r="C537" s="832" t="s">
        <v>5456</v>
      </c>
      <c r="D537" s="832" t="s">
        <v>5735</v>
      </c>
      <c r="E537" s="832" t="s">
        <v>5736</v>
      </c>
      <c r="F537" s="849">
        <v>14</v>
      </c>
      <c r="G537" s="849">
        <v>1534.4</v>
      </c>
      <c r="H537" s="849"/>
      <c r="I537" s="849">
        <v>109.60000000000001</v>
      </c>
      <c r="J537" s="849"/>
      <c r="K537" s="849"/>
      <c r="L537" s="849"/>
      <c r="M537" s="849"/>
      <c r="N537" s="849"/>
      <c r="O537" s="849"/>
      <c r="P537" s="837"/>
      <c r="Q537" s="850"/>
    </row>
    <row r="538" spans="1:17" ht="14.4" customHeight="1" x14ac:dyDescent="0.3">
      <c r="A538" s="831" t="s">
        <v>576</v>
      </c>
      <c r="B538" s="832" t="s">
        <v>6307</v>
      </c>
      <c r="C538" s="832" t="s">
        <v>5456</v>
      </c>
      <c r="D538" s="832" t="s">
        <v>5737</v>
      </c>
      <c r="E538" s="832" t="s">
        <v>5736</v>
      </c>
      <c r="F538" s="849">
        <v>88.7</v>
      </c>
      <c r="G538" s="849">
        <v>19731.879999999997</v>
      </c>
      <c r="H538" s="849">
        <v>1.593233641237646</v>
      </c>
      <c r="I538" s="849">
        <v>222.45636978579478</v>
      </c>
      <c r="J538" s="849">
        <v>56.5</v>
      </c>
      <c r="K538" s="849">
        <v>12384.8</v>
      </c>
      <c r="L538" s="849">
        <v>1</v>
      </c>
      <c r="M538" s="849">
        <v>219.2</v>
      </c>
      <c r="N538" s="849">
        <v>7</v>
      </c>
      <c r="O538" s="849">
        <v>1534.4</v>
      </c>
      <c r="P538" s="837">
        <v>0.12389380530973453</v>
      </c>
      <c r="Q538" s="850">
        <v>219.20000000000002</v>
      </c>
    </row>
    <row r="539" spans="1:17" ht="14.4" customHeight="1" x14ac:dyDescent="0.3">
      <c r="A539" s="831" t="s">
        <v>576</v>
      </c>
      <c r="B539" s="832" t="s">
        <v>6307</v>
      </c>
      <c r="C539" s="832" t="s">
        <v>5456</v>
      </c>
      <c r="D539" s="832" t="s">
        <v>5738</v>
      </c>
      <c r="E539" s="832" t="s">
        <v>5739</v>
      </c>
      <c r="F539" s="849">
        <v>1</v>
      </c>
      <c r="G539" s="849">
        <v>3789.51</v>
      </c>
      <c r="H539" s="849"/>
      <c r="I539" s="849">
        <v>3789.51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576</v>
      </c>
      <c r="B540" s="832" t="s">
        <v>6307</v>
      </c>
      <c r="C540" s="832" t="s">
        <v>5456</v>
      </c>
      <c r="D540" s="832" t="s">
        <v>5738</v>
      </c>
      <c r="E540" s="832"/>
      <c r="F540" s="849">
        <v>1</v>
      </c>
      <c r="G540" s="849">
        <v>3382.11</v>
      </c>
      <c r="H540" s="849"/>
      <c r="I540" s="849">
        <v>3382.11</v>
      </c>
      <c r="J540" s="849"/>
      <c r="K540" s="849"/>
      <c r="L540" s="849"/>
      <c r="M540" s="849"/>
      <c r="N540" s="849"/>
      <c r="O540" s="849"/>
      <c r="P540" s="837"/>
      <c r="Q540" s="850"/>
    </row>
    <row r="541" spans="1:17" ht="14.4" customHeight="1" x14ac:dyDescent="0.3">
      <c r="A541" s="831" t="s">
        <v>576</v>
      </c>
      <c r="B541" s="832" t="s">
        <v>6307</v>
      </c>
      <c r="C541" s="832" t="s">
        <v>5456</v>
      </c>
      <c r="D541" s="832" t="s">
        <v>5744</v>
      </c>
      <c r="E541" s="832" t="s">
        <v>5743</v>
      </c>
      <c r="F541" s="849"/>
      <c r="G541" s="849"/>
      <c r="H541" s="849"/>
      <c r="I541" s="849"/>
      <c r="J541" s="849">
        <v>1</v>
      </c>
      <c r="K541" s="849">
        <v>10542.91</v>
      </c>
      <c r="L541" s="849">
        <v>1</v>
      </c>
      <c r="M541" s="849">
        <v>10542.91</v>
      </c>
      <c r="N541" s="849"/>
      <c r="O541" s="849"/>
      <c r="P541" s="837"/>
      <c r="Q541" s="850"/>
    </row>
    <row r="542" spans="1:17" ht="14.4" customHeight="1" x14ac:dyDescent="0.3">
      <c r="A542" s="831" t="s">
        <v>576</v>
      </c>
      <c r="B542" s="832" t="s">
        <v>6307</v>
      </c>
      <c r="C542" s="832" t="s">
        <v>5456</v>
      </c>
      <c r="D542" s="832" t="s">
        <v>5745</v>
      </c>
      <c r="E542" s="832" t="s">
        <v>5746</v>
      </c>
      <c r="F542" s="849"/>
      <c r="G542" s="849"/>
      <c r="H542" s="849"/>
      <c r="I542" s="849"/>
      <c r="J542" s="849">
        <v>2.2000000000000002</v>
      </c>
      <c r="K542" s="849">
        <v>944.24</v>
      </c>
      <c r="L542" s="849">
        <v>1</v>
      </c>
      <c r="M542" s="849">
        <v>429.2</v>
      </c>
      <c r="N542" s="849"/>
      <c r="O542" s="849"/>
      <c r="P542" s="837"/>
      <c r="Q542" s="850"/>
    </row>
    <row r="543" spans="1:17" ht="14.4" customHeight="1" x14ac:dyDescent="0.3">
      <c r="A543" s="831" t="s">
        <v>576</v>
      </c>
      <c r="B543" s="832" t="s">
        <v>6307</v>
      </c>
      <c r="C543" s="832" t="s">
        <v>5456</v>
      </c>
      <c r="D543" s="832" t="s">
        <v>5745</v>
      </c>
      <c r="E543" s="832" t="s">
        <v>1685</v>
      </c>
      <c r="F543" s="849"/>
      <c r="G543" s="849"/>
      <c r="H543" s="849"/>
      <c r="I543" s="849"/>
      <c r="J543" s="849">
        <v>2.8000000000000003</v>
      </c>
      <c r="K543" s="849">
        <v>1201.76</v>
      </c>
      <c r="L543" s="849">
        <v>1</v>
      </c>
      <c r="M543" s="849">
        <v>429.19999999999993</v>
      </c>
      <c r="N543" s="849">
        <v>0.4</v>
      </c>
      <c r="O543" s="849">
        <v>171.68</v>
      </c>
      <c r="P543" s="837">
        <v>0.14285714285714288</v>
      </c>
      <c r="Q543" s="850">
        <v>429.2</v>
      </c>
    </row>
    <row r="544" spans="1:17" ht="14.4" customHeight="1" x14ac:dyDescent="0.3">
      <c r="A544" s="831" t="s">
        <v>576</v>
      </c>
      <c r="B544" s="832" t="s">
        <v>6307</v>
      </c>
      <c r="C544" s="832" t="s">
        <v>5456</v>
      </c>
      <c r="D544" s="832" t="s">
        <v>5747</v>
      </c>
      <c r="E544" s="832" t="s">
        <v>5748</v>
      </c>
      <c r="F544" s="849"/>
      <c r="G544" s="849"/>
      <c r="H544" s="849"/>
      <c r="I544" s="849"/>
      <c r="J544" s="849">
        <v>1</v>
      </c>
      <c r="K544" s="849">
        <v>65.75</v>
      </c>
      <c r="L544" s="849">
        <v>1</v>
      </c>
      <c r="M544" s="849">
        <v>65.75</v>
      </c>
      <c r="N544" s="849">
        <v>76</v>
      </c>
      <c r="O544" s="849">
        <v>4746.96</v>
      </c>
      <c r="P544" s="837">
        <v>72.197110266159697</v>
      </c>
      <c r="Q544" s="850">
        <v>62.46</v>
      </c>
    </row>
    <row r="545" spans="1:17" ht="14.4" customHeight="1" x14ac:dyDescent="0.3">
      <c r="A545" s="831" t="s">
        <v>576</v>
      </c>
      <c r="B545" s="832" t="s">
        <v>6307</v>
      </c>
      <c r="C545" s="832" t="s">
        <v>5456</v>
      </c>
      <c r="D545" s="832" t="s">
        <v>6313</v>
      </c>
      <c r="E545" s="832" t="s">
        <v>6314</v>
      </c>
      <c r="F545" s="849"/>
      <c r="G545" s="849"/>
      <c r="H545" s="849"/>
      <c r="I545" s="849"/>
      <c r="J545" s="849"/>
      <c r="K545" s="849"/>
      <c r="L545" s="849"/>
      <c r="M545" s="849"/>
      <c r="N545" s="849">
        <v>0.3</v>
      </c>
      <c r="O545" s="849">
        <v>13.91</v>
      </c>
      <c r="P545" s="837"/>
      <c r="Q545" s="850">
        <v>46.366666666666667</v>
      </c>
    </row>
    <row r="546" spans="1:17" ht="14.4" customHeight="1" x14ac:dyDescent="0.3">
      <c r="A546" s="831" t="s">
        <v>576</v>
      </c>
      <c r="B546" s="832" t="s">
        <v>6307</v>
      </c>
      <c r="C546" s="832" t="s">
        <v>5456</v>
      </c>
      <c r="D546" s="832" t="s">
        <v>5749</v>
      </c>
      <c r="E546" s="832" t="s">
        <v>1367</v>
      </c>
      <c r="F546" s="849">
        <v>9.5</v>
      </c>
      <c r="G546" s="849">
        <v>883.1</v>
      </c>
      <c r="H546" s="849">
        <v>0.7206920471701963</v>
      </c>
      <c r="I546" s="849">
        <v>92.957894736842107</v>
      </c>
      <c r="J546" s="849">
        <v>15.55</v>
      </c>
      <c r="K546" s="849">
        <v>1225.3499999999999</v>
      </c>
      <c r="L546" s="849">
        <v>1</v>
      </c>
      <c r="M546" s="849">
        <v>78.800643086816706</v>
      </c>
      <c r="N546" s="849">
        <v>12.700000000000001</v>
      </c>
      <c r="O546" s="849">
        <v>1000.8199999999999</v>
      </c>
      <c r="P546" s="837">
        <v>0.81676255763659367</v>
      </c>
      <c r="Q546" s="850">
        <v>78.804724409448809</v>
      </c>
    </row>
    <row r="547" spans="1:17" ht="14.4" customHeight="1" x14ac:dyDescent="0.3">
      <c r="A547" s="831" t="s">
        <v>576</v>
      </c>
      <c r="B547" s="832" t="s">
        <v>6307</v>
      </c>
      <c r="C547" s="832" t="s">
        <v>5456</v>
      </c>
      <c r="D547" s="832" t="s">
        <v>5749</v>
      </c>
      <c r="E547" s="832" t="s">
        <v>5750</v>
      </c>
      <c r="F547" s="849">
        <v>3.1</v>
      </c>
      <c r="G547" s="849">
        <v>287.51</v>
      </c>
      <c r="H547" s="849">
        <v>4.0540045121263395</v>
      </c>
      <c r="I547" s="849">
        <v>92.745161290322571</v>
      </c>
      <c r="J547" s="849">
        <v>0.89999999999999991</v>
      </c>
      <c r="K547" s="849">
        <v>70.92</v>
      </c>
      <c r="L547" s="849">
        <v>1</v>
      </c>
      <c r="M547" s="849">
        <v>78.800000000000011</v>
      </c>
      <c r="N547" s="849">
        <v>2.2000000000000002</v>
      </c>
      <c r="O547" s="849">
        <v>173.36</v>
      </c>
      <c r="P547" s="837">
        <v>2.4444444444444446</v>
      </c>
      <c r="Q547" s="850">
        <v>78.8</v>
      </c>
    </row>
    <row r="548" spans="1:17" ht="14.4" customHeight="1" x14ac:dyDescent="0.3">
      <c r="A548" s="831" t="s">
        <v>576</v>
      </c>
      <c r="B548" s="832" t="s">
        <v>6307</v>
      </c>
      <c r="C548" s="832" t="s">
        <v>5456</v>
      </c>
      <c r="D548" s="832" t="s">
        <v>5751</v>
      </c>
      <c r="E548" s="832" t="s">
        <v>2107</v>
      </c>
      <c r="F548" s="849">
        <v>22</v>
      </c>
      <c r="G548" s="849">
        <v>1543.3</v>
      </c>
      <c r="H548" s="849"/>
      <c r="I548" s="849">
        <v>70.149999999999991</v>
      </c>
      <c r="J548" s="849"/>
      <c r="K548" s="849"/>
      <c r="L548" s="849"/>
      <c r="M548" s="849"/>
      <c r="N548" s="849">
        <v>9</v>
      </c>
      <c r="O548" s="849">
        <v>397.17</v>
      </c>
      <c r="P548" s="837"/>
      <c r="Q548" s="850">
        <v>44.13</v>
      </c>
    </row>
    <row r="549" spans="1:17" ht="14.4" customHeight="1" x14ac:dyDescent="0.3">
      <c r="A549" s="831" t="s">
        <v>576</v>
      </c>
      <c r="B549" s="832" t="s">
        <v>6307</v>
      </c>
      <c r="C549" s="832" t="s">
        <v>5456</v>
      </c>
      <c r="D549" s="832" t="s">
        <v>5752</v>
      </c>
      <c r="E549" s="832" t="s">
        <v>1677</v>
      </c>
      <c r="F549" s="849">
        <v>172</v>
      </c>
      <c r="G549" s="849">
        <v>221484.44</v>
      </c>
      <c r="H549" s="849">
        <v>0.64124286751761761</v>
      </c>
      <c r="I549" s="849">
        <v>1287.7002325581395</v>
      </c>
      <c r="J549" s="849">
        <v>268.3</v>
      </c>
      <c r="K549" s="849">
        <v>345398.68</v>
      </c>
      <c r="L549" s="849">
        <v>1</v>
      </c>
      <c r="M549" s="849">
        <v>1287.3599701826313</v>
      </c>
      <c r="N549" s="849">
        <v>140</v>
      </c>
      <c r="O549" s="849">
        <v>180230.39999999999</v>
      </c>
      <c r="P549" s="837">
        <v>0.52180396288717723</v>
      </c>
      <c r="Q549" s="850">
        <v>1287.3599999999999</v>
      </c>
    </row>
    <row r="550" spans="1:17" ht="14.4" customHeight="1" x14ac:dyDescent="0.3">
      <c r="A550" s="831" t="s">
        <v>576</v>
      </c>
      <c r="B550" s="832" t="s">
        <v>6307</v>
      </c>
      <c r="C550" s="832" t="s">
        <v>5456</v>
      </c>
      <c r="D550" s="832" t="s">
        <v>5753</v>
      </c>
      <c r="E550" s="832" t="s">
        <v>5754</v>
      </c>
      <c r="F550" s="849"/>
      <c r="G550" s="849"/>
      <c r="H550" s="849"/>
      <c r="I550" s="849"/>
      <c r="J550" s="849"/>
      <c r="K550" s="849"/>
      <c r="L550" s="849"/>
      <c r="M550" s="849"/>
      <c r="N550" s="849">
        <v>0.3</v>
      </c>
      <c r="O550" s="849">
        <v>556.67999999999995</v>
      </c>
      <c r="P550" s="837"/>
      <c r="Q550" s="850">
        <v>1855.6</v>
      </c>
    </row>
    <row r="551" spans="1:17" ht="14.4" customHeight="1" x14ac:dyDescent="0.3">
      <c r="A551" s="831" t="s">
        <v>576</v>
      </c>
      <c r="B551" s="832" t="s">
        <v>6307</v>
      </c>
      <c r="C551" s="832" t="s">
        <v>5456</v>
      </c>
      <c r="D551" s="832" t="s">
        <v>5755</v>
      </c>
      <c r="E551" s="832" t="s">
        <v>5756</v>
      </c>
      <c r="F551" s="849">
        <v>5.3</v>
      </c>
      <c r="G551" s="849">
        <v>3179.01</v>
      </c>
      <c r="H551" s="849"/>
      <c r="I551" s="849">
        <v>599.8132075471699</v>
      </c>
      <c r="J551" s="849"/>
      <c r="K551" s="849"/>
      <c r="L551" s="849"/>
      <c r="M551" s="849"/>
      <c r="N551" s="849">
        <v>2.9</v>
      </c>
      <c r="O551" s="849">
        <v>1739.46</v>
      </c>
      <c r="P551" s="837"/>
      <c r="Q551" s="850">
        <v>599.81379310344835</v>
      </c>
    </row>
    <row r="552" spans="1:17" ht="14.4" customHeight="1" x14ac:dyDescent="0.3">
      <c r="A552" s="831" t="s">
        <v>576</v>
      </c>
      <c r="B552" s="832" t="s">
        <v>6307</v>
      </c>
      <c r="C552" s="832" t="s">
        <v>5456</v>
      </c>
      <c r="D552" s="832" t="s">
        <v>5757</v>
      </c>
      <c r="E552" s="832" t="s">
        <v>5756</v>
      </c>
      <c r="F552" s="849">
        <v>3.6</v>
      </c>
      <c r="G552" s="849">
        <v>2879.22</v>
      </c>
      <c r="H552" s="849">
        <v>4.5001875586120663</v>
      </c>
      <c r="I552" s="849">
        <v>799.7833333333333</v>
      </c>
      <c r="J552" s="849">
        <v>0.8</v>
      </c>
      <c r="K552" s="849">
        <v>639.79999999999995</v>
      </c>
      <c r="L552" s="849">
        <v>1</v>
      </c>
      <c r="M552" s="849">
        <v>799.74999999999989</v>
      </c>
      <c r="N552" s="849">
        <v>5</v>
      </c>
      <c r="O552" s="849">
        <v>3998.8199999999997</v>
      </c>
      <c r="P552" s="837">
        <v>6.2501094091903724</v>
      </c>
      <c r="Q552" s="850">
        <v>799.7639999999999</v>
      </c>
    </row>
    <row r="553" spans="1:17" ht="14.4" customHeight="1" x14ac:dyDescent="0.3">
      <c r="A553" s="831" t="s">
        <v>576</v>
      </c>
      <c r="B553" s="832" t="s">
        <v>6307</v>
      </c>
      <c r="C553" s="832" t="s">
        <v>5456</v>
      </c>
      <c r="D553" s="832" t="s">
        <v>5758</v>
      </c>
      <c r="E553" s="832" t="s">
        <v>5759</v>
      </c>
      <c r="F553" s="849">
        <v>1</v>
      </c>
      <c r="G553" s="849">
        <v>3382.11</v>
      </c>
      <c r="H553" s="849"/>
      <c r="I553" s="849">
        <v>3382.11</v>
      </c>
      <c r="J553" s="849"/>
      <c r="K553" s="849"/>
      <c r="L553" s="849"/>
      <c r="M553" s="849"/>
      <c r="N553" s="849"/>
      <c r="O553" s="849"/>
      <c r="P553" s="837"/>
      <c r="Q553" s="850"/>
    </row>
    <row r="554" spans="1:17" ht="14.4" customHeight="1" x14ac:dyDescent="0.3">
      <c r="A554" s="831" t="s">
        <v>576</v>
      </c>
      <c r="B554" s="832" t="s">
        <v>6307</v>
      </c>
      <c r="C554" s="832" t="s">
        <v>5456</v>
      </c>
      <c r="D554" s="832" t="s">
        <v>5760</v>
      </c>
      <c r="E554" s="832" t="s">
        <v>1371</v>
      </c>
      <c r="F554" s="849">
        <v>98.5</v>
      </c>
      <c r="G554" s="849">
        <v>9110.26</v>
      </c>
      <c r="H554" s="849">
        <v>3.177417610971021</v>
      </c>
      <c r="I554" s="849">
        <v>92.489949238578689</v>
      </c>
      <c r="J554" s="849">
        <v>31</v>
      </c>
      <c r="K554" s="849">
        <v>2867.1899999999996</v>
      </c>
      <c r="L554" s="849">
        <v>1</v>
      </c>
      <c r="M554" s="849">
        <v>92.489999999999981</v>
      </c>
      <c r="N554" s="849">
        <v>48</v>
      </c>
      <c r="O554" s="849">
        <v>4439.5199999999995</v>
      </c>
      <c r="P554" s="837">
        <v>1.5483870967741935</v>
      </c>
      <c r="Q554" s="850">
        <v>92.49</v>
      </c>
    </row>
    <row r="555" spans="1:17" ht="14.4" customHeight="1" x14ac:dyDescent="0.3">
      <c r="A555" s="831" t="s">
        <v>576</v>
      </c>
      <c r="B555" s="832" t="s">
        <v>6307</v>
      </c>
      <c r="C555" s="832" t="s">
        <v>5456</v>
      </c>
      <c r="D555" s="832" t="s">
        <v>5761</v>
      </c>
      <c r="E555" s="832" t="s">
        <v>1300</v>
      </c>
      <c r="F555" s="849"/>
      <c r="G555" s="849"/>
      <c r="H555" s="849"/>
      <c r="I555" s="849"/>
      <c r="J555" s="849"/>
      <c r="K555" s="849"/>
      <c r="L555" s="849"/>
      <c r="M555" s="849"/>
      <c r="N555" s="849">
        <v>66.2</v>
      </c>
      <c r="O555" s="849">
        <v>85223.23000000001</v>
      </c>
      <c r="P555" s="837"/>
      <c r="Q555" s="850">
        <v>1287.3599697885197</v>
      </c>
    </row>
    <row r="556" spans="1:17" ht="14.4" customHeight="1" x14ac:dyDescent="0.3">
      <c r="A556" s="831" t="s">
        <v>576</v>
      </c>
      <c r="B556" s="832" t="s">
        <v>6307</v>
      </c>
      <c r="C556" s="832" t="s">
        <v>5456</v>
      </c>
      <c r="D556" s="832" t="s">
        <v>6315</v>
      </c>
      <c r="E556" s="832" t="s">
        <v>6316</v>
      </c>
      <c r="F556" s="849"/>
      <c r="G556" s="849"/>
      <c r="H556" s="849"/>
      <c r="I556" s="849"/>
      <c r="J556" s="849"/>
      <c r="K556" s="849"/>
      <c r="L556" s="849"/>
      <c r="M556" s="849"/>
      <c r="N556" s="849">
        <v>7</v>
      </c>
      <c r="O556" s="849">
        <v>11058.39</v>
      </c>
      <c r="P556" s="837"/>
      <c r="Q556" s="850">
        <v>1579.77</v>
      </c>
    </row>
    <row r="557" spans="1:17" ht="14.4" customHeight="1" x14ac:dyDescent="0.3">
      <c r="A557" s="831" t="s">
        <v>576</v>
      </c>
      <c r="B557" s="832" t="s">
        <v>6307</v>
      </c>
      <c r="C557" s="832" t="s">
        <v>5456</v>
      </c>
      <c r="D557" s="832" t="s">
        <v>5762</v>
      </c>
      <c r="E557" s="832" t="s">
        <v>5763</v>
      </c>
      <c r="F557" s="849">
        <v>13.9</v>
      </c>
      <c r="G557" s="849">
        <v>28700.370000000003</v>
      </c>
      <c r="H557" s="849"/>
      <c r="I557" s="849">
        <v>2064.7748201438849</v>
      </c>
      <c r="J557" s="849"/>
      <c r="K557" s="849"/>
      <c r="L557" s="849"/>
      <c r="M557" s="849"/>
      <c r="N557" s="849"/>
      <c r="O557" s="849"/>
      <c r="P557" s="837"/>
      <c r="Q557" s="850"/>
    </row>
    <row r="558" spans="1:17" ht="14.4" customHeight="1" x14ac:dyDescent="0.3">
      <c r="A558" s="831" t="s">
        <v>576</v>
      </c>
      <c r="B558" s="832" t="s">
        <v>6307</v>
      </c>
      <c r="C558" s="832" t="s">
        <v>5456</v>
      </c>
      <c r="D558" s="832" t="s">
        <v>5764</v>
      </c>
      <c r="E558" s="832" t="s">
        <v>5765</v>
      </c>
      <c r="F558" s="849"/>
      <c r="G558" s="849"/>
      <c r="H558" s="849"/>
      <c r="I558" s="849"/>
      <c r="J558" s="849">
        <v>0.3</v>
      </c>
      <c r="K558" s="849">
        <v>117.54</v>
      </c>
      <c r="L558" s="849">
        <v>1</v>
      </c>
      <c r="M558" s="849">
        <v>391.8</v>
      </c>
      <c r="N558" s="849"/>
      <c r="O558" s="849"/>
      <c r="P558" s="837"/>
      <c r="Q558" s="850"/>
    </row>
    <row r="559" spans="1:17" ht="14.4" customHeight="1" x14ac:dyDescent="0.3">
      <c r="A559" s="831" t="s">
        <v>576</v>
      </c>
      <c r="B559" s="832" t="s">
        <v>6307</v>
      </c>
      <c r="C559" s="832" t="s">
        <v>5456</v>
      </c>
      <c r="D559" s="832" t="s">
        <v>5766</v>
      </c>
      <c r="E559" s="832" t="s">
        <v>5767</v>
      </c>
      <c r="F559" s="849"/>
      <c r="G559" s="849"/>
      <c r="H559" s="849"/>
      <c r="I559" s="849"/>
      <c r="J559" s="849">
        <v>9</v>
      </c>
      <c r="K559" s="849">
        <v>986.4</v>
      </c>
      <c r="L559" s="849">
        <v>1</v>
      </c>
      <c r="M559" s="849">
        <v>109.6</v>
      </c>
      <c r="N559" s="849"/>
      <c r="O559" s="849"/>
      <c r="P559" s="837"/>
      <c r="Q559" s="850"/>
    </row>
    <row r="560" spans="1:17" ht="14.4" customHeight="1" x14ac:dyDescent="0.3">
      <c r="A560" s="831" t="s">
        <v>576</v>
      </c>
      <c r="B560" s="832" t="s">
        <v>6307</v>
      </c>
      <c r="C560" s="832" t="s">
        <v>5456</v>
      </c>
      <c r="D560" s="832" t="s">
        <v>5768</v>
      </c>
      <c r="E560" s="832" t="s">
        <v>5767</v>
      </c>
      <c r="F560" s="849">
        <v>1</v>
      </c>
      <c r="G560" s="849">
        <v>219.2</v>
      </c>
      <c r="H560" s="849">
        <v>6.25E-2</v>
      </c>
      <c r="I560" s="849">
        <v>219.2</v>
      </c>
      <c r="J560" s="849">
        <v>16</v>
      </c>
      <c r="K560" s="849">
        <v>3507.2</v>
      </c>
      <c r="L560" s="849">
        <v>1</v>
      </c>
      <c r="M560" s="849">
        <v>219.2</v>
      </c>
      <c r="N560" s="849">
        <v>51</v>
      </c>
      <c r="O560" s="849">
        <v>11179.199999999999</v>
      </c>
      <c r="P560" s="837">
        <v>3.1875</v>
      </c>
      <c r="Q560" s="850">
        <v>219.2</v>
      </c>
    </row>
    <row r="561" spans="1:17" ht="14.4" customHeight="1" x14ac:dyDescent="0.3">
      <c r="A561" s="831" t="s">
        <v>576</v>
      </c>
      <c r="B561" s="832" t="s">
        <v>6307</v>
      </c>
      <c r="C561" s="832" t="s">
        <v>5456</v>
      </c>
      <c r="D561" s="832" t="s">
        <v>5769</v>
      </c>
      <c r="E561" s="832" t="s">
        <v>1336</v>
      </c>
      <c r="F561" s="849">
        <v>1.7000000000000002</v>
      </c>
      <c r="G561" s="849">
        <v>656.27</v>
      </c>
      <c r="H561" s="849">
        <v>0.22971322162756266</v>
      </c>
      <c r="I561" s="849">
        <v>386.0411764705882</v>
      </c>
      <c r="J561" s="849">
        <v>7.4</v>
      </c>
      <c r="K561" s="849">
        <v>2856.91</v>
      </c>
      <c r="L561" s="849">
        <v>1</v>
      </c>
      <c r="M561" s="849">
        <v>386.06891891891888</v>
      </c>
      <c r="N561" s="849">
        <v>4.1999999999999993</v>
      </c>
      <c r="O561" s="849">
        <v>1621.38</v>
      </c>
      <c r="P561" s="837">
        <v>0.56752925363417128</v>
      </c>
      <c r="Q561" s="850">
        <v>386.04285714285726</v>
      </c>
    </row>
    <row r="562" spans="1:17" ht="14.4" customHeight="1" x14ac:dyDescent="0.3">
      <c r="A562" s="831" t="s">
        <v>576</v>
      </c>
      <c r="B562" s="832" t="s">
        <v>6307</v>
      </c>
      <c r="C562" s="832" t="s">
        <v>5456</v>
      </c>
      <c r="D562" s="832" t="s">
        <v>5770</v>
      </c>
      <c r="E562" s="832" t="s">
        <v>1338</v>
      </c>
      <c r="F562" s="849">
        <v>4.95</v>
      </c>
      <c r="G562" s="849">
        <v>3822.15</v>
      </c>
      <c r="H562" s="849">
        <v>1.0101940490223544</v>
      </c>
      <c r="I562" s="849">
        <v>772.15151515151513</v>
      </c>
      <c r="J562" s="849">
        <v>4.9000000000000004</v>
      </c>
      <c r="K562" s="849">
        <v>3783.58</v>
      </c>
      <c r="L562" s="849">
        <v>1</v>
      </c>
      <c r="M562" s="849">
        <v>772.15918367346933</v>
      </c>
      <c r="N562" s="849">
        <v>0.1</v>
      </c>
      <c r="O562" s="849">
        <v>77.209999999999994</v>
      </c>
      <c r="P562" s="837">
        <v>2.0406599041119786E-2</v>
      </c>
      <c r="Q562" s="850">
        <v>772.09999999999991</v>
      </c>
    </row>
    <row r="563" spans="1:17" ht="14.4" customHeight="1" x14ac:dyDescent="0.3">
      <c r="A563" s="831" t="s">
        <v>576</v>
      </c>
      <c r="B563" s="832" t="s">
        <v>6307</v>
      </c>
      <c r="C563" s="832" t="s">
        <v>5456</v>
      </c>
      <c r="D563" s="832" t="s">
        <v>5771</v>
      </c>
      <c r="E563" s="832" t="s">
        <v>5772</v>
      </c>
      <c r="F563" s="849">
        <v>15.5</v>
      </c>
      <c r="G563" s="849">
        <v>46432.149999999994</v>
      </c>
      <c r="H563" s="849">
        <v>1.4027632219341764</v>
      </c>
      <c r="I563" s="849">
        <v>2995.6225806451607</v>
      </c>
      <c r="J563" s="849">
        <v>10.67</v>
      </c>
      <c r="K563" s="849">
        <v>33100.490000000005</v>
      </c>
      <c r="L563" s="849">
        <v>1</v>
      </c>
      <c r="M563" s="849">
        <v>3102.2014995313971</v>
      </c>
      <c r="N563" s="849">
        <v>1.5</v>
      </c>
      <c r="O563" s="849">
        <v>5101.62</v>
      </c>
      <c r="P563" s="837">
        <v>0.15412521083524744</v>
      </c>
      <c r="Q563" s="850">
        <v>3401.08</v>
      </c>
    </row>
    <row r="564" spans="1:17" ht="14.4" customHeight="1" x14ac:dyDescent="0.3">
      <c r="A564" s="831" t="s">
        <v>576</v>
      </c>
      <c r="B564" s="832" t="s">
        <v>6307</v>
      </c>
      <c r="C564" s="832" t="s">
        <v>5456</v>
      </c>
      <c r="D564" s="832" t="s">
        <v>5771</v>
      </c>
      <c r="E564" s="832"/>
      <c r="F564" s="849">
        <v>1.4</v>
      </c>
      <c r="G564" s="849">
        <v>4761.5200000000004</v>
      </c>
      <c r="H564" s="849">
        <v>0.35772795059520907</v>
      </c>
      <c r="I564" s="849">
        <v>3401.0857142857149</v>
      </c>
      <c r="J564" s="849">
        <v>4.8900000000000006</v>
      </c>
      <c r="K564" s="849">
        <v>13310.45</v>
      </c>
      <c r="L564" s="849">
        <v>1</v>
      </c>
      <c r="M564" s="849">
        <v>2721.9734151329239</v>
      </c>
      <c r="N564" s="849"/>
      <c r="O564" s="849"/>
      <c r="P564" s="837"/>
      <c r="Q564" s="850"/>
    </row>
    <row r="565" spans="1:17" ht="14.4" customHeight="1" x14ac:dyDescent="0.3">
      <c r="A565" s="831" t="s">
        <v>576</v>
      </c>
      <c r="B565" s="832" t="s">
        <v>6307</v>
      </c>
      <c r="C565" s="832" t="s">
        <v>5456</v>
      </c>
      <c r="D565" s="832" t="s">
        <v>5773</v>
      </c>
      <c r="E565" s="832" t="s">
        <v>2114</v>
      </c>
      <c r="F565" s="849"/>
      <c r="G565" s="849"/>
      <c r="H565" s="849"/>
      <c r="I565" s="849"/>
      <c r="J565" s="849">
        <v>20.7</v>
      </c>
      <c r="K565" s="849">
        <v>8515.24</v>
      </c>
      <c r="L565" s="849">
        <v>1</v>
      </c>
      <c r="M565" s="849">
        <v>411.36425120772947</v>
      </c>
      <c r="N565" s="849">
        <v>5.9</v>
      </c>
      <c r="O565" s="849">
        <v>2418.79</v>
      </c>
      <c r="P565" s="837">
        <v>0.28405423687412218</v>
      </c>
      <c r="Q565" s="850">
        <v>409.96440677966098</v>
      </c>
    </row>
    <row r="566" spans="1:17" ht="14.4" customHeight="1" x14ac:dyDescent="0.3">
      <c r="A566" s="831" t="s">
        <v>576</v>
      </c>
      <c r="B566" s="832" t="s">
        <v>6307</v>
      </c>
      <c r="C566" s="832" t="s">
        <v>5456</v>
      </c>
      <c r="D566" s="832" t="s">
        <v>5774</v>
      </c>
      <c r="E566" s="832" t="s">
        <v>2101</v>
      </c>
      <c r="F566" s="849"/>
      <c r="G566" s="849"/>
      <c r="H566" s="849"/>
      <c r="I566" s="849"/>
      <c r="J566" s="849"/>
      <c r="K566" s="849"/>
      <c r="L566" s="849"/>
      <c r="M566" s="849"/>
      <c r="N566" s="849">
        <v>24</v>
      </c>
      <c r="O566" s="849">
        <v>5260.8</v>
      </c>
      <c r="P566" s="837"/>
      <c r="Q566" s="850">
        <v>219.20000000000002</v>
      </c>
    </row>
    <row r="567" spans="1:17" ht="14.4" customHeight="1" x14ac:dyDescent="0.3">
      <c r="A567" s="831" t="s">
        <v>576</v>
      </c>
      <c r="B567" s="832" t="s">
        <v>6307</v>
      </c>
      <c r="C567" s="832" t="s">
        <v>5456</v>
      </c>
      <c r="D567" s="832" t="s">
        <v>6317</v>
      </c>
      <c r="E567" s="832" t="s">
        <v>6318</v>
      </c>
      <c r="F567" s="849"/>
      <c r="G567" s="849"/>
      <c r="H567" s="849"/>
      <c r="I567" s="849"/>
      <c r="J567" s="849">
        <v>4</v>
      </c>
      <c r="K567" s="849">
        <v>41317.96</v>
      </c>
      <c r="L567" s="849">
        <v>1</v>
      </c>
      <c r="M567" s="849">
        <v>10329.49</v>
      </c>
      <c r="N567" s="849">
        <v>5</v>
      </c>
      <c r="O567" s="849">
        <v>51647.45</v>
      </c>
      <c r="P567" s="837">
        <v>1.25</v>
      </c>
      <c r="Q567" s="850">
        <v>10329.49</v>
      </c>
    </row>
    <row r="568" spans="1:17" ht="14.4" customHeight="1" x14ac:dyDescent="0.3">
      <c r="A568" s="831" t="s">
        <v>576</v>
      </c>
      <c r="B568" s="832" t="s">
        <v>6307</v>
      </c>
      <c r="C568" s="832" t="s">
        <v>5456</v>
      </c>
      <c r="D568" s="832" t="s">
        <v>5775</v>
      </c>
      <c r="E568" s="832" t="s">
        <v>1673</v>
      </c>
      <c r="F568" s="849"/>
      <c r="G568" s="849"/>
      <c r="H568" s="849"/>
      <c r="I568" s="849"/>
      <c r="J568" s="849"/>
      <c r="K568" s="849"/>
      <c r="L568" s="849"/>
      <c r="M568" s="849"/>
      <c r="N568" s="849">
        <v>2</v>
      </c>
      <c r="O568" s="849">
        <v>6345.56</v>
      </c>
      <c r="P568" s="837"/>
      <c r="Q568" s="850">
        <v>3172.78</v>
      </c>
    </row>
    <row r="569" spans="1:17" ht="14.4" customHeight="1" x14ac:dyDescent="0.3">
      <c r="A569" s="831" t="s">
        <v>576</v>
      </c>
      <c r="B569" s="832" t="s">
        <v>6307</v>
      </c>
      <c r="C569" s="832" t="s">
        <v>5456</v>
      </c>
      <c r="D569" s="832" t="s">
        <v>5776</v>
      </c>
      <c r="E569" s="832" t="s">
        <v>2114</v>
      </c>
      <c r="F569" s="849">
        <v>0.79999999999999993</v>
      </c>
      <c r="G569" s="849">
        <v>686</v>
      </c>
      <c r="H569" s="849">
        <v>3.9997667774473795</v>
      </c>
      <c r="I569" s="849">
        <v>857.50000000000011</v>
      </c>
      <c r="J569" s="849">
        <v>0.2</v>
      </c>
      <c r="K569" s="849">
        <v>171.51</v>
      </c>
      <c r="L569" s="849">
        <v>1</v>
      </c>
      <c r="M569" s="849">
        <v>857.55</v>
      </c>
      <c r="N569" s="849">
        <v>5.4</v>
      </c>
      <c r="O569" s="849">
        <v>4169.0200000000004</v>
      </c>
      <c r="P569" s="837">
        <v>24.307737158183201</v>
      </c>
      <c r="Q569" s="850">
        <v>772.04074074074072</v>
      </c>
    </row>
    <row r="570" spans="1:17" ht="14.4" customHeight="1" x14ac:dyDescent="0.3">
      <c r="A570" s="831" t="s">
        <v>576</v>
      </c>
      <c r="B570" s="832" t="s">
        <v>6307</v>
      </c>
      <c r="C570" s="832" t="s">
        <v>5456</v>
      </c>
      <c r="D570" s="832" t="s">
        <v>6319</v>
      </c>
      <c r="E570" s="832" t="s">
        <v>2242</v>
      </c>
      <c r="F570" s="849"/>
      <c r="G570" s="849"/>
      <c r="H570" s="849"/>
      <c r="I570" s="849"/>
      <c r="J570" s="849"/>
      <c r="K570" s="849"/>
      <c r="L570" s="849"/>
      <c r="M570" s="849"/>
      <c r="N570" s="849">
        <v>6</v>
      </c>
      <c r="O570" s="849">
        <v>95844.3</v>
      </c>
      <c r="P570" s="837"/>
      <c r="Q570" s="850">
        <v>15974.050000000001</v>
      </c>
    </row>
    <row r="571" spans="1:17" ht="14.4" customHeight="1" x14ac:dyDescent="0.3">
      <c r="A571" s="831" t="s">
        <v>576</v>
      </c>
      <c r="B571" s="832" t="s">
        <v>6307</v>
      </c>
      <c r="C571" s="832" t="s">
        <v>5456</v>
      </c>
      <c r="D571" s="832" t="s">
        <v>5777</v>
      </c>
      <c r="E571" s="832" t="s">
        <v>5778</v>
      </c>
      <c r="F571" s="849">
        <v>2.5</v>
      </c>
      <c r="G571" s="849">
        <v>1459.82</v>
      </c>
      <c r="H571" s="849">
        <v>0.18939073531586745</v>
      </c>
      <c r="I571" s="849">
        <v>583.928</v>
      </c>
      <c r="J571" s="849">
        <v>13.2</v>
      </c>
      <c r="K571" s="849">
        <v>7707.98</v>
      </c>
      <c r="L571" s="849">
        <v>1</v>
      </c>
      <c r="M571" s="849">
        <v>583.93787878787873</v>
      </c>
      <c r="N571" s="849">
        <v>7.2000000000000011</v>
      </c>
      <c r="O571" s="849">
        <v>4204.4400000000005</v>
      </c>
      <c r="P571" s="837">
        <v>0.54546586784086115</v>
      </c>
      <c r="Q571" s="850">
        <v>583.94999999999993</v>
      </c>
    </row>
    <row r="572" spans="1:17" ht="14.4" customHeight="1" x14ac:dyDescent="0.3">
      <c r="A572" s="831" t="s">
        <v>576</v>
      </c>
      <c r="B572" s="832" t="s">
        <v>6307</v>
      </c>
      <c r="C572" s="832" t="s">
        <v>5456</v>
      </c>
      <c r="D572" s="832" t="s">
        <v>5779</v>
      </c>
      <c r="E572" s="832" t="s">
        <v>5780</v>
      </c>
      <c r="F572" s="849"/>
      <c r="G572" s="849"/>
      <c r="H572" s="849"/>
      <c r="I572" s="849"/>
      <c r="J572" s="849"/>
      <c r="K572" s="849"/>
      <c r="L572" s="849"/>
      <c r="M572" s="849"/>
      <c r="N572" s="849">
        <v>0.1</v>
      </c>
      <c r="O572" s="849">
        <v>85.75</v>
      </c>
      <c r="P572" s="837"/>
      <c r="Q572" s="850">
        <v>857.5</v>
      </c>
    </row>
    <row r="573" spans="1:17" ht="14.4" customHeight="1" x14ac:dyDescent="0.3">
      <c r="A573" s="831" t="s">
        <v>576</v>
      </c>
      <c r="B573" s="832" t="s">
        <v>6307</v>
      </c>
      <c r="C573" s="832" t="s">
        <v>5456</v>
      </c>
      <c r="D573" s="832" t="s">
        <v>5781</v>
      </c>
      <c r="E573" s="832" t="s">
        <v>2080</v>
      </c>
      <c r="F573" s="849"/>
      <c r="G573" s="849"/>
      <c r="H573" s="849"/>
      <c r="I573" s="849"/>
      <c r="J573" s="849"/>
      <c r="K573" s="849"/>
      <c r="L573" s="849"/>
      <c r="M573" s="849"/>
      <c r="N573" s="849">
        <v>14</v>
      </c>
      <c r="O573" s="849">
        <v>920.5</v>
      </c>
      <c r="P573" s="837"/>
      <c r="Q573" s="850">
        <v>65.75</v>
      </c>
    </row>
    <row r="574" spans="1:17" ht="14.4" customHeight="1" x14ac:dyDescent="0.3">
      <c r="A574" s="831" t="s">
        <v>576</v>
      </c>
      <c r="B574" s="832" t="s">
        <v>6307</v>
      </c>
      <c r="C574" s="832" t="s">
        <v>5456</v>
      </c>
      <c r="D574" s="832" t="s">
        <v>5786</v>
      </c>
      <c r="E574" s="832" t="s">
        <v>2073</v>
      </c>
      <c r="F574" s="849">
        <v>0.9</v>
      </c>
      <c r="G574" s="849">
        <v>1913.04</v>
      </c>
      <c r="H574" s="849"/>
      <c r="I574" s="849">
        <v>2125.6</v>
      </c>
      <c r="J574" s="849"/>
      <c r="K574" s="849"/>
      <c r="L574" s="849"/>
      <c r="M574" s="849"/>
      <c r="N574" s="849">
        <v>0.7</v>
      </c>
      <c r="O574" s="849">
        <v>1487.92</v>
      </c>
      <c r="P574" s="837"/>
      <c r="Q574" s="850">
        <v>2125.6000000000004</v>
      </c>
    </row>
    <row r="575" spans="1:17" ht="14.4" customHeight="1" x14ac:dyDescent="0.3">
      <c r="A575" s="831" t="s">
        <v>576</v>
      </c>
      <c r="B575" s="832" t="s">
        <v>6307</v>
      </c>
      <c r="C575" s="832" t="s">
        <v>5456</v>
      </c>
      <c r="D575" s="832" t="s">
        <v>5787</v>
      </c>
      <c r="E575" s="832" t="s">
        <v>5788</v>
      </c>
      <c r="F575" s="849"/>
      <c r="G575" s="849"/>
      <c r="H575" s="849"/>
      <c r="I575" s="849"/>
      <c r="J575" s="849"/>
      <c r="K575" s="849"/>
      <c r="L575" s="849"/>
      <c r="M575" s="849"/>
      <c r="N575" s="849">
        <v>4</v>
      </c>
      <c r="O575" s="849">
        <v>32624.48</v>
      </c>
      <c r="P575" s="837"/>
      <c r="Q575" s="850">
        <v>8156.12</v>
      </c>
    </row>
    <row r="576" spans="1:17" ht="14.4" customHeight="1" x14ac:dyDescent="0.3">
      <c r="A576" s="831" t="s">
        <v>576</v>
      </c>
      <c r="B576" s="832" t="s">
        <v>6307</v>
      </c>
      <c r="C576" s="832" t="s">
        <v>5456</v>
      </c>
      <c r="D576" s="832" t="s">
        <v>5792</v>
      </c>
      <c r="E576" s="832" t="s">
        <v>5793</v>
      </c>
      <c r="F576" s="849"/>
      <c r="G576" s="849"/>
      <c r="H576" s="849"/>
      <c r="I576" s="849"/>
      <c r="J576" s="849">
        <v>4</v>
      </c>
      <c r="K576" s="849">
        <v>12691.12</v>
      </c>
      <c r="L576" s="849">
        <v>1</v>
      </c>
      <c r="M576" s="849">
        <v>3172.78</v>
      </c>
      <c r="N576" s="849">
        <v>1</v>
      </c>
      <c r="O576" s="849">
        <v>3172.78</v>
      </c>
      <c r="P576" s="837">
        <v>0.25</v>
      </c>
      <c r="Q576" s="850">
        <v>3172.78</v>
      </c>
    </row>
    <row r="577" spans="1:17" ht="14.4" customHeight="1" x14ac:dyDescent="0.3">
      <c r="A577" s="831" t="s">
        <v>576</v>
      </c>
      <c r="B577" s="832" t="s">
        <v>6307</v>
      </c>
      <c r="C577" s="832" t="s">
        <v>5456</v>
      </c>
      <c r="D577" s="832" t="s">
        <v>5794</v>
      </c>
      <c r="E577" s="832" t="s">
        <v>2091</v>
      </c>
      <c r="F577" s="849"/>
      <c r="G577" s="849"/>
      <c r="H577" s="849"/>
      <c r="I577" s="849"/>
      <c r="J577" s="849">
        <v>2.2999999999999998</v>
      </c>
      <c r="K577" s="849">
        <v>920.92</v>
      </c>
      <c r="L577" s="849">
        <v>1</v>
      </c>
      <c r="M577" s="849">
        <v>400.40000000000003</v>
      </c>
      <c r="N577" s="849"/>
      <c r="O577" s="849"/>
      <c r="P577" s="837"/>
      <c r="Q577" s="850"/>
    </row>
    <row r="578" spans="1:17" ht="14.4" customHeight="1" x14ac:dyDescent="0.3">
      <c r="A578" s="831" t="s">
        <v>576</v>
      </c>
      <c r="B578" s="832" t="s">
        <v>6307</v>
      </c>
      <c r="C578" s="832" t="s">
        <v>5456</v>
      </c>
      <c r="D578" s="832" t="s">
        <v>5795</v>
      </c>
      <c r="E578" s="832" t="s">
        <v>2091</v>
      </c>
      <c r="F578" s="849"/>
      <c r="G578" s="849"/>
      <c r="H578" s="849"/>
      <c r="I578" s="849"/>
      <c r="J578" s="849">
        <v>7.8</v>
      </c>
      <c r="K578" s="849">
        <v>6246.24</v>
      </c>
      <c r="L578" s="849">
        <v>1</v>
      </c>
      <c r="M578" s="849">
        <v>800.8</v>
      </c>
      <c r="N578" s="849">
        <v>0.3</v>
      </c>
      <c r="O578" s="849">
        <v>240.24</v>
      </c>
      <c r="P578" s="837">
        <v>3.8461538461538464E-2</v>
      </c>
      <c r="Q578" s="850">
        <v>800.80000000000007</v>
      </c>
    </row>
    <row r="579" spans="1:17" ht="14.4" customHeight="1" x14ac:dyDescent="0.3">
      <c r="A579" s="831" t="s">
        <v>576</v>
      </c>
      <c r="B579" s="832" t="s">
        <v>6307</v>
      </c>
      <c r="C579" s="832" t="s">
        <v>5456</v>
      </c>
      <c r="D579" s="832" t="s">
        <v>5796</v>
      </c>
      <c r="E579" s="832" t="s">
        <v>5797</v>
      </c>
      <c r="F579" s="849"/>
      <c r="G579" s="849"/>
      <c r="H579" s="849"/>
      <c r="I579" s="849"/>
      <c r="J579" s="849">
        <v>0.2</v>
      </c>
      <c r="K579" s="849">
        <v>652.75</v>
      </c>
      <c r="L579" s="849">
        <v>1</v>
      </c>
      <c r="M579" s="849">
        <v>3263.75</v>
      </c>
      <c r="N579" s="849">
        <v>2.1</v>
      </c>
      <c r="O579" s="849">
        <v>6853.84</v>
      </c>
      <c r="P579" s="837">
        <v>10.49994638069705</v>
      </c>
      <c r="Q579" s="850">
        <v>3263.7333333333331</v>
      </c>
    </row>
    <row r="580" spans="1:17" ht="14.4" customHeight="1" x14ac:dyDescent="0.3">
      <c r="A580" s="831" t="s">
        <v>576</v>
      </c>
      <c r="B580" s="832" t="s">
        <v>6307</v>
      </c>
      <c r="C580" s="832" t="s">
        <v>5456</v>
      </c>
      <c r="D580" s="832" t="s">
        <v>5798</v>
      </c>
      <c r="E580" s="832" t="s">
        <v>5799</v>
      </c>
      <c r="F580" s="849">
        <v>10.4</v>
      </c>
      <c r="G580" s="849">
        <v>3446.7799999999997</v>
      </c>
      <c r="H580" s="849">
        <v>0.49056872314473626</v>
      </c>
      <c r="I580" s="849">
        <v>331.4211538461538</v>
      </c>
      <c r="J580" s="849">
        <v>21.2</v>
      </c>
      <c r="K580" s="849">
        <v>7026.0899999999992</v>
      </c>
      <c r="L580" s="849">
        <v>1</v>
      </c>
      <c r="M580" s="849">
        <v>331.41933962264147</v>
      </c>
      <c r="N580" s="849">
        <v>16.000000000000004</v>
      </c>
      <c r="O580" s="849">
        <v>5302.75</v>
      </c>
      <c r="P580" s="837">
        <v>0.754722754761183</v>
      </c>
      <c r="Q580" s="850">
        <v>331.42187499999994</v>
      </c>
    </row>
    <row r="581" spans="1:17" ht="14.4" customHeight="1" x14ac:dyDescent="0.3">
      <c r="A581" s="831" t="s">
        <v>576</v>
      </c>
      <c r="B581" s="832" t="s">
        <v>6307</v>
      </c>
      <c r="C581" s="832" t="s">
        <v>5456</v>
      </c>
      <c r="D581" s="832" t="s">
        <v>5800</v>
      </c>
      <c r="E581" s="832" t="s">
        <v>5801</v>
      </c>
      <c r="F581" s="849">
        <v>3.4</v>
      </c>
      <c r="G581" s="849">
        <v>38399.089999999997</v>
      </c>
      <c r="H581" s="849">
        <v>4.8571459290713399</v>
      </c>
      <c r="I581" s="849">
        <v>11293.849999999999</v>
      </c>
      <c r="J581" s="849">
        <v>0.7</v>
      </c>
      <c r="K581" s="849">
        <v>7905.69</v>
      </c>
      <c r="L581" s="849">
        <v>1</v>
      </c>
      <c r="M581" s="849">
        <v>11293.842857142858</v>
      </c>
      <c r="N581" s="849"/>
      <c r="O581" s="849"/>
      <c r="P581" s="837"/>
      <c r="Q581" s="850"/>
    </row>
    <row r="582" spans="1:17" ht="14.4" customHeight="1" x14ac:dyDescent="0.3">
      <c r="A582" s="831" t="s">
        <v>576</v>
      </c>
      <c r="B582" s="832" t="s">
        <v>6307</v>
      </c>
      <c r="C582" s="832" t="s">
        <v>5456</v>
      </c>
      <c r="D582" s="832" t="s">
        <v>6320</v>
      </c>
      <c r="E582" s="832" t="s">
        <v>2242</v>
      </c>
      <c r="F582" s="849">
        <v>4</v>
      </c>
      <c r="G582" s="849">
        <v>135147.84</v>
      </c>
      <c r="H582" s="849"/>
      <c r="I582" s="849">
        <v>33786.959999999999</v>
      </c>
      <c r="J582" s="849"/>
      <c r="K582" s="849"/>
      <c r="L582" s="849"/>
      <c r="M582" s="849"/>
      <c r="N582" s="849"/>
      <c r="O582" s="849"/>
      <c r="P582" s="837"/>
      <c r="Q582" s="850"/>
    </row>
    <row r="583" spans="1:17" ht="14.4" customHeight="1" x14ac:dyDescent="0.3">
      <c r="A583" s="831" t="s">
        <v>576</v>
      </c>
      <c r="B583" s="832" t="s">
        <v>6307</v>
      </c>
      <c r="C583" s="832" t="s">
        <v>5456</v>
      </c>
      <c r="D583" s="832" t="s">
        <v>5802</v>
      </c>
      <c r="E583" s="832" t="s">
        <v>5803</v>
      </c>
      <c r="F583" s="849"/>
      <c r="G583" s="849"/>
      <c r="H583" s="849"/>
      <c r="I583" s="849"/>
      <c r="J583" s="849"/>
      <c r="K583" s="849"/>
      <c r="L583" s="849"/>
      <c r="M583" s="849"/>
      <c r="N583" s="849">
        <v>9.1999999999999993</v>
      </c>
      <c r="O583" s="849">
        <v>19555.52</v>
      </c>
      <c r="P583" s="837"/>
      <c r="Q583" s="850">
        <v>2125.6000000000004</v>
      </c>
    </row>
    <row r="584" spans="1:17" ht="14.4" customHeight="1" x14ac:dyDescent="0.3">
      <c r="A584" s="831" t="s">
        <v>576</v>
      </c>
      <c r="B584" s="832" t="s">
        <v>6307</v>
      </c>
      <c r="C584" s="832" t="s">
        <v>5456</v>
      </c>
      <c r="D584" s="832" t="s">
        <v>5804</v>
      </c>
      <c r="E584" s="832" t="s">
        <v>5805</v>
      </c>
      <c r="F584" s="849"/>
      <c r="G584" s="849"/>
      <c r="H584" s="849"/>
      <c r="I584" s="849"/>
      <c r="J584" s="849"/>
      <c r="K584" s="849"/>
      <c r="L584" s="849"/>
      <c r="M584" s="849"/>
      <c r="N584" s="849">
        <v>27</v>
      </c>
      <c r="O584" s="849">
        <v>5739.12</v>
      </c>
      <c r="P584" s="837"/>
      <c r="Q584" s="850">
        <v>212.56</v>
      </c>
    </row>
    <row r="585" spans="1:17" ht="14.4" customHeight="1" x14ac:dyDescent="0.3">
      <c r="A585" s="831" t="s">
        <v>576</v>
      </c>
      <c r="B585" s="832" t="s">
        <v>6307</v>
      </c>
      <c r="C585" s="832" t="s">
        <v>5456</v>
      </c>
      <c r="D585" s="832" t="s">
        <v>5808</v>
      </c>
      <c r="E585" s="832" t="s">
        <v>5809</v>
      </c>
      <c r="F585" s="849"/>
      <c r="G585" s="849"/>
      <c r="H585" s="849"/>
      <c r="I585" s="849"/>
      <c r="J585" s="849">
        <v>39</v>
      </c>
      <c r="K585" s="849">
        <v>43489.329999999994</v>
      </c>
      <c r="L585" s="849">
        <v>1</v>
      </c>
      <c r="M585" s="849">
        <v>1115.1110256410254</v>
      </c>
      <c r="N585" s="849"/>
      <c r="O585" s="849"/>
      <c r="P585" s="837"/>
      <c r="Q585" s="850"/>
    </row>
    <row r="586" spans="1:17" ht="14.4" customHeight="1" x14ac:dyDescent="0.3">
      <c r="A586" s="831" t="s">
        <v>576</v>
      </c>
      <c r="B586" s="832" t="s">
        <v>6307</v>
      </c>
      <c r="C586" s="832" t="s">
        <v>5456</v>
      </c>
      <c r="D586" s="832" t="s">
        <v>6321</v>
      </c>
      <c r="E586" s="832" t="s">
        <v>2084</v>
      </c>
      <c r="F586" s="849"/>
      <c r="G586" s="849"/>
      <c r="H586" s="849"/>
      <c r="I586" s="849"/>
      <c r="J586" s="849">
        <v>0.3</v>
      </c>
      <c r="K586" s="849">
        <v>979.12</v>
      </c>
      <c r="L586" s="849">
        <v>1</v>
      </c>
      <c r="M586" s="849">
        <v>3263.7333333333336</v>
      </c>
      <c r="N586" s="849"/>
      <c r="O586" s="849"/>
      <c r="P586" s="837"/>
      <c r="Q586" s="850"/>
    </row>
    <row r="587" spans="1:17" ht="14.4" customHeight="1" x14ac:dyDescent="0.3">
      <c r="A587" s="831" t="s">
        <v>576</v>
      </c>
      <c r="B587" s="832" t="s">
        <v>6307</v>
      </c>
      <c r="C587" s="832" t="s">
        <v>5456</v>
      </c>
      <c r="D587" s="832" t="s">
        <v>6322</v>
      </c>
      <c r="E587" s="832" t="s">
        <v>6311</v>
      </c>
      <c r="F587" s="849"/>
      <c r="G587" s="849"/>
      <c r="H587" s="849"/>
      <c r="I587" s="849"/>
      <c r="J587" s="849">
        <v>10</v>
      </c>
      <c r="K587" s="849">
        <v>33501.300000000003</v>
      </c>
      <c r="L587" s="849">
        <v>1</v>
      </c>
      <c r="M587" s="849">
        <v>3350.13</v>
      </c>
      <c r="N587" s="849"/>
      <c r="O587" s="849"/>
      <c r="P587" s="837"/>
      <c r="Q587" s="850"/>
    </row>
    <row r="588" spans="1:17" ht="14.4" customHeight="1" x14ac:dyDescent="0.3">
      <c r="A588" s="831" t="s">
        <v>576</v>
      </c>
      <c r="B588" s="832" t="s">
        <v>6307</v>
      </c>
      <c r="C588" s="832" t="s">
        <v>5456</v>
      </c>
      <c r="D588" s="832" t="s">
        <v>6323</v>
      </c>
      <c r="E588" s="832" t="s">
        <v>5793</v>
      </c>
      <c r="F588" s="849"/>
      <c r="G588" s="849"/>
      <c r="H588" s="849"/>
      <c r="I588" s="849"/>
      <c r="J588" s="849">
        <v>1</v>
      </c>
      <c r="K588" s="849">
        <v>6345.57</v>
      </c>
      <c r="L588" s="849">
        <v>1</v>
      </c>
      <c r="M588" s="849">
        <v>6345.57</v>
      </c>
      <c r="N588" s="849"/>
      <c r="O588" s="849"/>
      <c r="P588" s="837"/>
      <c r="Q588" s="850"/>
    </row>
    <row r="589" spans="1:17" ht="14.4" customHeight="1" x14ac:dyDescent="0.3">
      <c r="A589" s="831" t="s">
        <v>576</v>
      </c>
      <c r="B589" s="832" t="s">
        <v>6307</v>
      </c>
      <c r="C589" s="832" t="s">
        <v>5456</v>
      </c>
      <c r="D589" s="832" t="s">
        <v>5811</v>
      </c>
      <c r="E589" s="832" t="s">
        <v>1405</v>
      </c>
      <c r="F589" s="849"/>
      <c r="G589" s="849"/>
      <c r="H589" s="849"/>
      <c r="I589" s="849"/>
      <c r="J589" s="849"/>
      <c r="K589" s="849"/>
      <c r="L589" s="849"/>
      <c r="M589" s="849"/>
      <c r="N589" s="849">
        <v>2.2000000000000002</v>
      </c>
      <c r="O589" s="849">
        <v>850.58999999999992</v>
      </c>
      <c r="P589" s="837"/>
      <c r="Q589" s="850">
        <v>386.63181818181812</v>
      </c>
    </row>
    <row r="590" spans="1:17" ht="14.4" customHeight="1" x14ac:dyDescent="0.3">
      <c r="A590" s="831" t="s">
        <v>576</v>
      </c>
      <c r="B590" s="832" t="s">
        <v>6307</v>
      </c>
      <c r="C590" s="832" t="s">
        <v>5456</v>
      </c>
      <c r="D590" s="832" t="s">
        <v>6324</v>
      </c>
      <c r="E590" s="832" t="s">
        <v>6325</v>
      </c>
      <c r="F590" s="849"/>
      <c r="G590" s="849"/>
      <c r="H590" s="849"/>
      <c r="I590" s="849"/>
      <c r="J590" s="849"/>
      <c r="K590" s="849"/>
      <c r="L590" s="849"/>
      <c r="M590" s="849"/>
      <c r="N590" s="849">
        <v>1</v>
      </c>
      <c r="O590" s="849">
        <v>8629.83</v>
      </c>
      <c r="P590" s="837"/>
      <c r="Q590" s="850">
        <v>8629.83</v>
      </c>
    </row>
    <row r="591" spans="1:17" ht="14.4" customHeight="1" x14ac:dyDescent="0.3">
      <c r="A591" s="831" t="s">
        <v>576</v>
      </c>
      <c r="B591" s="832" t="s">
        <v>6307</v>
      </c>
      <c r="C591" s="832" t="s">
        <v>5456</v>
      </c>
      <c r="D591" s="832" t="s">
        <v>6326</v>
      </c>
      <c r="E591" s="832" t="s">
        <v>6327</v>
      </c>
      <c r="F591" s="849"/>
      <c r="G591" s="849"/>
      <c r="H591" s="849"/>
      <c r="I591" s="849"/>
      <c r="J591" s="849">
        <v>5</v>
      </c>
      <c r="K591" s="849">
        <v>468.15</v>
      </c>
      <c r="L591" s="849">
        <v>1</v>
      </c>
      <c r="M591" s="849">
        <v>93.63</v>
      </c>
      <c r="N591" s="849"/>
      <c r="O591" s="849"/>
      <c r="P591" s="837"/>
      <c r="Q591" s="850"/>
    </row>
    <row r="592" spans="1:17" ht="14.4" customHeight="1" x14ac:dyDescent="0.3">
      <c r="A592" s="831" t="s">
        <v>576</v>
      </c>
      <c r="B592" s="832" t="s">
        <v>6307</v>
      </c>
      <c r="C592" s="832" t="s">
        <v>5456</v>
      </c>
      <c r="D592" s="832" t="s">
        <v>5817</v>
      </c>
      <c r="E592" s="832"/>
      <c r="F592" s="849">
        <v>0.2</v>
      </c>
      <c r="G592" s="849">
        <v>116.79</v>
      </c>
      <c r="H592" s="849"/>
      <c r="I592" s="849">
        <v>583.95000000000005</v>
      </c>
      <c r="J592" s="849"/>
      <c r="K592" s="849"/>
      <c r="L592" s="849"/>
      <c r="M592" s="849"/>
      <c r="N592" s="849"/>
      <c r="O592" s="849"/>
      <c r="P592" s="837"/>
      <c r="Q592" s="850"/>
    </row>
    <row r="593" spans="1:17" ht="14.4" customHeight="1" x14ac:dyDescent="0.3">
      <c r="A593" s="831" t="s">
        <v>576</v>
      </c>
      <c r="B593" s="832" t="s">
        <v>6307</v>
      </c>
      <c r="C593" s="832" t="s">
        <v>5456</v>
      </c>
      <c r="D593" s="832" t="s">
        <v>5817</v>
      </c>
      <c r="E593" s="832" t="s">
        <v>5818</v>
      </c>
      <c r="F593" s="849">
        <v>1.2</v>
      </c>
      <c r="G593" s="849">
        <v>700.73</v>
      </c>
      <c r="H593" s="849"/>
      <c r="I593" s="849">
        <v>583.94166666666672</v>
      </c>
      <c r="J593" s="849"/>
      <c r="K593" s="849"/>
      <c r="L593" s="849"/>
      <c r="M593" s="849"/>
      <c r="N593" s="849"/>
      <c r="O593" s="849"/>
      <c r="P593" s="837"/>
      <c r="Q593" s="850"/>
    </row>
    <row r="594" spans="1:17" ht="14.4" customHeight="1" x14ac:dyDescent="0.3">
      <c r="A594" s="831" t="s">
        <v>576</v>
      </c>
      <c r="B594" s="832" t="s">
        <v>6307</v>
      </c>
      <c r="C594" s="832" t="s">
        <v>5819</v>
      </c>
      <c r="D594" s="832" t="s">
        <v>5820</v>
      </c>
      <c r="E594" s="832" t="s">
        <v>5821</v>
      </c>
      <c r="F594" s="849">
        <v>629</v>
      </c>
      <c r="G594" s="849">
        <v>1662526.77</v>
      </c>
      <c r="H594" s="849">
        <v>1.0914869068652009</v>
      </c>
      <c r="I594" s="849">
        <v>2643.1268203497616</v>
      </c>
      <c r="J594" s="849">
        <v>618</v>
      </c>
      <c r="K594" s="849">
        <v>1523176.1</v>
      </c>
      <c r="L594" s="849">
        <v>1</v>
      </c>
      <c r="M594" s="849">
        <v>2464.6862459546928</v>
      </c>
      <c r="N594" s="849">
        <v>766</v>
      </c>
      <c r="O594" s="849">
        <v>2019785.8299999998</v>
      </c>
      <c r="P594" s="837">
        <v>1.3260356632434029</v>
      </c>
      <c r="Q594" s="850">
        <v>2636.7961227154046</v>
      </c>
    </row>
    <row r="595" spans="1:17" ht="14.4" customHeight="1" x14ac:dyDescent="0.3">
      <c r="A595" s="831" t="s">
        <v>576</v>
      </c>
      <c r="B595" s="832" t="s">
        <v>6307</v>
      </c>
      <c r="C595" s="832" t="s">
        <v>5819</v>
      </c>
      <c r="D595" s="832" t="s">
        <v>5822</v>
      </c>
      <c r="E595" s="832" t="s">
        <v>5823</v>
      </c>
      <c r="F595" s="849">
        <v>20</v>
      </c>
      <c r="G595" s="849">
        <v>193722</v>
      </c>
      <c r="H595" s="849">
        <v>0.75180745110643632</v>
      </c>
      <c r="I595" s="849">
        <v>9686.1</v>
      </c>
      <c r="J595" s="849">
        <v>26</v>
      </c>
      <c r="K595" s="849">
        <v>257675.02</v>
      </c>
      <c r="L595" s="849">
        <v>1</v>
      </c>
      <c r="M595" s="849">
        <v>9910.5776923076919</v>
      </c>
      <c r="N595" s="849">
        <v>35</v>
      </c>
      <c r="O595" s="849">
        <v>360422.43</v>
      </c>
      <c r="P595" s="837">
        <v>1.3987480431746935</v>
      </c>
      <c r="Q595" s="850">
        <v>10297.783714285713</v>
      </c>
    </row>
    <row r="596" spans="1:17" ht="14.4" customHeight="1" x14ac:dyDescent="0.3">
      <c r="A596" s="831" t="s">
        <v>576</v>
      </c>
      <c r="B596" s="832" t="s">
        <v>6307</v>
      </c>
      <c r="C596" s="832" t="s">
        <v>5819</v>
      </c>
      <c r="D596" s="832" t="s">
        <v>5824</v>
      </c>
      <c r="E596" s="832" t="s">
        <v>5825</v>
      </c>
      <c r="F596" s="849">
        <v>387</v>
      </c>
      <c r="G596" s="849">
        <v>358195.58999999997</v>
      </c>
      <c r="H596" s="849">
        <v>0.92331420263928821</v>
      </c>
      <c r="I596" s="849">
        <v>925.56999999999994</v>
      </c>
      <c r="J596" s="849">
        <v>365</v>
      </c>
      <c r="K596" s="849">
        <v>387945.5</v>
      </c>
      <c r="L596" s="849">
        <v>1</v>
      </c>
      <c r="M596" s="849">
        <v>1062.8643835616438</v>
      </c>
      <c r="N596" s="849">
        <v>447</v>
      </c>
      <c r="O596" s="849">
        <v>539212.39</v>
      </c>
      <c r="P596" s="837">
        <v>1.3899178879507561</v>
      </c>
      <c r="Q596" s="850">
        <v>1206.2917002237136</v>
      </c>
    </row>
    <row r="597" spans="1:17" ht="14.4" customHeight="1" x14ac:dyDescent="0.3">
      <c r="A597" s="831" t="s">
        <v>576</v>
      </c>
      <c r="B597" s="832" t="s">
        <v>6307</v>
      </c>
      <c r="C597" s="832" t="s">
        <v>5552</v>
      </c>
      <c r="D597" s="832" t="s">
        <v>6328</v>
      </c>
      <c r="E597" s="832" t="s">
        <v>6329</v>
      </c>
      <c r="F597" s="849">
        <v>0.6</v>
      </c>
      <c r="G597" s="849">
        <v>377.74</v>
      </c>
      <c r="H597" s="849"/>
      <c r="I597" s="849">
        <v>629.56666666666672</v>
      </c>
      <c r="J597" s="849"/>
      <c r="K597" s="849"/>
      <c r="L597" s="849"/>
      <c r="M597" s="849"/>
      <c r="N597" s="849"/>
      <c r="O597" s="849"/>
      <c r="P597" s="837"/>
      <c r="Q597" s="850"/>
    </row>
    <row r="598" spans="1:17" ht="14.4" customHeight="1" x14ac:dyDescent="0.3">
      <c r="A598" s="831" t="s">
        <v>576</v>
      </c>
      <c r="B598" s="832" t="s">
        <v>6307</v>
      </c>
      <c r="C598" s="832" t="s">
        <v>5552</v>
      </c>
      <c r="D598" s="832" t="s">
        <v>6330</v>
      </c>
      <c r="E598" s="832" t="s">
        <v>6331</v>
      </c>
      <c r="F598" s="849">
        <v>13</v>
      </c>
      <c r="G598" s="849">
        <v>9937.2000000000007</v>
      </c>
      <c r="H598" s="849">
        <v>1</v>
      </c>
      <c r="I598" s="849">
        <v>764.40000000000009</v>
      </c>
      <c r="J598" s="849">
        <v>13</v>
      </c>
      <c r="K598" s="849">
        <v>9937.2000000000007</v>
      </c>
      <c r="L598" s="849">
        <v>1</v>
      </c>
      <c r="M598" s="849">
        <v>764.40000000000009</v>
      </c>
      <c r="N598" s="849">
        <v>7</v>
      </c>
      <c r="O598" s="849">
        <v>5350.8</v>
      </c>
      <c r="P598" s="837">
        <v>0.53846153846153844</v>
      </c>
      <c r="Q598" s="850">
        <v>764.4</v>
      </c>
    </row>
    <row r="599" spans="1:17" ht="14.4" customHeight="1" x14ac:dyDescent="0.3">
      <c r="A599" s="831" t="s">
        <v>576</v>
      </c>
      <c r="B599" s="832" t="s">
        <v>6307</v>
      </c>
      <c r="C599" s="832" t="s">
        <v>5552</v>
      </c>
      <c r="D599" s="832" t="s">
        <v>6332</v>
      </c>
      <c r="E599" s="832" t="s">
        <v>6333</v>
      </c>
      <c r="F599" s="849"/>
      <c r="G599" s="849"/>
      <c r="H599" s="849"/>
      <c r="I599" s="849"/>
      <c r="J599" s="849"/>
      <c r="K599" s="849"/>
      <c r="L599" s="849"/>
      <c r="M599" s="849"/>
      <c r="N599" s="849">
        <v>2</v>
      </c>
      <c r="O599" s="849">
        <v>1578.58</v>
      </c>
      <c r="P599" s="837"/>
      <c r="Q599" s="850">
        <v>789.29</v>
      </c>
    </row>
    <row r="600" spans="1:17" ht="14.4" customHeight="1" x14ac:dyDescent="0.3">
      <c r="A600" s="831" t="s">
        <v>576</v>
      </c>
      <c r="B600" s="832" t="s">
        <v>6307</v>
      </c>
      <c r="C600" s="832" t="s">
        <v>5552</v>
      </c>
      <c r="D600" s="832" t="s">
        <v>6334</v>
      </c>
      <c r="E600" s="832" t="s">
        <v>5833</v>
      </c>
      <c r="F600" s="849"/>
      <c r="G600" s="849"/>
      <c r="H600" s="849"/>
      <c r="I600" s="849"/>
      <c r="J600" s="849">
        <v>1</v>
      </c>
      <c r="K600" s="849">
        <v>28950</v>
      </c>
      <c r="L600" s="849">
        <v>1</v>
      </c>
      <c r="M600" s="849">
        <v>28950</v>
      </c>
      <c r="N600" s="849"/>
      <c r="O600" s="849"/>
      <c r="P600" s="837"/>
      <c r="Q600" s="850"/>
    </row>
    <row r="601" spans="1:17" ht="14.4" customHeight="1" x14ac:dyDescent="0.3">
      <c r="A601" s="831" t="s">
        <v>576</v>
      </c>
      <c r="B601" s="832" t="s">
        <v>6307</v>
      </c>
      <c r="C601" s="832" t="s">
        <v>5552</v>
      </c>
      <c r="D601" s="832" t="s">
        <v>5834</v>
      </c>
      <c r="E601" s="832" t="s">
        <v>5835</v>
      </c>
      <c r="F601" s="849"/>
      <c r="G601" s="849"/>
      <c r="H601" s="849"/>
      <c r="I601" s="849"/>
      <c r="J601" s="849">
        <v>1</v>
      </c>
      <c r="K601" s="849">
        <v>45021.47</v>
      </c>
      <c r="L601" s="849">
        <v>1</v>
      </c>
      <c r="M601" s="849">
        <v>45021.47</v>
      </c>
      <c r="N601" s="849"/>
      <c r="O601" s="849"/>
      <c r="P601" s="837"/>
      <c r="Q601" s="850"/>
    </row>
    <row r="602" spans="1:17" ht="14.4" customHeight="1" x14ac:dyDescent="0.3">
      <c r="A602" s="831" t="s">
        <v>576</v>
      </c>
      <c r="B602" s="832" t="s">
        <v>6307</v>
      </c>
      <c r="C602" s="832" t="s">
        <v>5552</v>
      </c>
      <c r="D602" s="832" t="s">
        <v>5836</v>
      </c>
      <c r="E602" s="832" t="s">
        <v>5837</v>
      </c>
      <c r="F602" s="849">
        <v>108</v>
      </c>
      <c r="G602" s="849">
        <v>8856</v>
      </c>
      <c r="H602" s="849">
        <v>0.25899280575539568</v>
      </c>
      <c r="I602" s="849">
        <v>82</v>
      </c>
      <c r="J602" s="849">
        <v>417</v>
      </c>
      <c r="K602" s="849">
        <v>34194</v>
      </c>
      <c r="L602" s="849">
        <v>1</v>
      </c>
      <c r="M602" s="849">
        <v>82</v>
      </c>
      <c r="N602" s="849">
        <v>175</v>
      </c>
      <c r="O602" s="849">
        <v>14350</v>
      </c>
      <c r="P602" s="837">
        <v>0.41966426858513189</v>
      </c>
      <c r="Q602" s="850">
        <v>82</v>
      </c>
    </row>
    <row r="603" spans="1:17" ht="14.4" customHeight="1" x14ac:dyDescent="0.3">
      <c r="A603" s="831" t="s">
        <v>576</v>
      </c>
      <c r="B603" s="832" t="s">
        <v>6307</v>
      </c>
      <c r="C603" s="832" t="s">
        <v>5552</v>
      </c>
      <c r="D603" s="832" t="s">
        <v>5838</v>
      </c>
      <c r="E603" s="832" t="s">
        <v>5839</v>
      </c>
      <c r="F603" s="849"/>
      <c r="G603" s="849"/>
      <c r="H603" s="849"/>
      <c r="I603" s="849"/>
      <c r="J603" s="849"/>
      <c r="K603" s="849"/>
      <c r="L603" s="849"/>
      <c r="M603" s="849"/>
      <c r="N603" s="849">
        <v>1</v>
      </c>
      <c r="O603" s="849">
        <v>42250</v>
      </c>
      <c r="P603" s="837"/>
      <c r="Q603" s="850">
        <v>42250</v>
      </c>
    </row>
    <row r="604" spans="1:17" ht="14.4" customHeight="1" x14ac:dyDescent="0.3">
      <c r="A604" s="831" t="s">
        <v>576</v>
      </c>
      <c r="B604" s="832" t="s">
        <v>6307</v>
      </c>
      <c r="C604" s="832" t="s">
        <v>5552</v>
      </c>
      <c r="D604" s="832" t="s">
        <v>5840</v>
      </c>
      <c r="E604" s="832" t="s">
        <v>5841</v>
      </c>
      <c r="F604" s="849">
        <v>1</v>
      </c>
      <c r="G604" s="849">
        <v>44581.25</v>
      </c>
      <c r="H604" s="849"/>
      <c r="I604" s="849">
        <v>44581.25</v>
      </c>
      <c r="J604" s="849"/>
      <c r="K604" s="849"/>
      <c r="L604" s="849"/>
      <c r="M604" s="849"/>
      <c r="N604" s="849"/>
      <c r="O604" s="849"/>
      <c r="P604" s="837"/>
      <c r="Q604" s="850"/>
    </row>
    <row r="605" spans="1:17" ht="14.4" customHeight="1" x14ac:dyDescent="0.3">
      <c r="A605" s="831" t="s">
        <v>576</v>
      </c>
      <c r="B605" s="832" t="s">
        <v>6307</v>
      </c>
      <c r="C605" s="832" t="s">
        <v>5552</v>
      </c>
      <c r="D605" s="832" t="s">
        <v>5842</v>
      </c>
      <c r="E605" s="832" t="s">
        <v>5843</v>
      </c>
      <c r="F605" s="849">
        <v>1</v>
      </c>
      <c r="G605" s="849">
        <v>129657</v>
      </c>
      <c r="H605" s="849"/>
      <c r="I605" s="849">
        <v>129657</v>
      </c>
      <c r="J605" s="849"/>
      <c r="K605" s="849"/>
      <c r="L605" s="849"/>
      <c r="M605" s="849"/>
      <c r="N605" s="849"/>
      <c r="O605" s="849"/>
      <c r="P605" s="837"/>
      <c r="Q605" s="850"/>
    </row>
    <row r="606" spans="1:17" ht="14.4" customHeight="1" x14ac:dyDescent="0.3">
      <c r="A606" s="831" t="s">
        <v>576</v>
      </c>
      <c r="B606" s="832" t="s">
        <v>6307</v>
      </c>
      <c r="C606" s="832" t="s">
        <v>5552</v>
      </c>
      <c r="D606" s="832" t="s">
        <v>5844</v>
      </c>
      <c r="E606" s="832" t="s">
        <v>5845</v>
      </c>
      <c r="F606" s="849"/>
      <c r="G606" s="849"/>
      <c r="H606" s="849"/>
      <c r="I606" s="849"/>
      <c r="J606" s="849"/>
      <c r="K606" s="849"/>
      <c r="L606" s="849"/>
      <c r="M606" s="849"/>
      <c r="N606" s="849">
        <v>2</v>
      </c>
      <c r="O606" s="849">
        <v>20828.84</v>
      </c>
      <c r="P606" s="837"/>
      <c r="Q606" s="850">
        <v>10414.42</v>
      </c>
    </row>
    <row r="607" spans="1:17" ht="14.4" customHeight="1" x14ac:dyDescent="0.3">
      <c r="A607" s="831" t="s">
        <v>576</v>
      </c>
      <c r="B607" s="832" t="s">
        <v>6307</v>
      </c>
      <c r="C607" s="832" t="s">
        <v>5552</v>
      </c>
      <c r="D607" s="832" t="s">
        <v>6335</v>
      </c>
      <c r="E607" s="832" t="s">
        <v>6336</v>
      </c>
      <c r="F607" s="849"/>
      <c r="G607" s="849"/>
      <c r="H607" s="849"/>
      <c r="I607" s="849"/>
      <c r="J607" s="849">
        <v>1</v>
      </c>
      <c r="K607" s="849">
        <v>8159.29</v>
      </c>
      <c r="L607" s="849">
        <v>1</v>
      </c>
      <c r="M607" s="849">
        <v>8159.29</v>
      </c>
      <c r="N607" s="849">
        <v>1</v>
      </c>
      <c r="O607" s="849">
        <v>8159.29</v>
      </c>
      <c r="P607" s="837">
        <v>1</v>
      </c>
      <c r="Q607" s="850">
        <v>8159.29</v>
      </c>
    </row>
    <row r="608" spans="1:17" ht="14.4" customHeight="1" x14ac:dyDescent="0.3">
      <c r="A608" s="831" t="s">
        <v>576</v>
      </c>
      <c r="B608" s="832" t="s">
        <v>6307</v>
      </c>
      <c r="C608" s="832" t="s">
        <v>5552</v>
      </c>
      <c r="D608" s="832" t="s">
        <v>5846</v>
      </c>
      <c r="E608" s="832" t="s">
        <v>5847</v>
      </c>
      <c r="F608" s="849">
        <v>59</v>
      </c>
      <c r="G608" s="849">
        <v>1041468</v>
      </c>
      <c r="H608" s="849">
        <v>2.95</v>
      </c>
      <c r="I608" s="849">
        <v>17652</v>
      </c>
      <c r="J608" s="849">
        <v>20</v>
      </c>
      <c r="K608" s="849">
        <v>353040</v>
      </c>
      <c r="L608" s="849">
        <v>1</v>
      </c>
      <c r="M608" s="849">
        <v>17652</v>
      </c>
      <c r="N608" s="849"/>
      <c r="O608" s="849"/>
      <c r="P608" s="837"/>
      <c r="Q608" s="850"/>
    </row>
    <row r="609" spans="1:17" ht="14.4" customHeight="1" x14ac:dyDescent="0.3">
      <c r="A609" s="831" t="s">
        <v>576</v>
      </c>
      <c r="B609" s="832" t="s">
        <v>6307</v>
      </c>
      <c r="C609" s="832" t="s">
        <v>5552</v>
      </c>
      <c r="D609" s="832" t="s">
        <v>5848</v>
      </c>
      <c r="E609" s="832" t="s">
        <v>5849</v>
      </c>
      <c r="F609" s="849">
        <v>59</v>
      </c>
      <c r="G609" s="849">
        <v>394415</v>
      </c>
      <c r="H609" s="849">
        <v>2.95</v>
      </c>
      <c r="I609" s="849">
        <v>6685</v>
      </c>
      <c r="J609" s="849">
        <v>20</v>
      </c>
      <c r="K609" s="849">
        <v>133700</v>
      </c>
      <c r="L609" s="849">
        <v>1</v>
      </c>
      <c r="M609" s="849">
        <v>6685</v>
      </c>
      <c r="N609" s="849"/>
      <c r="O609" s="849"/>
      <c r="P609" s="837"/>
      <c r="Q609" s="850"/>
    </row>
    <row r="610" spans="1:17" ht="14.4" customHeight="1" x14ac:dyDescent="0.3">
      <c r="A610" s="831" t="s">
        <v>576</v>
      </c>
      <c r="B610" s="832" t="s">
        <v>6307</v>
      </c>
      <c r="C610" s="832" t="s">
        <v>5552</v>
      </c>
      <c r="D610" s="832" t="s">
        <v>5850</v>
      </c>
      <c r="E610" s="832" t="s">
        <v>5851</v>
      </c>
      <c r="F610" s="849">
        <v>21</v>
      </c>
      <c r="G610" s="849">
        <v>375585</v>
      </c>
      <c r="H610" s="849">
        <v>1.1797752808988764</v>
      </c>
      <c r="I610" s="849">
        <v>17885</v>
      </c>
      <c r="J610" s="849">
        <v>20</v>
      </c>
      <c r="K610" s="849">
        <v>318353</v>
      </c>
      <c r="L610" s="849">
        <v>1</v>
      </c>
      <c r="M610" s="849">
        <v>15917.65</v>
      </c>
      <c r="N610" s="849">
        <v>25</v>
      </c>
      <c r="O610" s="849">
        <v>397941.25</v>
      </c>
      <c r="P610" s="837">
        <v>1.25</v>
      </c>
      <c r="Q610" s="850">
        <v>15917.65</v>
      </c>
    </row>
    <row r="611" spans="1:17" ht="14.4" customHeight="1" x14ac:dyDescent="0.3">
      <c r="A611" s="831" t="s">
        <v>576</v>
      </c>
      <c r="B611" s="832" t="s">
        <v>6307</v>
      </c>
      <c r="C611" s="832" t="s">
        <v>5552</v>
      </c>
      <c r="D611" s="832" t="s">
        <v>5852</v>
      </c>
      <c r="E611" s="832" t="s">
        <v>5853</v>
      </c>
      <c r="F611" s="849">
        <v>20</v>
      </c>
      <c r="G611" s="849">
        <v>136400</v>
      </c>
      <c r="H611" s="849">
        <v>1</v>
      </c>
      <c r="I611" s="849">
        <v>6820</v>
      </c>
      <c r="J611" s="849">
        <v>20</v>
      </c>
      <c r="K611" s="849">
        <v>136400</v>
      </c>
      <c r="L611" s="849">
        <v>1</v>
      </c>
      <c r="M611" s="849">
        <v>6820</v>
      </c>
      <c r="N611" s="849">
        <v>25</v>
      </c>
      <c r="O611" s="849">
        <v>170500</v>
      </c>
      <c r="P611" s="837">
        <v>1.25</v>
      </c>
      <c r="Q611" s="850">
        <v>6820</v>
      </c>
    </row>
    <row r="612" spans="1:17" ht="14.4" customHeight="1" x14ac:dyDescent="0.3">
      <c r="A612" s="831" t="s">
        <v>576</v>
      </c>
      <c r="B612" s="832" t="s">
        <v>6307</v>
      </c>
      <c r="C612" s="832" t="s">
        <v>5552</v>
      </c>
      <c r="D612" s="832" t="s">
        <v>5854</v>
      </c>
      <c r="E612" s="832" t="s">
        <v>5855</v>
      </c>
      <c r="F612" s="849">
        <v>76</v>
      </c>
      <c r="G612" s="849">
        <v>539600</v>
      </c>
      <c r="H612" s="849">
        <v>1.4901960784313726</v>
      </c>
      <c r="I612" s="849">
        <v>7100</v>
      </c>
      <c r="J612" s="849">
        <v>51</v>
      </c>
      <c r="K612" s="849">
        <v>362100</v>
      </c>
      <c r="L612" s="849">
        <v>1</v>
      </c>
      <c r="M612" s="849">
        <v>7100</v>
      </c>
      <c r="N612" s="849">
        <v>49</v>
      </c>
      <c r="O612" s="849">
        <v>347900</v>
      </c>
      <c r="P612" s="837">
        <v>0.96078431372549022</v>
      </c>
      <c r="Q612" s="850">
        <v>7100</v>
      </c>
    </row>
    <row r="613" spans="1:17" ht="14.4" customHeight="1" x14ac:dyDescent="0.3">
      <c r="A613" s="831" t="s">
        <v>576</v>
      </c>
      <c r="B613" s="832" t="s">
        <v>6307</v>
      </c>
      <c r="C613" s="832" t="s">
        <v>5552</v>
      </c>
      <c r="D613" s="832" t="s">
        <v>5856</v>
      </c>
      <c r="E613" s="832" t="s">
        <v>5857</v>
      </c>
      <c r="F613" s="849">
        <v>21</v>
      </c>
      <c r="G613" s="849">
        <v>184800</v>
      </c>
      <c r="H613" s="849">
        <v>1.05</v>
      </c>
      <c r="I613" s="849">
        <v>8800</v>
      </c>
      <c r="J613" s="849">
        <v>20</v>
      </c>
      <c r="K613" s="849">
        <v>176000</v>
      </c>
      <c r="L613" s="849">
        <v>1</v>
      </c>
      <c r="M613" s="849">
        <v>8800</v>
      </c>
      <c r="N613" s="849">
        <v>25</v>
      </c>
      <c r="O613" s="849">
        <v>220000</v>
      </c>
      <c r="P613" s="837">
        <v>1.25</v>
      </c>
      <c r="Q613" s="850">
        <v>8800</v>
      </c>
    </row>
    <row r="614" spans="1:17" ht="14.4" customHeight="1" x14ac:dyDescent="0.3">
      <c r="A614" s="831" t="s">
        <v>576</v>
      </c>
      <c r="B614" s="832" t="s">
        <v>6307</v>
      </c>
      <c r="C614" s="832" t="s">
        <v>5552</v>
      </c>
      <c r="D614" s="832" t="s">
        <v>5858</v>
      </c>
      <c r="E614" s="832" t="s">
        <v>5859</v>
      </c>
      <c r="F614" s="849">
        <v>73</v>
      </c>
      <c r="G614" s="849">
        <v>85045</v>
      </c>
      <c r="H614" s="849">
        <v>1.4038461538461537</v>
      </c>
      <c r="I614" s="849">
        <v>1165</v>
      </c>
      <c r="J614" s="849">
        <v>52</v>
      </c>
      <c r="K614" s="849">
        <v>60580</v>
      </c>
      <c r="L614" s="849">
        <v>1</v>
      </c>
      <c r="M614" s="849">
        <v>1165</v>
      </c>
      <c r="N614" s="849">
        <v>44</v>
      </c>
      <c r="O614" s="849">
        <v>51260</v>
      </c>
      <c r="P614" s="837">
        <v>0.84615384615384615</v>
      </c>
      <c r="Q614" s="850">
        <v>1165</v>
      </c>
    </row>
    <row r="615" spans="1:17" ht="14.4" customHeight="1" x14ac:dyDescent="0.3">
      <c r="A615" s="831" t="s">
        <v>576</v>
      </c>
      <c r="B615" s="832" t="s">
        <v>6307</v>
      </c>
      <c r="C615" s="832" t="s">
        <v>5552</v>
      </c>
      <c r="D615" s="832" t="s">
        <v>5860</v>
      </c>
      <c r="E615" s="832" t="s">
        <v>5861</v>
      </c>
      <c r="F615" s="849">
        <v>29</v>
      </c>
      <c r="G615" s="849">
        <v>21518</v>
      </c>
      <c r="H615" s="849">
        <v>1.6111111111111112</v>
      </c>
      <c r="I615" s="849">
        <v>742</v>
      </c>
      <c r="J615" s="849">
        <v>18</v>
      </c>
      <c r="K615" s="849">
        <v>13356</v>
      </c>
      <c r="L615" s="849">
        <v>1</v>
      </c>
      <c r="M615" s="849">
        <v>742</v>
      </c>
      <c r="N615" s="849">
        <v>18</v>
      </c>
      <c r="O615" s="849">
        <v>13356</v>
      </c>
      <c r="P615" s="837">
        <v>1</v>
      </c>
      <c r="Q615" s="850">
        <v>742</v>
      </c>
    </row>
    <row r="616" spans="1:17" ht="14.4" customHeight="1" x14ac:dyDescent="0.3">
      <c r="A616" s="831" t="s">
        <v>576</v>
      </c>
      <c r="B616" s="832" t="s">
        <v>6307</v>
      </c>
      <c r="C616" s="832" t="s">
        <v>5552</v>
      </c>
      <c r="D616" s="832" t="s">
        <v>5862</v>
      </c>
      <c r="E616" s="832" t="s">
        <v>5863</v>
      </c>
      <c r="F616" s="849">
        <v>80</v>
      </c>
      <c r="G616" s="849">
        <v>42080</v>
      </c>
      <c r="H616" s="849">
        <v>1.6</v>
      </c>
      <c r="I616" s="849">
        <v>526</v>
      </c>
      <c r="J616" s="849">
        <v>50</v>
      </c>
      <c r="K616" s="849">
        <v>26300</v>
      </c>
      <c r="L616" s="849">
        <v>1</v>
      </c>
      <c r="M616" s="849">
        <v>526</v>
      </c>
      <c r="N616" s="849">
        <v>46</v>
      </c>
      <c r="O616" s="849">
        <v>24196</v>
      </c>
      <c r="P616" s="837">
        <v>0.92</v>
      </c>
      <c r="Q616" s="850">
        <v>526</v>
      </c>
    </row>
    <row r="617" spans="1:17" ht="14.4" customHeight="1" x14ac:dyDescent="0.3">
      <c r="A617" s="831" t="s">
        <v>576</v>
      </c>
      <c r="B617" s="832" t="s">
        <v>6307</v>
      </c>
      <c r="C617" s="832" t="s">
        <v>5552</v>
      </c>
      <c r="D617" s="832" t="s">
        <v>5864</v>
      </c>
      <c r="E617" s="832" t="s">
        <v>5865</v>
      </c>
      <c r="F617" s="849"/>
      <c r="G617" s="849"/>
      <c r="H617" s="849"/>
      <c r="I617" s="849"/>
      <c r="J617" s="849"/>
      <c r="K617" s="849"/>
      <c r="L617" s="849"/>
      <c r="M617" s="849"/>
      <c r="N617" s="849">
        <v>1</v>
      </c>
      <c r="O617" s="849">
        <v>35942</v>
      </c>
      <c r="P617" s="837"/>
      <c r="Q617" s="850">
        <v>35942</v>
      </c>
    </row>
    <row r="618" spans="1:17" ht="14.4" customHeight="1" x14ac:dyDescent="0.3">
      <c r="A618" s="831" t="s">
        <v>576</v>
      </c>
      <c r="B618" s="832" t="s">
        <v>6307</v>
      </c>
      <c r="C618" s="832" t="s">
        <v>5552</v>
      </c>
      <c r="D618" s="832" t="s">
        <v>5866</v>
      </c>
      <c r="E618" s="832" t="s">
        <v>5867</v>
      </c>
      <c r="F618" s="849">
        <v>72</v>
      </c>
      <c r="G618" s="849">
        <v>67380.479999999996</v>
      </c>
      <c r="H618" s="849">
        <v>1.5652173913043477</v>
      </c>
      <c r="I618" s="849">
        <v>935.83999999999992</v>
      </c>
      <c r="J618" s="849">
        <v>46</v>
      </c>
      <c r="K618" s="849">
        <v>43048.639999999999</v>
      </c>
      <c r="L618" s="849">
        <v>1</v>
      </c>
      <c r="M618" s="849">
        <v>935.84</v>
      </c>
      <c r="N618" s="849">
        <v>41</v>
      </c>
      <c r="O618" s="849">
        <v>38369.439999999995</v>
      </c>
      <c r="P618" s="837">
        <v>0.89130434782608681</v>
      </c>
      <c r="Q618" s="850">
        <v>935.83999999999992</v>
      </c>
    </row>
    <row r="619" spans="1:17" ht="14.4" customHeight="1" x14ac:dyDescent="0.3">
      <c r="A619" s="831" t="s">
        <v>576</v>
      </c>
      <c r="B619" s="832" t="s">
        <v>6307</v>
      </c>
      <c r="C619" s="832" t="s">
        <v>5552</v>
      </c>
      <c r="D619" s="832" t="s">
        <v>5868</v>
      </c>
      <c r="E619" s="832" t="s">
        <v>5869</v>
      </c>
      <c r="F619" s="849">
        <v>6</v>
      </c>
      <c r="G619" s="849">
        <v>43527.3</v>
      </c>
      <c r="H619" s="849">
        <v>2</v>
      </c>
      <c r="I619" s="849">
        <v>7254.55</v>
      </c>
      <c r="J619" s="849">
        <v>3</v>
      </c>
      <c r="K619" s="849">
        <v>21763.65</v>
      </c>
      <c r="L619" s="849">
        <v>1</v>
      </c>
      <c r="M619" s="849">
        <v>7254.55</v>
      </c>
      <c r="N619" s="849">
        <v>7</v>
      </c>
      <c r="O619" s="849">
        <v>50781.85</v>
      </c>
      <c r="P619" s="837">
        <v>2.333333333333333</v>
      </c>
      <c r="Q619" s="850">
        <v>7254.55</v>
      </c>
    </row>
    <row r="620" spans="1:17" ht="14.4" customHeight="1" x14ac:dyDescent="0.3">
      <c r="A620" s="831" t="s">
        <v>576</v>
      </c>
      <c r="B620" s="832" t="s">
        <v>6307</v>
      </c>
      <c r="C620" s="832" t="s">
        <v>5552</v>
      </c>
      <c r="D620" s="832" t="s">
        <v>6337</v>
      </c>
      <c r="E620" s="832" t="s">
        <v>6338</v>
      </c>
      <c r="F620" s="849">
        <v>2</v>
      </c>
      <c r="G620" s="849">
        <v>2154.6</v>
      </c>
      <c r="H620" s="849"/>
      <c r="I620" s="849">
        <v>1077.3</v>
      </c>
      <c r="J620" s="849"/>
      <c r="K620" s="849"/>
      <c r="L620" s="849"/>
      <c r="M620" s="849"/>
      <c r="N620" s="849"/>
      <c r="O620" s="849"/>
      <c r="P620" s="837"/>
      <c r="Q620" s="850"/>
    </row>
    <row r="621" spans="1:17" ht="14.4" customHeight="1" x14ac:dyDescent="0.3">
      <c r="A621" s="831" t="s">
        <v>576</v>
      </c>
      <c r="B621" s="832" t="s">
        <v>6307</v>
      </c>
      <c r="C621" s="832" t="s">
        <v>5552</v>
      </c>
      <c r="D621" s="832" t="s">
        <v>5870</v>
      </c>
      <c r="E621" s="832" t="s">
        <v>5871</v>
      </c>
      <c r="F621" s="849">
        <v>1</v>
      </c>
      <c r="G621" s="849">
        <v>8644</v>
      </c>
      <c r="H621" s="849"/>
      <c r="I621" s="849">
        <v>8644</v>
      </c>
      <c r="J621" s="849"/>
      <c r="K621" s="849"/>
      <c r="L621" s="849"/>
      <c r="M621" s="849"/>
      <c r="N621" s="849">
        <v>2</v>
      </c>
      <c r="O621" s="849">
        <v>13298</v>
      </c>
      <c r="P621" s="837"/>
      <c r="Q621" s="850">
        <v>6649</v>
      </c>
    </row>
    <row r="622" spans="1:17" ht="14.4" customHeight="1" x14ac:dyDescent="0.3">
      <c r="A622" s="831" t="s">
        <v>576</v>
      </c>
      <c r="B622" s="832" t="s">
        <v>6307</v>
      </c>
      <c r="C622" s="832" t="s">
        <v>5552</v>
      </c>
      <c r="D622" s="832" t="s">
        <v>5872</v>
      </c>
      <c r="E622" s="832" t="s">
        <v>5873</v>
      </c>
      <c r="F622" s="849"/>
      <c r="G622" s="849"/>
      <c r="H622" s="849"/>
      <c r="I622" s="849"/>
      <c r="J622" s="849">
        <v>1</v>
      </c>
      <c r="K622" s="849">
        <v>38853.269999999997</v>
      </c>
      <c r="L622" s="849">
        <v>1</v>
      </c>
      <c r="M622" s="849">
        <v>38853.269999999997</v>
      </c>
      <c r="N622" s="849"/>
      <c r="O622" s="849"/>
      <c r="P622" s="837"/>
      <c r="Q622" s="850"/>
    </row>
    <row r="623" spans="1:17" ht="14.4" customHeight="1" x14ac:dyDescent="0.3">
      <c r="A623" s="831" t="s">
        <v>576</v>
      </c>
      <c r="B623" s="832" t="s">
        <v>6307</v>
      </c>
      <c r="C623" s="832" t="s">
        <v>5552</v>
      </c>
      <c r="D623" s="832" t="s">
        <v>6339</v>
      </c>
      <c r="E623" s="832" t="s">
        <v>6340</v>
      </c>
      <c r="F623" s="849">
        <v>1</v>
      </c>
      <c r="G623" s="849">
        <v>52000</v>
      </c>
      <c r="H623" s="849"/>
      <c r="I623" s="849">
        <v>52000</v>
      </c>
      <c r="J623" s="849"/>
      <c r="K623" s="849"/>
      <c r="L623" s="849"/>
      <c r="M623" s="849"/>
      <c r="N623" s="849"/>
      <c r="O623" s="849"/>
      <c r="P623" s="837"/>
      <c r="Q623" s="850"/>
    </row>
    <row r="624" spans="1:17" ht="14.4" customHeight="1" x14ac:dyDescent="0.3">
      <c r="A624" s="831" t="s">
        <v>576</v>
      </c>
      <c r="B624" s="832" t="s">
        <v>6307</v>
      </c>
      <c r="C624" s="832" t="s">
        <v>5552</v>
      </c>
      <c r="D624" s="832" t="s">
        <v>5874</v>
      </c>
      <c r="E624" s="832" t="s">
        <v>5875</v>
      </c>
      <c r="F624" s="849"/>
      <c r="G624" s="849"/>
      <c r="H624" s="849"/>
      <c r="I624" s="849"/>
      <c r="J624" s="849"/>
      <c r="K624" s="849"/>
      <c r="L624" s="849"/>
      <c r="M624" s="849"/>
      <c r="N624" s="849">
        <v>1</v>
      </c>
      <c r="O624" s="849">
        <v>2976</v>
      </c>
      <c r="P624" s="837"/>
      <c r="Q624" s="850">
        <v>2976</v>
      </c>
    </row>
    <row r="625" spans="1:17" ht="14.4" customHeight="1" x14ac:dyDescent="0.3">
      <c r="A625" s="831" t="s">
        <v>576</v>
      </c>
      <c r="B625" s="832" t="s">
        <v>6307</v>
      </c>
      <c r="C625" s="832" t="s">
        <v>5552</v>
      </c>
      <c r="D625" s="832" t="s">
        <v>5876</v>
      </c>
      <c r="E625" s="832" t="s">
        <v>5877</v>
      </c>
      <c r="F625" s="849">
        <v>20</v>
      </c>
      <c r="G625" s="849">
        <v>27215</v>
      </c>
      <c r="H625" s="849">
        <v>1.3333333333333333</v>
      </c>
      <c r="I625" s="849">
        <v>1360.75</v>
      </c>
      <c r="J625" s="849">
        <v>15</v>
      </c>
      <c r="K625" s="849">
        <v>20411.25</v>
      </c>
      <c r="L625" s="849">
        <v>1</v>
      </c>
      <c r="M625" s="849">
        <v>1360.75</v>
      </c>
      <c r="N625" s="849">
        <v>13</v>
      </c>
      <c r="O625" s="849">
        <v>17689.75</v>
      </c>
      <c r="P625" s="837">
        <v>0.8666666666666667</v>
      </c>
      <c r="Q625" s="850">
        <v>1360.75</v>
      </c>
    </row>
    <row r="626" spans="1:17" ht="14.4" customHeight="1" x14ac:dyDescent="0.3">
      <c r="A626" s="831" t="s">
        <v>576</v>
      </c>
      <c r="B626" s="832" t="s">
        <v>6307</v>
      </c>
      <c r="C626" s="832" t="s">
        <v>5552</v>
      </c>
      <c r="D626" s="832" t="s">
        <v>5878</v>
      </c>
      <c r="E626" s="832" t="s">
        <v>5879</v>
      </c>
      <c r="F626" s="849">
        <v>9</v>
      </c>
      <c r="G626" s="849">
        <v>42097.5</v>
      </c>
      <c r="H626" s="849">
        <v>4.5</v>
      </c>
      <c r="I626" s="849">
        <v>4677.5</v>
      </c>
      <c r="J626" s="849">
        <v>2</v>
      </c>
      <c r="K626" s="849">
        <v>9355</v>
      </c>
      <c r="L626" s="849">
        <v>1</v>
      </c>
      <c r="M626" s="849">
        <v>4677.5</v>
      </c>
      <c r="N626" s="849">
        <v>5</v>
      </c>
      <c r="O626" s="849">
        <v>23387.5</v>
      </c>
      <c r="P626" s="837">
        <v>2.5</v>
      </c>
      <c r="Q626" s="850">
        <v>4677.5</v>
      </c>
    </row>
    <row r="627" spans="1:17" ht="14.4" customHeight="1" x14ac:dyDescent="0.3">
      <c r="A627" s="831" t="s">
        <v>576</v>
      </c>
      <c r="B627" s="832" t="s">
        <v>6307</v>
      </c>
      <c r="C627" s="832" t="s">
        <v>5552</v>
      </c>
      <c r="D627" s="832" t="s">
        <v>5880</v>
      </c>
      <c r="E627" s="832" t="s">
        <v>5881</v>
      </c>
      <c r="F627" s="849">
        <v>3</v>
      </c>
      <c r="G627" s="849">
        <v>56858.879999999997</v>
      </c>
      <c r="H627" s="849"/>
      <c r="I627" s="849">
        <v>18952.96</v>
      </c>
      <c r="J627" s="849"/>
      <c r="K627" s="849"/>
      <c r="L627" s="849"/>
      <c r="M627" s="849"/>
      <c r="N627" s="849">
        <v>1</v>
      </c>
      <c r="O627" s="849">
        <v>18952.96</v>
      </c>
      <c r="P627" s="837"/>
      <c r="Q627" s="850">
        <v>18952.96</v>
      </c>
    </row>
    <row r="628" spans="1:17" ht="14.4" customHeight="1" x14ac:dyDescent="0.3">
      <c r="A628" s="831" t="s">
        <v>576</v>
      </c>
      <c r="B628" s="832" t="s">
        <v>6307</v>
      </c>
      <c r="C628" s="832" t="s">
        <v>5552</v>
      </c>
      <c r="D628" s="832" t="s">
        <v>5884</v>
      </c>
      <c r="E628" s="832" t="s">
        <v>5885</v>
      </c>
      <c r="F628" s="849">
        <v>4</v>
      </c>
      <c r="G628" s="849">
        <v>177008</v>
      </c>
      <c r="H628" s="849"/>
      <c r="I628" s="849">
        <v>44252</v>
      </c>
      <c r="J628" s="849"/>
      <c r="K628" s="849"/>
      <c r="L628" s="849"/>
      <c r="M628" s="849"/>
      <c r="N628" s="849"/>
      <c r="O628" s="849"/>
      <c r="P628" s="837"/>
      <c r="Q628" s="850"/>
    </row>
    <row r="629" spans="1:17" ht="14.4" customHeight="1" x14ac:dyDescent="0.3">
      <c r="A629" s="831" t="s">
        <v>576</v>
      </c>
      <c r="B629" s="832" t="s">
        <v>6307</v>
      </c>
      <c r="C629" s="832" t="s">
        <v>5552</v>
      </c>
      <c r="D629" s="832" t="s">
        <v>5886</v>
      </c>
      <c r="E629" s="832" t="s">
        <v>5887</v>
      </c>
      <c r="F629" s="849"/>
      <c r="G629" s="849"/>
      <c r="H629" s="849"/>
      <c r="I629" s="849"/>
      <c r="J629" s="849">
        <v>2</v>
      </c>
      <c r="K629" s="849">
        <v>9596</v>
      </c>
      <c r="L629" s="849">
        <v>1</v>
      </c>
      <c r="M629" s="849">
        <v>4798</v>
      </c>
      <c r="N629" s="849">
        <v>2</v>
      </c>
      <c r="O629" s="849">
        <v>9596</v>
      </c>
      <c r="P629" s="837">
        <v>1</v>
      </c>
      <c r="Q629" s="850">
        <v>4798</v>
      </c>
    </row>
    <row r="630" spans="1:17" ht="14.4" customHeight="1" x14ac:dyDescent="0.3">
      <c r="A630" s="831" t="s">
        <v>576</v>
      </c>
      <c r="B630" s="832" t="s">
        <v>6307</v>
      </c>
      <c r="C630" s="832" t="s">
        <v>5552</v>
      </c>
      <c r="D630" s="832" t="s">
        <v>5888</v>
      </c>
      <c r="E630" s="832" t="s">
        <v>5889</v>
      </c>
      <c r="F630" s="849">
        <v>1</v>
      </c>
      <c r="G630" s="849">
        <v>46843</v>
      </c>
      <c r="H630" s="849">
        <v>1</v>
      </c>
      <c r="I630" s="849">
        <v>46843</v>
      </c>
      <c r="J630" s="849">
        <v>1</v>
      </c>
      <c r="K630" s="849">
        <v>46843</v>
      </c>
      <c r="L630" s="849">
        <v>1</v>
      </c>
      <c r="M630" s="849">
        <v>46843</v>
      </c>
      <c r="N630" s="849"/>
      <c r="O630" s="849"/>
      <c r="P630" s="837"/>
      <c r="Q630" s="850"/>
    </row>
    <row r="631" spans="1:17" ht="14.4" customHeight="1" x14ac:dyDescent="0.3">
      <c r="A631" s="831" t="s">
        <v>576</v>
      </c>
      <c r="B631" s="832" t="s">
        <v>6307</v>
      </c>
      <c r="C631" s="832" t="s">
        <v>5552</v>
      </c>
      <c r="D631" s="832" t="s">
        <v>5890</v>
      </c>
      <c r="E631" s="832" t="s">
        <v>5891</v>
      </c>
      <c r="F631" s="849">
        <v>8</v>
      </c>
      <c r="G631" s="849">
        <v>14704</v>
      </c>
      <c r="H631" s="849">
        <v>1.3333333333333333</v>
      </c>
      <c r="I631" s="849">
        <v>1838</v>
      </c>
      <c r="J631" s="849">
        <v>6</v>
      </c>
      <c r="K631" s="849">
        <v>11028</v>
      </c>
      <c r="L631" s="849">
        <v>1</v>
      </c>
      <c r="M631" s="849">
        <v>1838</v>
      </c>
      <c r="N631" s="849">
        <v>9</v>
      </c>
      <c r="O631" s="849">
        <v>16542</v>
      </c>
      <c r="P631" s="837">
        <v>1.5</v>
      </c>
      <c r="Q631" s="850">
        <v>1838</v>
      </c>
    </row>
    <row r="632" spans="1:17" ht="14.4" customHeight="1" x14ac:dyDescent="0.3">
      <c r="A632" s="831" t="s">
        <v>576</v>
      </c>
      <c r="B632" s="832" t="s">
        <v>6307</v>
      </c>
      <c r="C632" s="832" t="s">
        <v>5552</v>
      </c>
      <c r="D632" s="832" t="s">
        <v>5553</v>
      </c>
      <c r="E632" s="832" t="s">
        <v>5554</v>
      </c>
      <c r="F632" s="849">
        <v>4</v>
      </c>
      <c r="G632" s="849">
        <v>276915.96000000002</v>
      </c>
      <c r="H632" s="849">
        <v>0.44444444444444448</v>
      </c>
      <c r="I632" s="849">
        <v>69228.990000000005</v>
      </c>
      <c r="J632" s="849">
        <v>9</v>
      </c>
      <c r="K632" s="849">
        <v>623060.91</v>
      </c>
      <c r="L632" s="849">
        <v>1</v>
      </c>
      <c r="M632" s="849">
        <v>69228.990000000005</v>
      </c>
      <c r="N632" s="849">
        <v>5</v>
      </c>
      <c r="O632" s="849">
        <v>346144.95</v>
      </c>
      <c r="P632" s="837">
        <v>0.55555555555555558</v>
      </c>
      <c r="Q632" s="850">
        <v>69228.990000000005</v>
      </c>
    </row>
    <row r="633" spans="1:17" ht="14.4" customHeight="1" x14ac:dyDescent="0.3">
      <c r="A633" s="831" t="s">
        <v>576</v>
      </c>
      <c r="B633" s="832" t="s">
        <v>6307</v>
      </c>
      <c r="C633" s="832" t="s">
        <v>5552</v>
      </c>
      <c r="D633" s="832" t="s">
        <v>6341</v>
      </c>
      <c r="E633" s="832" t="s">
        <v>6342</v>
      </c>
      <c r="F633" s="849">
        <v>1</v>
      </c>
      <c r="G633" s="849">
        <v>1796</v>
      </c>
      <c r="H633" s="849"/>
      <c r="I633" s="849">
        <v>1796</v>
      </c>
      <c r="J633" s="849"/>
      <c r="K633" s="849"/>
      <c r="L633" s="849"/>
      <c r="M633" s="849"/>
      <c r="N633" s="849"/>
      <c r="O633" s="849"/>
      <c r="P633" s="837"/>
      <c r="Q633" s="850"/>
    </row>
    <row r="634" spans="1:17" ht="14.4" customHeight="1" x14ac:dyDescent="0.3">
      <c r="A634" s="831" t="s">
        <v>576</v>
      </c>
      <c r="B634" s="832" t="s">
        <v>6307</v>
      </c>
      <c r="C634" s="832" t="s">
        <v>5552</v>
      </c>
      <c r="D634" s="832" t="s">
        <v>5898</v>
      </c>
      <c r="E634" s="832" t="s">
        <v>5899</v>
      </c>
      <c r="F634" s="849">
        <v>3</v>
      </c>
      <c r="G634" s="849">
        <v>5388</v>
      </c>
      <c r="H634" s="849"/>
      <c r="I634" s="849">
        <v>1796</v>
      </c>
      <c r="J634" s="849"/>
      <c r="K634" s="849"/>
      <c r="L634" s="849"/>
      <c r="M634" s="849"/>
      <c r="N634" s="849"/>
      <c r="O634" s="849"/>
      <c r="P634" s="837"/>
      <c r="Q634" s="850"/>
    </row>
    <row r="635" spans="1:17" ht="14.4" customHeight="1" x14ac:dyDescent="0.3">
      <c r="A635" s="831" t="s">
        <v>576</v>
      </c>
      <c r="B635" s="832" t="s">
        <v>6307</v>
      </c>
      <c r="C635" s="832" t="s">
        <v>5552</v>
      </c>
      <c r="D635" s="832" t="s">
        <v>5900</v>
      </c>
      <c r="E635" s="832" t="s">
        <v>5901</v>
      </c>
      <c r="F635" s="849">
        <v>1</v>
      </c>
      <c r="G635" s="849">
        <v>1796</v>
      </c>
      <c r="H635" s="849">
        <v>1</v>
      </c>
      <c r="I635" s="849">
        <v>1796</v>
      </c>
      <c r="J635" s="849">
        <v>1</v>
      </c>
      <c r="K635" s="849">
        <v>1796</v>
      </c>
      <c r="L635" s="849">
        <v>1</v>
      </c>
      <c r="M635" s="849">
        <v>1796</v>
      </c>
      <c r="N635" s="849"/>
      <c r="O635" s="849"/>
      <c r="P635" s="837"/>
      <c r="Q635" s="850"/>
    </row>
    <row r="636" spans="1:17" ht="14.4" customHeight="1" x14ac:dyDescent="0.3">
      <c r="A636" s="831" t="s">
        <v>576</v>
      </c>
      <c r="B636" s="832" t="s">
        <v>6307</v>
      </c>
      <c r="C636" s="832" t="s">
        <v>5552</v>
      </c>
      <c r="D636" s="832" t="s">
        <v>6343</v>
      </c>
      <c r="E636" s="832" t="s">
        <v>5903</v>
      </c>
      <c r="F636" s="849"/>
      <c r="G636" s="849"/>
      <c r="H636" s="849"/>
      <c r="I636" s="849"/>
      <c r="J636" s="849">
        <v>1</v>
      </c>
      <c r="K636" s="849">
        <v>3360</v>
      </c>
      <c r="L636" s="849">
        <v>1</v>
      </c>
      <c r="M636" s="849">
        <v>3360</v>
      </c>
      <c r="N636" s="849"/>
      <c r="O636" s="849"/>
      <c r="P636" s="837"/>
      <c r="Q636" s="850"/>
    </row>
    <row r="637" spans="1:17" ht="14.4" customHeight="1" x14ac:dyDescent="0.3">
      <c r="A637" s="831" t="s">
        <v>576</v>
      </c>
      <c r="B637" s="832" t="s">
        <v>6307</v>
      </c>
      <c r="C637" s="832" t="s">
        <v>5552</v>
      </c>
      <c r="D637" s="832" t="s">
        <v>5904</v>
      </c>
      <c r="E637" s="832" t="s">
        <v>5905</v>
      </c>
      <c r="F637" s="849">
        <v>1</v>
      </c>
      <c r="G637" s="849">
        <v>17618.18</v>
      </c>
      <c r="H637" s="849"/>
      <c r="I637" s="849">
        <v>17618.18</v>
      </c>
      <c r="J637" s="849"/>
      <c r="K637" s="849"/>
      <c r="L637" s="849"/>
      <c r="M637" s="849"/>
      <c r="N637" s="849"/>
      <c r="O637" s="849"/>
      <c r="P637" s="837"/>
      <c r="Q637" s="850"/>
    </row>
    <row r="638" spans="1:17" ht="14.4" customHeight="1" x14ac:dyDescent="0.3">
      <c r="A638" s="831" t="s">
        <v>576</v>
      </c>
      <c r="B638" s="832" t="s">
        <v>6307</v>
      </c>
      <c r="C638" s="832" t="s">
        <v>5552</v>
      </c>
      <c r="D638" s="832" t="s">
        <v>5906</v>
      </c>
      <c r="E638" s="832" t="s">
        <v>5907</v>
      </c>
      <c r="F638" s="849">
        <v>6</v>
      </c>
      <c r="G638" s="849">
        <v>143018.16</v>
      </c>
      <c r="H638" s="849">
        <v>1.5</v>
      </c>
      <c r="I638" s="849">
        <v>23836.36</v>
      </c>
      <c r="J638" s="849">
        <v>4</v>
      </c>
      <c r="K638" s="849">
        <v>95345.44</v>
      </c>
      <c r="L638" s="849">
        <v>1</v>
      </c>
      <c r="M638" s="849">
        <v>23836.36</v>
      </c>
      <c r="N638" s="849">
        <v>5</v>
      </c>
      <c r="O638" s="849">
        <v>119181.8</v>
      </c>
      <c r="P638" s="837">
        <v>1.25</v>
      </c>
      <c r="Q638" s="850">
        <v>23836.36</v>
      </c>
    </row>
    <row r="639" spans="1:17" ht="14.4" customHeight="1" x14ac:dyDescent="0.3">
      <c r="A639" s="831" t="s">
        <v>576</v>
      </c>
      <c r="B639" s="832" t="s">
        <v>6307</v>
      </c>
      <c r="C639" s="832" t="s">
        <v>5552</v>
      </c>
      <c r="D639" s="832" t="s">
        <v>5908</v>
      </c>
      <c r="E639" s="832" t="s">
        <v>5909</v>
      </c>
      <c r="F639" s="849">
        <v>8</v>
      </c>
      <c r="G639" s="849">
        <v>39599.040000000001</v>
      </c>
      <c r="H639" s="849">
        <v>1.5999999999999999</v>
      </c>
      <c r="I639" s="849">
        <v>4949.88</v>
      </c>
      <c r="J639" s="849">
        <v>5</v>
      </c>
      <c r="K639" s="849">
        <v>24749.4</v>
      </c>
      <c r="L639" s="849">
        <v>1</v>
      </c>
      <c r="M639" s="849">
        <v>4949.88</v>
      </c>
      <c r="N639" s="849">
        <v>4</v>
      </c>
      <c r="O639" s="849">
        <v>19799.52</v>
      </c>
      <c r="P639" s="837">
        <v>0.79999999999999993</v>
      </c>
      <c r="Q639" s="850">
        <v>4949.88</v>
      </c>
    </row>
    <row r="640" spans="1:17" ht="14.4" customHeight="1" x14ac:dyDescent="0.3">
      <c r="A640" s="831" t="s">
        <v>576</v>
      </c>
      <c r="B640" s="832" t="s">
        <v>6307</v>
      </c>
      <c r="C640" s="832" t="s">
        <v>5552</v>
      </c>
      <c r="D640" s="832" t="s">
        <v>5910</v>
      </c>
      <c r="E640" s="832" t="s">
        <v>5911</v>
      </c>
      <c r="F640" s="849">
        <v>4</v>
      </c>
      <c r="G640" s="849">
        <v>81764.12</v>
      </c>
      <c r="H640" s="849">
        <v>4</v>
      </c>
      <c r="I640" s="849">
        <v>20441.03</v>
      </c>
      <c r="J640" s="849">
        <v>1</v>
      </c>
      <c r="K640" s="849">
        <v>20441.03</v>
      </c>
      <c r="L640" s="849">
        <v>1</v>
      </c>
      <c r="M640" s="849">
        <v>20441.03</v>
      </c>
      <c r="N640" s="849"/>
      <c r="O640" s="849"/>
      <c r="P640" s="837"/>
      <c r="Q640" s="850"/>
    </row>
    <row r="641" spans="1:17" ht="14.4" customHeight="1" x14ac:dyDescent="0.3">
      <c r="A641" s="831" t="s">
        <v>576</v>
      </c>
      <c r="B641" s="832" t="s">
        <v>6307</v>
      </c>
      <c r="C641" s="832" t="s">
        <v>5552</v>
      </c>
      <c r="D641" s="832" t="s">
        <v>5912</v>
      </c>
      <c r="E641" s="832" t="s">
        <v>5913</v>
      </c>
      <c r="F641" s="849">
        <v>9</v>
      </c>
      <c r="G641" s="849">
        <v>232382.43</v>
      </c>
      <c r="H641" s="849">
        <v>1.5</v>
      </c>
      <c r="I641" s="849">
        <v>25820.27</v>
      </c>
      <c r="J641" s="849">
        <v>6</v>
      </c>
      <c r="K641" s="849">
        <v>154921.62</v>
      </c>
      <c r="L641" s="849">
        <v>1</v>
      </c>
      <c r="M641" s="849">
        <v>25820.27</v>
      </c>
      <c r="N641" s="849">
        <v>11</v>
      </c>
      <c r="O641" s="849">
        <v>284022.97000000003</v>
      </c>
      <c r="P641" s="837">
        <v>1.8333333333333335</v>
      </c>
      <c r="Q641" s="850">
        <v>25820.270000000004</v>
      </c>
    </row>
    <row r="642" spans="1:17" ht="14.4" customHeight="1" x14ac:dyDescent="0.3">
      <c r="A642" s="831" t="s">
        <v>576</v>
      </c>
      <c r="B642" s="832" t="s">
        <v>6307</v>
      </c>
      <c r="C642" s="832" t="s">
        <v>5552</v>
      </c>
      <c r="D642" s="832" t="s">
        <v>5914</v>
      </c>
      <c r="E642" s="832" t="s">
        <v>5915</v>
      </c>
      <c r="F642" s="849">
        <v>1</v>
      </c>
      <c r="G642" s="849">
        <v>14509.09</v>
      </c>
      <c r="H642" s="849">
        <v>1</v>
      </c>
      <c r="I642" s="849">
        <v>14509.09</v>
      </c>
      <c r="J642" s="849">
        <v>1</v>
      </c>
      <c r="K642" s="849">
        <v>14509.09</v>
      </c>
      <c r="L642" s="849">
        <v>1</v>
      </c>
      <c r="M642" s="849">
        <v>14509.09</v>
      </c>
      <c r="N642" s="849"/>
      <c r="O642" s="849"/>
      <c r="P642" s="837"/>
      <c r="Q642" s="850"/>
    </row>
    <row r="643" spans="1:17" ht="14.4" customHeight="1" x14ac:dyDescent="0.3">
      <c r="A643" s="831" t="s">
        <v>576</v>
      </c>
      <c r="B643" s="832" t="s">
        <v>6307</v>
      </c>
      <c r="C643" s="832" t="s">
        <v>5552</v>
      </c>
      <c r="D643" s="832" t="s">
        <v>5920</v>
      </c>
      <c r="E643" s="832" t="s">
        <v>5921</v>
      </c>
      <c r="F643" s="849">
        <v>4</v>
      </c>
      <c r="G643" s="849">
        <v>65344</v>
      </c>
      <c r="H643" s="849">
        <v>0.8</v>
      </c>
      <c r="I643" s="849">
        <v>16336</v>
      </c>
      <c r="J643" s="849">
        <v>5</v>
      </c>
      <c r="K643" s="849">
        <v>81680</v>
      </c>
      <c r="L643" s="849">
        <v>1</v>
      </c>
      <c r="M643" s="849">
        <v>16336</v>
      </c>
      <c r="N643" s="849">
        <v>6</v>
      </c>
      <c r="O643" s="849">
        <v>75980.73000000001</v>
      </c>
      <c r="P643" s="837">
        <v>0.93022441234084241</v>
      </c>
      <c r="Q643" s="850">
        <v>12663.455000000002</v>
      </c>
    </row>
    <row r="644" spans="1:17" ht="14.4" customHeight="1" x14ac:dyDescent="0.3">
      <c r="A644" s="831" t="s">
        <v>576</v>
      </c>
      <c r="B644" s="832" t="s">
        <v>6307</v>
      </c>
      <c r="C644" s="832" t="s">
        <v>5552</v>
      </c>
      <c r="D644" s="832" t="s">
        <v>5922</v>
      </c>
      <c r="E644" s="832" t="s">
        <v>5923</v>
      </c>
      <c r="F644" s="849">
        <v>75</v>
      </c>
      <c r="G644" s="849">
        <v>97875</v>
      </c>
      <c r="H644" s="849">
        <v>1.6304347826086956</v>
      </c>
      <c r="I644" s="849">
        <v>1305</v>
      </c>
      <c r="J644" s="849">
        <v>46</v>
      </c>
      <c r="K644" s="849">
        <v>60030</v>
      </c>
      <c r="L644" s="849">
        <v>1</v>
      </c>
      <c r="M644" s="849">
        <v>1305</v>
      </c>
      <c r="N644" s="849">
        <v>45</v>
      </c>
      <c r="O644" s="849">
        <v>58725</v>
      </c>
      <c r="P644" s="837">
        <v>0.97826086956521741</v>
      </c>
      <c r="Q644" s="850">
        <v>1305</v>
      </c>
    </row>
    <row r="645" spans="1:17" ht="14.4" customHeight="1" x14ac:dyDescent="0.3">
      <c r="A645" s="831" t="s">
        <v>576</v>
      </c>
      <c r="B645" s="832" t="s">
        <v>6307</v>
      </c>
      <c r="C645" s="832" t="s">
        <v>5552</v>
      </c>
      <c r="D645" s="832" t="s">
        <v>5924</v>
      </c>
      <c r="E645" s="832" t="s">
        <v>5925</v>
      </c>
      <c r="F645" s="849">
        <v>74</v>
      </c>
      <c r="G645" s="849">
        <v>79772</v>
      </c>
      <c r="H645" s="849">
        <v>1.48</v>
      </c>
      <c r="I645" s="849">
        <v>1078</v>
      </c>
      <c r="J645" s="849">
        <v>50</v>
      </c>
      <c r="K645" s="849">
        <v>53900</v>
      </c>
      <c r="L645" s="849">
        <v>1</v>
      </c>
      <c r="M645" s="849">
        <v>1078</v>
      </c>
      <c r="N645" s="849">
        <v>40</v>
      </c>
      <c r="O645" s="849">
        <v>43120</v>
      </c>
      <c r="P645" s="837">
        <v>0.8</v>
      </c>
      <c r="Q645" s="850">
        <v>1078</v>
      </c>
    </row>
    <row r="646" spans="1:17" ht="14.4" customHeight="1" x14ac:dyDescent="0.3">
      <c r="A646" s="831" t="s">
        <v>576</v>
      </c>
      <c r="B646" s="832" t="s">
        <v>6307</v>
      </c>
      <c r="C646" s="832" t="s">
        <v>5552</v>
      </c>
      <c r="D646" s="832" t="s">
        <v>5926</v>
      </c>
      <c r="E646" s="832" t="s">
        <v>5927</v>
      </c>
      <c r="F646" s="849"/>
      <c r="G646" s="849"/>
      <c r="H646" s="849"/>
      <c r="I646" s="849"/>
      <c r="J646" s="849">
        <v>1</v>
      </c>
      <c r="K646" s="849">
        <v>8103</v>
      </c>
      <c r="L646" s="849">
        <v>1</v>
      </c>
      <c r="M646" s="849">
        <v>8103</v>
      </c>
      <c r="N646" s="849">
        <v>4</v>
      </c>
      <c r="O646" s="849">
        <v>32412</v>
      </c>
      <c r="P646" s="837">
        <v>4</v>
      </c>
      <c r="Q646" s="850">
        <v>8103</v>
      </c>
    </row>
    <row r="647" spans="1:17" ht="14.4" customHeight="1" x14ac:dyDescent="0.3">
      <c r="A647" s="831" t="s">
        <v>576</v>
      </c>
      <c r="B647" s="832" t="s">
        <v>6307</v>
      </c>
      <c r="C647" s="832" t="s">
        <v>5552</v>
      </c>
      <c r="D647" s="832" t="s">
        <v>5928</v>
      </c>
      <c r="E647" s="832" t="s">
        <v>5929</v>
      </c>
      <c r="F647" s="849">
        <v>12</v>
      </c>
      <c r="G647" s="849">
        <v>68064</v>
      </c>
      <c r="H647" s="849">
        <v>3</v>
      </c>
      <c r="I647" s="849">
        <v>5672</v>
      </c>
      <c r="J647" s="849">
        <v>4</v>
      </c>
      <c r="K647" s="849">
        <v>22688</v>
      </c>
      <c r="L647" s="849">
        <v>1</v>
      </c>
      <c r="M647" s="849">
        <v>5672</v>
      </c>
      <c r="N647" s="849">
        <v>7</v>
      </c>
      <c r="O647" s="849">
        <v>39704</v>
      </c>
      <c r="P647" s="837">
        <v>1.75</v>
      </c>
      <c r="Q647" s="850">
        <v>5672</v>
      </c>
    </row>
    <row r="648" spans="1:17" ht="14.4" customHeight="1" x14ac:dyDescent="0.3">
      <c r="A648" s="831" t="s">
        <v>576</v>
      </c>
      <c r="B648" s="832" t="s">
        <v>6307</v>
      </c>
      <c r="C648" s="832" t="s">
        <v>5552</v>
      </c>
      <c r="D648" s="832" t="s">
        <v>5930</v>
      </c>
      <c r="E648" s="832" t="s">
        <v>5931</v>
      </c>
      <c r="F648" s="849">
        <v>118</v>
      </c>
      <c r="G648" s="849">
        <v>25016</v>
      </c>
      <c r="H648" s="849">
        <v>1.5945945945945945</v>
      </c>
      <c r="I648" s="849">
        <v>212</v>
      </c>
      <c r="J648" s="849">
        <v>74</v>
      </c>
      <c r="K648" s="849">
        <v>15688</v>
      </c>
      <c r="L648" s="849">
        <v>1</v>
      </c>
      <c r="M648" s="849">
        <v>212</v>
      </c>
      <c r="N648" s="849">
        <v>97</v>
      </c>
      <c r="O648" s="849">
        <v>20564</v>
      </c>
      <c r="P648" s="837">
        <v>1.3108108108108107</v>
      </c>
      <c r="Q648" s="850">
        <v>212</v>
      </c>
    </row>
    <row r="649" spans="1:17" ht="14.4" customHeight="1" x14ac:dyDescent="0.3">
      <c r="A649" s="831" t="s">
        <v>576</v>
      </c>
      <c r="B649" s="832" t="s">
        <v>6307</v>
      </c>
      <c r="C649" s="832" t="s">
        <v>5552</v>
      </c>
      <c r="D649" s="832" t="s">
        <v>6344</v>
      </c>
      <c r="E649" s="832" t="s">
        <v>6345</v>
      </c>
      <c r="F649" s="849"/>
      <c r="G649" s="849"/>
      <c r="H649" s="849"/>
      <c r="I649" s="849"/>
      <c r="J649" s="849">
        <v>1</v>
      </c>
      <c r="K649" s="849">
        <v>556.5</v>
      </c>
      <c r="L649" s="849">
        <v>1</v>
      </c>
      <c r="M649" s="849">
        <v>556.5</v>
      </c>
      <c r="N649" s="849"/>
      <c r="O649" s="849"/>
      <c r="P649" s="837"/>
      <c r="Q649" s="850"/>
    </row>
    <row r="650" spans="1:17" ht="14.4" customHeight="1" x14ac:dyDescent="0.3">
      <c r="A650" s="831" t="s">
        <v>576</v>
      </c>
      <c r="B650" s="832" t="s">
        <v>6307</v>
      </c>
      <c r="C650" s="832" t="s">
        <v>5552</v>
      </c>
      <c r="D650" s="832" t="s">
        <v>6346</v>
      </c>
      <c r="E650" s="832" t="s">
        <v>6347</v>
      </c>
      <c r="F650" s="849">
        <v>0.5</v>
      </c>
      <c r="G650" s="849">
        <v>126.02</v>
      </c>
      <c r="H650" s="849"/>
      <c r="I650" s="849">
        <v>252.04</v>
      </c>
      <c r="J650" s="849"/>
      <c r="K650" s="849"/>
      <c r="L650" s="849"/>
      <c r="M650" s="849"/>
      <c r="N650" s="849"/>
      <c r="O650" s="849"/>
      <c r="P650" s="837"/>
      <c r="Q650" s="850"/>
    </row>
    <row r="651" spans="1:17" ht="14.4" customHeight="1" x14ac:dyDescent="0.3">
      <c r="A651" s="831" t="s">
        <v>576</v>
      </c>
      <c r="B651" s="832" t="s">
        <v>6307</v>
      </c>
      <c r="C651" s="832" t="s">
        <v>5552</v>
      </c>
      <c r="D651" s="832" t="s">
        <v>6348</v>
      </c>
      <c r="E651" s="832" t="s">
        <v>6347</v>
      </c>
      <c r="F651" s="849">
        <v>4</v>
      </c>
      <c r="G651" s="849">
        <v>7395.48</v>
      </c>
      <c r="H651" s="849"/>
      <c r="I651" s="849">
        <v>1848.87</v>
      </c>
      <c r="J651" s="849"/>
      <c r="K651" s="849"/>
      <c r="L651" s="849"/>
      <c r="M651" s="849"/>
      <c r="N651" s="849"/>
      <c r="O651" s="849"/>
      <c r="P651" s="837"/>
      <c r="Q651" s="850"/>
    </row>
    <row r="652" spans="1:17" ht="14.4" customHeight="1" x14ac:dyDescent="0.3">
      <c r="A652" s="831" t="s">
        <v>576</v>
      </c>
      <c r="B652" s="832" t="s">
        <v>6307</v>
      </c>
      <c r="C652" s="832" t="s">
        <v>5552</v>
      </c>
      <c r="D652" s="832" t="s">
        <v>5932</v>
      </c>
      <c r="E652" s="832" t="s">
        <v>5933</v>
      </c>
      <c r="F652" s="849">
        <v>13</v>
      </c>
      <c r="G652" s="849">
        <v>17940</v>
      </c>
      <c r="H652" s="849">
        <v>0.59090909090909094</v>
      </c>
      <c r="I652" s="849">
        <v>1380</v>
      </c>
      <c r="J652" s="849">
        <v>22</v>
      </c>
      <c r="K652" s="849">
        <v>30360</v>
      </c>
      <c r="L652" s="849">
        <v>1</v>
      </c>
      <c r="M652" s="849">
        <v>1380</v>
      </c>
      <c r="N652" s="849">
        <v>20</v>
      </c>
      <c r="O652" s="849">
        <v>27600</v>
      </c>
      <c r="P652" s="837">
        <v>0.90909090909090906</v>
      </c>
      <c r="Q652" s="850">
        <v>1380</v>
      </c>
    </row>
    <row r="653" spans="1:17" ht="14.4" customHeight="1" x14ac:dyDescent="0.3">
      <c r="A653" s="831" t="s">
        <v>576</v>
      </c>
      <c r="B653" s="832" t="s">
        <v>6307</v>
      </c>
      <c r="C653" s="832" t="s">
        <v>5552</v>
      </c>
      <c r="D653" s="832" t="s">
        <v>5938</v>
      </c>
      <c r="E653" s="832" t="s">
        <v>5939</v>
      </c>
      <c r="F653" s="849">
        <v>12</v>
      </c>
      <c r="G653" s="849">
        <v>15744</v>
      </c>
      <c r="H653" s="849">
        <v>12</v>
      </c>
      <c r="I653" s="849">
        <v>1312</v>
      </c>
      <c r="J653" s="849">
        <v>1</v>
      </c>
      <c r="K653" s="849">
        <v>1312</v>
      </c>
      <c r="L653" s="849">
        <v>1</v>
      </c>
      <c r="M653" s="849">
        <v>1312</v>
      </c>
      <c r="N653" s="849">
        <v>11</v>
      </c>
      <c r="O653" s="849">
        <v>14432</v>
      </c>
      <c r="P653" s="837">
        <v>11</v>
      </c>
      <c r="Q653" s="850">
        <v>1312</v>
      </c>
    </row>
    <row r="654" spans="1:17" ht="14.4" customHeight="1" x14ac:dyDescent="0.3">
      <c r="A654" s="831" t="s">
        <v>576</v>
      </c>
      <c r="B654" s="832" t="s">
        <v>6307</v>
      </c>
      <c r="C654" s="832" t="s">
        <v>5552</v>
      </c>
      <c r="D654" s="832" t="s">
        <v>5940</v>
      </c>
      <c r="E654" s="832" t="s">
        <v>5941</v>
      </c>
      <c r="F654" s="849">
        <v>4</v>
      </c>
      <c r="G654" s="849">
        <v>6240</v>
      </c>
      <c r="H654" s="849">
        <v>0.17391304347826086</v>
      </c>
      <c r="I654" s="849">
        <v>1560</v>
      </c>
      <c r="J654" s="849">
        <v>23</v>
      </c>
      <c r="K654" s="849">
        <v>35880</v>
      </c>
      <c r="L654" s="849">
        <v>1</v>
      </c>
      <c r="M654" s="849">
        <v>1560</v>
      </c>
      <c r="N654" s="849">
        <v>16</v>
      </c>
      <c r="O654" s="849">
        <v>24960</v>
      </c>
      <c r="P654" s="837">
        <v>0.69565217391304346</v>
      </c>
      <c r="Q654" s="850">
        <v>1560</v>
      </c>
    </row>
    <row r="655" spans="1:17" ht="14.4" customHeight="1" x14ac:dyDescent="0.3">
      <c r="A655" s="831" t="s">
        <v>576</v>
      </c>
      <c r="B655" s="832" t="s">
        <v>6307</v>
      </c>
      <c r="C655" s="832" t="s">
        <v>5552</v>
      </c>
      <c r="D655" s="832" t="s">
        <v>5942</v>
      </c>
      <c r="E655" s="832" t="s">
        <v>5943</v>
      </c>
      <c r="F655" s="849">
        <v>16</v>
      </c>
      <c r="G655" s="849">
        <v>92941.119999999995</v>
      </c>
      <c r="H655" s="849">
        <v>2.2857142857142856</v>
      </c>
      <c r="I655" s="849">
        <v>5808.82</v>
      </c>
      <c r="J655" s="849">
        <v>7</v>
      </c>
      <c r="K655" s="849">
        <v>40661.74</v>
      </c>
      <c r="L655" s="849">
        <v>1</v>
      </c>
      <c r="M655" s="849">
        <v>5808.82</v>
      </c>
      <c r="N655" s="849">
        <v>13</v>
      </c>
      <c r="O655" s="849">
        <v>75514.66</v>
      </c>
      <c r="P655" s="837">
        <v>1.8571428571428574</v>
      </c>
      <c r="Q655" s="850">
        <v>5808.8200000000006</v>
      </c>
    </row>
    <row r="656" spans="1:17" ht="14.4" customHeight="1" x14ac:dyDescent="0.3">
      <c r="A656" s="831" t="s">
        <v>576</v>
      </c>
      <c r="B656" s="832" t="s">
        <v>6307</v>
      </c>
      <c r="C656" s="832" t="s">
        <v>5552</v>
      </c>
      <c r="D656" s="832" t="s">
        <v>5944</v>
      </c>
      <c r="E656" s="832" t="s">
        <v>5945</v>
      </c>
      <c r="F656" s="849">
        <v>16</v>
      </c>
      <c r="G656" s="849">
        <v>131593.28</v>
      </c>
      <c r="H656" s="849">
        <v>1.5999999999999999</v>
      </c>
      <c r="I656" s="849">
        <v>8224.58</v>
      </c>
      <c r="J656" s="849">
        <v>10</v>
      </c>
      <c r="K656" s="849">
        <v>82245.8</v>
      </c>
      <c r="L656" s="849">
        <v>1</v>
      </c>
      <c r="M656" s="849">
        <v>8224.58</v>
      </c>
      <c r="N656" s="849">
        <v>10</v>
      </c>
      <c r="O656" s="849">
        <v>82245.799999999988</v>
      </c>
      <c r="P656" s="837">
        <v>0.99999999999999978</v>
      </c>
      <c r="Q656" s="850">
        <v>8224.5799999999981</v>
      </c>
    </row>
    <row r="657" spans="1:17" ht="14.4" customHeight="1" x14ac:dyDescent="0.3">
      <c r="A657" s="831" t="s">
        <v>576</v>
      </c>
      <c r="B657" s="832" t="s">
        <v>6307</v>
      </c>
      <c r="C657" s="832" t="s">
        <v>5552</v>
      </c>
      <c r="D657" s="832" t="s">
        <v>5946</v>
      </c>
      <c r="E657" s="832" t="s">
        <v>5947</v>
      </c>
      <c r="F657" s="849">
        <v>3</v>
      </c>
      <c r="G657" s="849">
        <v>27478.14</v>
      </c>
      <c r="H657" s="849">
        <v>0.60000000000000009</v>
      </c>
      <c r="I657" s="849">
        <v>9159.3799999999992</v>
      </c>
      <c r="J657" s="849">
        <v>5</v>
      </c>
      <c r="K657" s="849">
        <v>45796.899999999994</v>
      </c>
      <c r="L657" s="849">
        <v>1</v>
      </c>
      <c r="M657" s="849">
        <v>9159.3799999999992</v>
      </c>
      <c r="N657" s="849"/>
      <c r="O657" s="849"/>
      <c r="P657" s="837"/>
      <c r="Q657" s="850"/>
    </row>
    <row r="658" spans="1:17" ht="14.4" customHeight="1" x14ac:dyDescent="0.3">
      <c r="A658" s="831" t="s">
        <v>576</v>
      </c>
      <c r="B658" s="832" t="s">
        <v>6307</v>
      </c>
      <c r="C658" s="832" t="s">
        <v>5552</v>
      </c>
      <c r="D658" s="832" t="s">
        <v>5948</v>
      </c>
      <c r="E658" s="832" t="s">
        <v>5947</v>
      </c>
      <c r="F658" s="849">
        <v>1</v>
      </c>
      <c r="G658" s="849">
        <v>13766.02</v>
      </c>
      <c r="H658" s="849">
        <v>0.19999999999999998</v>
      </c>
      <c r="I658" s="849">
        <v>13766.02</v>
      </c>
      <c r="J658" s="849">
        <v>5</v>
      </c>
      <c r="K658" s="849">
        <v>68830.100000000006</v>
      </c>
      <c r="L658" s="849">
        <v>1</v>
      </c>
      <c r="M658" s="849">
        <v>13766.02</v>
      </c>
      <c r="N658" s="849">
        <v>4</v>
      </c>
      <c r="O658" s="849">
        <v>55064.08</v>
      </c>
      <c r="P658" s="837">
        <v>0.79999999999999993</v>
      </c>
      <c r="Q658" s="850">
        <v>13766.02</v>
      </c>
    </row>
    <row r="659" spans="1:17" ht="14.4" customHeight="1" x14ac:dyDescent="0.3">
      <c r="A659" s="831" t="s">
        <v>576</v>
      </c>
      <c r="B659" s="832" t="s">
        <v>6307</v>
      </c>
      <c r="C659" s="832" t="s">
        <v>5552</v>
      </c>
      <c r="D659" s="832" t="s">
        <v>5949</v>
      </c>
      <c r="E659" s="832" t="s">
        <v>5950</v>
      </c>
      <c r="F659" s="849">
        <v>77</v>
      </c>
      <c r="G659" s="849">
        <v>95760.28</v>
      </c>
      <c r="H659" s="849">
        <v>1.6041666666666665</v>
      </c>
      <c r="I659" s="849">
        <v>1243.6399999999999</v>
      </c>
      <c r="J659" s="849">
        <v>48</v>
      </c>
      <c r="K659" s="849">
        <v>59694.720000000001</v>
      </c>
      <c r="L659" s="849">
        <v>1</v>
      </c>
      <c r="M659" s="849">
        <v>1243.6400000000001</v>
      </c>
      <c r="N659" s="849">
        <v>52</v>
      </c>
      <c r="O659" s="849">
        <v>64669.279999999999</v>
      </c>
      <c r="P659" s="837">
        <v>1.0833333333333333</v>
      </c>
      <c r="Q659" s="850">
        <v>1243.6399999999999</v>
      </c>
    </row>
    <row r="660" spans="1:17" ht="14.4" customHeight="1" x14ac:dyDescent="0.3">
      <c r="A660" s="831" t="s">
        <v>576</v>
      </c>
      <c r="B660" s="832" t="s">
        <v>6307</v>
      </c>
      <c r="C660" s="832" t="s">
        <v>5552</v>
      </c>
      <c r="D660" s="832" t="s">
        <v>5951</v>
      </c>
      <c r="E660" s="832" t="s">
        <v>5952</v>
      </c>
      <c r="F660" s="849">
        <v>2</v>
      </c>
      <c r="G660" s="849">
        <v>32274.44</v>
      </c>
      <c r="H660" s="849">
        <v>2</v>
      </c>
      <c r="I660" s="849">
        <v>16137.22</v>
      </c>
      <c r="J660" s="849">
        <v>1</v>
      </c>
      <c r="K660" s="849">
        <v>16137.22</v>
      </c>
      <c r="L660" s="849">
        <v>1</v>
      </c>
      <c r="M660" s="849">
        <v>16137.22</v>
      </c>
      <c r="N660" s="849"/>
      <c r="O660" s="849"/>
      <c r="P660" s="837"/>
      <c r="Q660" s="850"/>
    </row>
    <row r="661" spans="1:17" ht="14.4" customHeight="1" x14ac:dyDescent="0.3">
      <c r="A661" s="831" t="s">
        <v>576</v>
      </c>
      <c r="B661" s="832" t="s">
        <v>6307</v>
      </c>
      <c r="C661" s="832" t="s">
        <v>5552</v>
      </c>
      <c r="D661" s="832" t="s">
        <v>5953</v>
      </c>
      <c r="E661" s="832" t="s">
        <v>5954</v>
      </c>
      <c r="F661" s="849">
        <v>17</v>
      </c>
      <c r="G661" s="849">
        <v>28186</v>
      </c>
      <c r="H661" s="849">
        <v>2.125</v>
      </c>
      <c r="I661" s="849">
        <v>1658</v>
      </c>
      <c r="J661" s="849">
        <v>8</v>
      </c>
      <c r="K661" s="849">
        <v>13264</v>
      </c>
      <c r="L661" s="849">
        <v>1</v>
      </c>
      <c r="M661" s="849">
        <v>1658</v>
      </c>
      <c r="N661" s="849">
        <v>8</v>
      </c>
      <c r="O661" s="849">
        <v>13264</v>
      </c>
      <c r="P661" s="837">
        <v>1</v>
      </c>
      <c r="Q661" s="850">
        <v>1658</v>
      </c>
    </row>
    <row r="662" spans="1:17" ht="14.4" customHeight="1" x14ac:dyDescent="0.3">
      <c r="A662" s="831" t="s">
        <v>576</v>
      </c>
      <c r="B662" s="832" t="s">
        <v>6307</v>
      </c>
      <c r="C662" s="832" t="s">
        <v>5552</v>
      </c>
      <c r="D662" s="832" t="s">
        <v>6349</v>
      </c>
      <c r="E662" s="832" t="s">
        <v>6350</v>
      </c>
      <c r="F662" s="849">
        <v>6</v>
      </c>
      <c r="G662" s="849">
        <v>8563.68</v>
      </c>
      <c r="H662" s="849"/>
      <c r="I662" s="849">
        <v>1427.28</v>
      </c>
      <c r="J662" s="849"/>
      <c r="K662" s="849"/>
      <c r="L662" s="849"/>
      <c r="M662" s="849"/>
      <c r="N662" s="849"/>
      <c r="O662" s="849"/>
      <c r="P662" s="837"/>
      <c r="Q662" s="850"/>
    </row>
    <row r="663" spans="1:17" ht="14.4" customHeight="1" x14ac:dyDescent="0.3">
      <c r="A663" s="831" t="s">
        <v>576</v>
      </c>
      <c r="B663" s="832" t="s">
        <v>6307</v>
      </c>
      <c r="C663" s="832" t="s">
        <v>5552</v>
      </c>
      <c r="D663" s="832" t="s">
        <v>5955</v>
      </c>
      <c r="E663" s="832" t="s">
        <v>5956</v>
      </c>
      <c r="F663" s="849">
        <v>3</v>
      </c>
      <c r="G663" s="849">
        <v>25348.409999999996</v>
      </c>
      <c r="H663" s="849">
        <v>0.99999999999999989</v>
      </c>
      <c r="I663" s="849">
        <v>8449.4699999999993</v>
      </c>
      <c r="J663" s="849">
        <v>3</v>
      </c>
      <c r="K663" s="849">
        <v>25348.41</v>
      </c>
      <c r="L663" s="849">
        <v>1</v>
      </c>
      <c r="M663" s="849">
        <v>8449.4699999999993</v>
      </c>
      <c r="N663" s="849"/>
      <c r="O663" s="849"/>
      <c r="P663" s="837"/>
      <c r="Q663" s="850"/>
    </row>
    <row r="664" spans="1:17" ht="14.4" customHeight="1" x14ac:dyDescent="0.3">
      <c r="A664" s="831" t="s">
        <v>576</v>
      </c>
      <c r="B664" s="832" t="s">
        <v>6307</v>
      </c>
      <c r="C664" s="832" t="s">
        <v>5552</v>
      </c>
      <c r="D664" s="832" t="s">
        <v>5957</v>
      </c>
      <c r="E664" s="832" t="s">
        <v>5947</v>
      </c>
      <c r="F664" s="849">
        <v>1</v>
      </c>
      <c r="G664" s="849">
        <v>8025.6</v>
      </c>
      <c r="H664" s="849"/>
      <c r="I664" s="849">
        <v>8025.6</v>
      </c>
      <c r="J664" s="849"/>
      <c r="K664" s="849"/>
      <c r="L664" s="849"/>
      <c r="M664" s="849"/>
      <c r="N664" s="849">
        <v>1</v>
      </c>
      <c r="O664" s="849">
        <v>8025.6</v>
      </c>
      <c r="P664" s="837"/>
      <c r="Q664" s="850">
        <v>8025.6</v>
      </c>
    </row>
    <row r="665" spans="1:17" ht="14.4" customHeight="1" x14ac:dyDescent="0.3">
      <c r="A665" s="831" t="s">
        <v>576</v>
      </c>
      <c r="B665" s="832" t="s">
        <v>6307</v>
      </c>
      <c r="C665" s="832" t="s">
        <v>5552</v>
      </c>
      <c r="D665" s="832" t="s">
        <v>5958</v>
      </c>
      <c r="E665" s="832" t="s">
        <v>5959</v>
      </c>
      <c r="F665" s="849">
        <v>70</v>
      </c>
      <c r="G665" s="849">
        <v>78566.600000000006</v>
      </c>
      <c r="H665" s="849">
        <v>0.67961165048543692</v>
      </c>
      <c r="I665" s="849">
        <v>1122.3800000000001</v>
      </c>
      <c r="J665" s="849">
        <v>103</v>
      </c>
      <c r="K665" s="849">
        <v>115605.14</v>
      </c>
      <c r="L665" s="849">
        <v>1</v>
      </c>
      <c r="M665" s="849">
        <v>1122.3799999999999</v>
      </c>
      <c r="N665" s="849">
        <v>56</v>
      </c>
      <c r="O665" s="849">
        <v>62853.279999999999</v>
      </c>
      <c r="P665" s="837">
        <v>0.5436893203883495</v>
      </c>
      <c r="Q665" s="850">
        <v>1122.3799999999999</v>
      </c>
    </row>
    <row r="666" spans="1:17" ht="14.4" customHeight="1" x14ac:dyDescent="0.3">
      <c r="A666" s="831" t="s">
        <v>576</v>
      </c>
      <c r="B666" s="832" t="s">
        <v>6307</v>
      </c>
      <c r="C666" s="832" t="s">
        <v>5552</v>
      </c>
      <c r="D666" s="832" t="s">
        <v>5960</v>
      </c>
      <c r="E666" s="832" t="s">
        <v>5961</v>
      </c>
      <c r="F666" s="849">
        <v>89</v>
      </c>
      <c r="G666" s="849">
        <v>159096.40000000002</v>
      </c>
      <c r="H666" s="849">
        <v>1.3906250000000002</v>
      </c>
      <c r="I666" s="849">
        <v>1787.6000000000004</v>
      </c>
      <c r="J666" s="849">
        <v>64</v>
      </c>
      <c r="K666" s="849">
        <v>114406.39999999999</v>
      </c>
      <c r="L666" s="849">
        <v>1</v>
      </c>
      <c r="M666" s="849">
        <v>1787.6</v>
      </c>
      <c r="N666" s="849">
        <v>36</v>
      </c>
      <c r="O666" s="849">
        <v>64353.599999999999</v>
      </c>
      <c r="P666" s="837">
        <v>0.5625</v>
      </c>
      <c r="Q666" s="850">
        <v>1787.6</v>
      </c>
    </row>
    <row r="667" spans="1:17" ht="14.4" customHeight="1" x14ac:dyDescent="0.3">
      <c r="A667" s="831" t="s">
        <v>576</v>
      </c>
      <c r="B667" s="832" t="s">
        <v>6307</v>
      </c>
      <c r="C667" s="832" t="s">
        <v>5552</v>
      </c>
      <c r="D667" s="832" t="s">
        <v>5962</v>
      </c>
      <c r="E667" s="832" t="s">
        <v>5963</v>
      </c>
      <c r="F667" s="849">
        <v>2</v>
      </c>
      <c r="G667" s="849">
        <v>142301.09</v>
      </c>
      <c r="H667" s="849">
        <v>0.67878787445144051</v>
      </c>
      <c r="I667" s="849">
        <v>71150.544999999998</v>
      </c>
      <c r="J667" s="849">
        <v>3</v>
      </c>
      <c r="K667" s="849">
        <v>209640</v>
      </c>
      <c r="L667" s="849">
        <v>1</v>
      </c>
      <c r="M667" s="849">
        <v>69880</v>
      </c>
      <c r="N667" s="849">
        <v>4</v>
      </c>
      <c r="O667" s="849">
        <v>257158.39999999999</v>
      </c>
      <c r="P667" s="837">
        <v>1.2266666666666666</v>
      </c>
      <c r="Q667" s="850">
        <v>64289.599999999999</v>
      </c>
    </row>
    <row r="668" spans="1:17" ht="14.4" customHeight="1" x14ac:dyDescent="0.3">
      <c r="A668" s="831" t="s">
        <v>576</v>
      </c>
      <c r="B668" s="832" t="s">
        <v>6307</v>
      </c>
      <c r="C668" s="832" t="s">
        <v>5552</v>
      </c>
      <c r="D668" s="832" t="s">
        <v>5966</v>
      </c>
      <c r="E668" s="832" t="s">
        <v>5967</v>
      </c>
      <c r="F668" s="849">
        <v>1</v>
      </c>
      <c r="G668" s="849">
        <v>71300</v>
      </c>
      <c r="H668" s="849"/>
      <c r="I668" s="849">
        <v>71300</v>
      </c>
      <c r="J668" s="849"/>
      <c r="K668" s="849"/>
      <c r="L668" s="849"/>
      <c r="M668" s="849"/>
      <c r="N668" s="849">
        <v>1</v>
      </c>
      <c r="O668" s="849">
        <v>70587</v>
      </c>
      <c r="P668" s="837"/>
      <c r="Q668" s="850">
        <v>70587</v>
      </c>
    </row>
    <row r="669" spans="1:17" ht="14.4" customHeight="1" x14ac:dyDescent="0.3">
      <c r="A669" s="831" t="s">
        <v>576</v>
      </c>
      <c r="B669" s="832" t="s">
        <v>6307</v>
      </c>
      <c r="C669" s="832" t="s">
        <v>5552</v>
      </c>
      <c r="D669" s="832" t="s">
        <v>5974</v>
      </c>
      <c r="E669" s="832" t="s">
        <v>5975</v>
      </c>
      <c r="F669" s="849">
        <v>3</v>
      </c>
      <c r="G669" s="849">
        <v>37500</v>
      </c>
      <c r="H669" s="849"/>
      <c r="I669" s="849">
        <v>12500</v>
      </c>
      <c r="J669" s="849"/>
      <c r="K669" s="849"/>
      <c r="L669" s="849"/>
      <c r="M669" s="849"/>
      <c r="N669" s="849">
        <v>2</v>
      </c>
      <c r="O669" s="849">
        <v>24540</v>
      </c>
      <c r="P669" s="837"/>
      <c r="Q669" s="850">
        <v>12270</v>
      </c>
    </row>
    <row r="670" spans="1:17" ht="14.4" customHeight="1" x14ac:dyDescent="0.3">
      <c r="A670" s="831" t="s">
        <v>576</v>
      </c>
      <c r="B670" s="832" t="s">
        <v>6307</v>
      </c>
      <c r="C670" s="832" t="s">
        <v>5552</v>
      </c>
      <c r="D670" s="832" t="s">
        <v>5976</v>
      </c>
      <c r="E670" s="832" t="s">
        <v>5977</v>
      </c>
      <c r="F670" s="849">
        <v>4</v>
      </c>
      <c r="G670" s="849">
        <v>230028</v>
      </c>
      <c r="H670" s="849"/>
      <c r="I670" s="849">
        <v>57507</v>
      </c>
      <c r="J670" s="849"/>
      <c r="K670" s="849"/>
      <c r="L670" s="849"/>
      <c r="M670" s="849"/>
      <c r="N670" s="849"/>
      <c r="O670" s="849"/>
      <c r="P670" s="837"/>
      <c r="Q670" s="850"/>
    </row>
    <row r="671" spans="1:17" ht="14.4" customHeight="1" x14ac:dyDescent="0.3">
      <c r="A671" s="831" t="s">
        <v>576</v>
      </c>
      <c r="B671" s="832" t="s">
        <v>6307</v>
      </c>
      <c r="C671" s="832" t="s">
        <v>5552</v>
      </c>
      <c r="D671" s="832" t="s">
        <v>5980</v>
      </c>
      <c r="E671" s="832" t="s">
        <v>5981</v>
      </c>
      <c r="F671" s="849">
        <v>6</v>
      </c>
      <c r="G671" s="849">
        <v>82142.16</v>
      </c>
      <c r="H671" s="849">
        <v>1.5</v>
      </c>
      <c r="I671" s="849">
        <v>13690.36</v>
      </c>
      <c r="J671" s="849">
        <v>4</v>
      </c>
      <c r="K671" s="849">
        <v>54761.440000000002</v>
      </c>
      <c r="L671" s="849">
        <v>1</v>
      </c>
      <c r="M671" s="849">
        <v>13690.36</v>
      </c>
      <c r="N671" s="849">
        <v>8</v>
      </c>
      <c r="O671" s="849">
        <v>109522.88</v>
      </c>
      <c r="P671" s="837">
        <v>2</v>
      </c>
      <c r="Q671" s="850">
        <v>13690.36</v>
      </c>
    </row>
    <row r="672" spans="1:17" ht="14.4" customHeight="1" x14ac:dyDescent="0.3">
      <c r="A672" s="831" t="s">
        <v>576</v>
      </c>
      <c r="B672" s="832" t="s">
        <v>6307</v>
      </c>
      <c r="C672" s="832" t="s">
        <v>5552</v>
      </c>
      <c r="D672" s="832" t="s">
        <v>5982</v>
      </c>
      <c r="E672" s="832" t="s">
        <v>5975</v>
      </c>
      <c r="F672" s="849">
        <v>5</v>
      </c>
      <c r="G672" s="849">
        <v>97000</v>
      </c>
      <c r="H672" s="849">
        <v>5</v>
      </c>
      <c r="I672" s="849">
        <v>19400</v>
      </c>
      <c r="J672" s="849">
        <v>1</v>
      </c>
      <c r="K672" s="849">
        <v>19400</v>
      </c>
      <c r="L672" s="849">
        <v>1</v>
      </c>
      <c r="M672" s="849">
        <v>19400</v>
      </c>
      <c r="N672" s="849">
        <v>4</v>
      </c>
      <c r="O672" s="849">
        <v>75800</v>
      </c>
      <c r="P672" s="837">
        <v>3.9072164948453607</v>
      </c>
      <c r="Q672" s="850">
        <v>18950</v>
      </c>
    </row>
    <row r="673" spans="1:17" ht="14.4" customHeight="1" x14ac:dyDescent="0.3">
      <c r="A673" s="831" t="s">
        <v>576</v>
      </c>
      <c r="B673" s="832" t="s">
        <v>6307</v>
      </c>
      <c r="C673" s="832" t="s">
        <v>5552</v>
      </c>
      <c r="D673" s="832" t="s">
        <v>5983</v>
      </c>
      <c r="E673" s="832" t="s">
        <v>5984</v>
      </c>
      <c r="F673" s="849">
        <v>2</v>
      </c>
      <c r="G673" s="849">
        <v>4974.54</v>
      </c>
      <c r="H673" s="849">
        <v>2</v>
      </c>
      <c r="I673" s="849">
        <v>2487.27</v>
      </c>
      <c r="J673" s="849">
        <v>1</v>
      </c>
      <c r="K673" s="849">
        <v>2487.27</v>
      </c>
      <c r="L673" s="849">
        <v>1</v>
      </c>
      <c r="M673" s="849">
        <v>2487.27</v>
      </c>
      <c r="N673" s="849">
        <v>1</v>
      </c>
      <c r="O673" s="849">
        <v>2487.27</v>
      </c>
      <c r="P673" s="837">
        <v>1</v>
      </c>
      <c r="Q673" s="850">
        <v>2487.27</v>
      </c>
    </row>
    <row r="674" spans="1:17" ht="14.4" customHeight="1" x14ac:dyDescent="0.3">
      <c r="A674" s="831" t="s">
        <v>576</v>
      </c>
      <c r="B674" s="832" t="s">
        <v>6307</v>
      </c>
      <c r="C674" s="832" t="s">
        <v>5552</v>
      </c>
      <c r="D674" s="832" t="s">
        <v>5989</v>
      </c>
      <c r="E674" s="832" t="s">
        <v>5990</v>
      </c>
      <c r="F674" s="849">
        <v>3</v>
      </c>
      <c r="G674" s="849">
        <v>26051.07</v>
      </c>
      <c r="H674" s="849">
        <v>0.75</v>
      </c>
      <c r="I674" s="849">
        <v>8683.69</v>
      </c>
      <c r="J674" s="849">
        <v>4</v>
      </c>
      <c r="K674" s="849">
        <v>34734.76</v>
      </c>
      <c r="L674" s="849">
        <v>1</v>
      </c>
      <c r="M674" s="849">
        <v>8683.69</v>
      </c>
      <c r="N674" s="849">
        <v>5</v>
      </c>
      <c r="O674" s="849">
        <v>43418.45</v>
      </c>
      <c r="P674" s="837">
        <v>1.2499999999999998</v>
      </c>
      <c r="Q674" s="850">
        <v>8683.6899999999987</v>
      </c>
    </row>
    <row r="675" spans="1:17" ht="14.4" customHeight="1" x14ac:dyDescent="0.3">
      <c r="A675" s="831" t="s">
        <v>576</v>
      </c>
      <c r="B675" s="832" t="s">
        <v>6307</v>
      </c>
      <c r="C675" s="832" t="s">
        <v>5552</v>
      </c>
      <c r="D675" s="832" t="s">
        <v>5993</v>
      </c>
      <c r="E675" s="832" t="s">
        <v>5994</v>
      </c>
      <c r="F675" s="849"/>
      <c r="G675" s="849"/>
      <c r="H675" s="849"/>
      <c r="I675" s="849"/>
      <c r="J675" s="849">
        <v>2</v>
      </c>
      <c r="K675" s="849">
        <v>2425.1</v>
      </c>
      <c r="L675" s="849">
        <v>1</v>
      </c>
      <c r="M675" s="849">
        <v>1212.55</v>
      </c>
      <c r="N675" s="849"/>
      <c r="O675" s="849"/>
      <c r="P675" s="837"/>
      <c r="Q675" s="850"/>
    </row>
    <row r="676" spans="1:17" ht="14.4" customHeight="1" x14ac:dyDescent="0.3">
      <c r="A676" s="831" t="s">
        <v>576</v>
      </c>
      <c r="B676" s="832" t="s">
        <v>6307</v>
      </c>
      <c r="C676" s="832" t="s">
        <v>5552</v>
      </c>
      <c r="D676" s="832" t="s">
        <v>5995</v>
      </c>
      <c r="E676" s="832" t="s">
        <v>5996</v>
      </c>
      <c r="F676" s="849"/>
      <c r="G676" s="849"/>
      <c r="H676" s="849"/>
      <c r="I676" s="849"/>
      <c r="J676" s="849">
        <v>1</v>
      </c>
      <c r="K676" s="849">
        <v>1430.18</v>
      </c>
      <c r="L676" s="849">
        <v>1</v>
      </c>
      <c r="M676" s="849">
        <v>1430.18</v>
      </c>
      <c r="N676" s="849"/>
      <c r="O676" s="849"/>
      <c r="P676" s="837"/>
      <c r="Q676" s="850"/>
    </row>
    <row r="677" spans="1:17" ht="14.4" customHeight="1" x14ac:dyDescent="0.3">
      <c r="A677" s="831" t="s">
        <v>576</v>
      </c>
      <c r="B677" s="832" t="s">
        <v>6307</v>
      </c>
      <c r="C677" s="832" t="s">
        <v>5552</v>
      </c>
      <c r="D677" s="832" t="s">
        <v>5997</v>
      </c>
      <c r="E677" s="832" t="s">
        <v>5998</v>
      </c>
      <c r="F677" s="849"/>
      <c r="G677" s="849"/>
      <c r="H677" s="849"/>
      <c r="I677" s="849"/>
      <c r="J677" s="849">
        <v>1</v>
      </c>
      <c r="K677" s="849">
        <v>1359.71</v>
      </c>
      <c r="L677" s="849">
        <v>1</v>
      </c>
      <c r="M677" s="849">
        <v>1359.71</v>
      </c>
      <c r="N677" s="849"/>
      <c r="O677" s="849"/>
      <c r="P677" s="837"/>
      <c r="Q677" s="850"/>
    </row>
    <row r="678" spans="1:17" ht="14.4" customHeight="1" x14ac:dyDescent="0.3">
      <c r="A678" s="831" t="s">
        <v>576</v>
      </c>
      <c r="B678" s="832" t="s">
        <v>6307</v>
      </c>
      <c r="C678" s="832" t="s">
        <v>5552</v>
      </c>
      <c r="D678" s="832" t="s">
        <v>5555</v>
      </c>
      <c r="E678" s="832" t="s">
        <v>5556</v>
      </c>
      <c r="F678" s="849">
        <v>6</v>
      </c>
      <c r="G678" s="849">
        <v>42541.68</v>
      </c>
      <c r="H678" s="849">
        <v>0.31578947368421051</v>
      </c>
      <c r="I678" s="849">
        <v>7090.28</v>
      </c>
      <c r="J678" s="849">
        <v>19</v>
      </c>
      <c r="K678" s="849">
        <v>134715.32</v>
      </c>
      <c r="L678" s="849">
        <v>1</v>
      </c>
      <c r="M678" s="849">
        <v>7090.2800000000007</v>
      </c>
      <c r="N678" s="849">
        <v>6</v>
      </c>
      <c r="O678" s="849">
        <v>42541.68</v>
      </c>
      <c r="P678" s="837">
        <v>0.31578947368421051</v>
      </c>
      <c r="Q678" s="850">
        <v>7090.28</v>
      </c>
    </row>
    <row r="679" spans="1:17" ht="14.4" customHeight="1" x14ac:dyDescent="0.3">
      <c r="A679" s="831" t="s">
        <v>576</v>
      </c>
      <c r="B679" s="832" t="s">
        <v>6307</v>
      </c>
      <c r="C679" s="832" t="s">
        <v>5552</v>
      </c>
      <c r="D679" s="832" t="s">
        <v>6351</v>
      </c>
      <c r="E679" s="832" t="s">
        <v>6352</v>
      </c>
      <c r="F679" s="849">
        <v>1</v>
      </c>
      <c r="G679" s="849">
        <v>52000</v>
      </c>
      <c r="H679" s="849"/>
      <c r="I679" s="849">
        <v>52000</v>
      </c>
      <c r="J679" s="849"/>
      <c r="K679" s="849"/>
      <c r="L679" s="849"/>
      <c r="M679" s="849"/>
      <c r="N679" s="849"/>
      <c r="O679" s="849"/>
      <c r="P679" s="837"/>
      <c r="Q679" s="850"/>
    </row>
    <row r="680" spans="1:17" ht="14.4" customHeight="1" x14ac:dyDescent="0.3">
      <c r="A680" s="831" t="s">
        <v>576</v>
      </c>
      <c r="B680" s="832" t="s">
        <v>6307</v>
      </c>
      <c r="C680" s="832" t="s">
        <v>5552</v>
      </c>
      <c r="D680" s="832" t="s">
        <v>6005</v>
      </c>
      <c r="E680" s="832" t="s">
        <v>6006</v>
      </c>
      <c r="F680" s="849"/>
      <c r="G680" s="849"/>
      <c r="H680" s="849"/>
      <c r="I680" s="849"/>
      <c r="J680" s="849">
        <v>1</v>
      </c>
      <c r="K680" s="849">
        <v>1616.73</v>
      </c>
      <c r="L680" s="849">
        <v>1</v>
      </c>
      <c r="M680" s="849">
        <v>1616.73</v>
      </c>
      <c r="N680" s="849"/>
      <c r="O680" s="849"/>
      <c r="P680" s="837"/>
      <c r="Q680" s="850"/>
    </row>
    <row r="681" spans="1:17" ht="14.4" customHeight="1" x14ac:dyDescent="0.3">
      <c r="A681" s="831" t="s">
        <v>576</v>
      </c>
      <c r="B681" s="832" t="s">
        <v>6307</v>
      </c>
      <c r="C681" s="832" t="s">
        <v>5552</v>
      </c>
      <c r="D681" s="832" t="s">
        <v>6009</v>
      </c>
      <c r="E681" s="832" t="s">
        <v>6010</v>
      </c>
      <c r="F681" s="849">
        <v>1</v>
      </c>
      <c r="G681" s="849">
        <v>17825</v>
      </c>
      <c r="H681" s="849">
        <v>1</v>
      </c>
      <c r="I681" s="849">
        <v>17825</v>
      </c>
      <c r="J681" s="849">
        <v>1</v>
      </c>
      <c r="K681" s="849">
        <v>17825</v>
      </c>
      <c r="L681" s="849">
        <v>1</v>
      </c>
      <c r="M681" s="849">
        <v>17825</v>
      </c>
      <c r="N681" s="849"/>
      <c r="O681" s="849"/>
      <c r="P681" s="837"/>
      <c r="Q681" s="850"/>
    </row>
    <row r="682" spans="1:17" ht="14.4" customHeight="1" x14ac:dyDescent="0.3">
      <c r="A682" s="831" t="s">
        <v>576</v>
      </c>
      <c r="B682" s="832" t="s">
        <v>6307</v>
      </c>
      <c r="C682" s="832" t="s">
        <v>5552</v>
      </c>
      <c r="D682" s="832" t="s">
        <v>6011</v>
      </c>
      <c r="E682" s="832" t="s">
        <v>6012</v>
      </c>
      <c r="F682" s="849"/>
      <c r="G682" s="849"/>
      <c r="H682" s="849"/>
      <c r="I682" s="849"/>
      <c r="J682" s="849">
        <v>2</v>
      </c>
      <c r="K682" s="849">
        <v>10227.74</v>
      </c>
      <c r="L682" s="849">
        <v>1</v>
      </c>
      <c r="M682" s="849">
        <v>5113.87</v>
      </c>
      <c r="N682" s="849">
        <v>5</v>
      </c>
      <c r="O682" s="849">
        <v>25569.35</v>
      </c>
      <c r="P682" s="837">
        <v>2.5</v>
      </c>
      <c r="Q682" s="850">
        <v>5113.87</v>
      </c>
    </row>
    <row r="683" spans="1:17" ht="14.4" customHeight="1" x14ac:dyDescent="0.3">
      <c r="A683" s="831" t="s">
        <v>576</v>
      </c>
      <c r="B683" s="832" t="s">
        <v>6307</v>
      </c>
      <c r="C683" s="832" t="s">
        <v>5552</v>
      </c>
      <c r="D683" s="832" t="s">
        <v>6013</v>
      </c>
      <c r="E683" s="832" t="s">
        <v>6014</v>
      </c>
      <c r="F683" s="849">
        <v>1</v>
      </c>
      <c r="G683" s="849">
        <v>16063</v>
      </c>
      <c r="H683" s="849"/>
      <c r="I683" s="849">
        <v>16063</v>
      </c>
      <c r="J683" s="849"/>
      <c r="K683" s="849"/>
      <c r="L683" s="849"/>
      <c r="M683" s="849"/>
      <c r="N683" s="849"/>
      <c r="O683" s="849"/>
      <c r="P683" s="837"/>
      <c r="Q683" s="850"/>
    </row>
    <row r="684" spans="1:17" ht="14.4" customHeight="1" x14ac:dyDescent="0.3">
      <c r="A684" s="831" t="s">
        <v>576</v>
      </c>
      <c r="B684" s="832" t="s">
        <v>6307</v>
      </c>
      <c r="C684" s="832" t="s">
        <v>5552</v>
      </c>
      <c r="D684" s="832" t="s">
        <v>6353</v>
      </c>
      <c r="E684" s="832" t="s">
        <v>6354</v>
      </c>
      <c r="F684" s="849">
        <v>1</v>
      </c>
      <c r="G684" s="849">
        <v>20508.599999999999</v>
      </c>
      <c r="H684" s="849"/>
      <c r="I684" s="849">
        <v>20508.599999999999</v>
      </c>
      <c r="J684" s="849"/>
      <c r="K684" s="849"/>
      <c r="L684" s="849"/>
      <c r="M684" s="849"/>
      <c r="N684" s="849"/>
      <c r="O684" s="849"/>
      <c r="P684" s="837"/>
      <c r="Q684" s="850"/>
    </row>
    <row r="685" spans="1:17" ht="14.4" customHeight="1" x14ac:dyDescent="0.3">
      <c r="A685" s="831" t="s">
        <v>576</v>
      </c>
      <c r="B685" s="832" t="s">
        <v>6307</v>
      </c>
      <c r="C685" s="832" t="s">
        <v>5552</v>
      </c>
      <c r="D685" s="832" t="s">
        <v>6355</v>
      </c>
      <c r="E685" s="832" t="s">
        <v>6356</v>
      </c>
      <c r="F685" s="849">
        <v>0.3</v>
      </c>
      <c r="G685" s="849">
        <v>20.100000000000001</v>
      </c>
      <c r="H685" s="849"/>
      <c r="I685" s="849">
        <v>67.000000000000014</v>
      </c>
      <c r="J685" s="849"/>
      <c r="K685" s="849"/>
      <c r="L685" s="849"/>
      <c r="M685" s="849"/>
      <c r="N685" s="849"/>
      <c r="O685" s="849"/>
      <c r="P685" s="837"/>
      <c r="Q685" s="850"/>
    </row>
    <row r="686" spans="1:17" ht="14.4" customHeight="1" x14ac:dyDescent="0.3">
      <c r="A686" s="831" t="s">
        <v>576</v>
      </c>
      <c r="B686" s="832" t="s">
        <v>6307</v>
      </c>
      <c r="C686" s="832" t="s">
        <v>5552</v>
      </c>
      <c r="D686" s="832" t="s">
        <v>6019</v>
      </c>
      <c r="E686" s="832" t="s">
        <v>6020</v>
      </c>
      <c r="F686" s="849">
        <v>1</v>
      </c>
      <c r="G686" s="849">
        <v>44520</v>
      </c>
      <c r="H686" s="849"/>
      <c r="I686" s="849">
        <v>44520</v>
      </c>
      <c r="J686" s="849"/>
      <c r="K686" s="849"/>
      <c r="L686" s="849"/>
      <c r="M686" s="849"/>
      <c r="N686" s="849">
        <v>1</v>
      </c>
      <c r="O686" s="849">
        <v>44520</v>
      </c>
      <c r="P686" s="837"/>
      <c r="Q686" s="850">
        <v>44520</v>
      </c>
    </row>
    <row r="687" spans="1:17" ht="14.4" customHeight="1" x14ac:dyDescent="0.3">
      <c r="A687" s="831" t="s">
        <v>576</v>
      </c>
      <c r="B687" s="832" t="s">
        <v>6307</v>
      </c>
      <c r="C687" s="832" t="s">
        <v>5552</v>
      </c>
      <c r="D687" s="832" t="s">
        <v>6033</v>
      </c>
      <c r="E687" s="832" t="s">
        <v>6034</v>
      </c>
      <c r="F687" s="849"/>
      <c r="G687" s="849"/>
      <c r="H687" s="849"/>
      <c r="I687" s="849"/>
      <c r="J687" s="849">
        <v>12</v>
      </c>
      <c r="K687" s="849">
        <v>317928</v>
      </c>
      <c r="L687" s="849">
        <v>1</v>
      </c>
      <c r="M687" s="849">
        <v>26494</v>
      </c>
      <c r="N687" s="849">
        <v>24</v>
      </c>
      <c r="O687" s="849">
        <v>635856</v>
      </c>
      <c r="P687" s="837">
        <v>2</v>
      </c>
      <c r="Q687" s="850">
        <v>26494</v>
      </c>
    </row>
    <row r="688" spans="1:17" ht="14.4" customHeight="1" x14ac:dyDescent="0.3">
      <c r="A688" s="831" t="s">
        <v>576</v>
      </c>
      <c r="B688" s="832" t="s">
        <v>6307</v>
      </c>
      <c r="C688" s="832" t="s">
        <v>5552</v>
      </c>
      <c r="D688" s="832" t="s">
        <v>6357</v>
      </c>
      <c r="E688" s="832" t="s">
        <v>6358</v>
      </c>
      <c r="F688" s="849"/>
      <c r="G688" s="849"/>
      <c r="H688" s="849"/>
      <c r="I688" s="849"/>
      <c r="J688" s="849"/>
      <c r="K688" s="849"/>
      <c r="L688" s="849"/>
      <c r="M688" s="849"/>
      <c r="N688" s="849">
        <v>1</v>
      </c>
      <c r="O688" s="849">
        <v>270000</v>
      </c>
      <c r="P688" s="837"/>
      <c r="Q688" s="850">
        <v>270000</v>
      </c>
    </row>
    <row r="689" spans="1:17" ht="14.4" customHeight="1" x14ac:dyDescent="0.3">
      <c r="A689" s="831" t="s">
        <v>576</v>
      </c>
      <c r="B689" s="832" t="s">
        <v>6307</v>
      </c>
      <c r="C689" s="832" t="s">
        <v>5552</v>
      </c>
      <c r="D689" s="832" t="s">
        <v>6359</v>
      </c>
      <c r="E689" s="832" t="s">
        <v>5837</v>
      </c>
      <c r="F689" s="849">
        <v>1</v>
      </c>
      <c r="G689" s="849">
        <v>12900</v>
      </c>
      <c r="H689" s="849">
        <v>0.5</v>
      </c>
      <c r="I689" s="849">
        <v>12900</v>
      </c>
      <c r="J689" s="849">
        <v>2</v>
      </c>
      <c r="K689" s="849">
        <v>25800</v>
      </c>
      <c r="L689" s="849">
        <v>1</v>
      </c>
      <c r="M689" s="849">
        <v>12900</v>
      </c>
      <c r="N689" s="849">
        <v>1</v>
      </c>
      <c r="O689" s="849">
        <v>12900</v>
      </c>
      <c r="P689" s="837">
        <v>0.5</v>
      </c>
      <c r="Q689" s="850">
        <v>12900</v>
      </c>
    </row>
    <row r="690" spans="1:17" ht="14.4" customHeight="1" x14ac:dyDescent="0.3">
      <c r="A690" s="831" t="s">
        <v>576</v>
      </c>
      <c r="B690" s="832" t="s">
        <v>6307</v>
      </c>
      <c r="C690" s="832" t="s">
        <v>5552</v>
      </c>
      <c r="D690" s="832" t="s">
        <v>6360</v>
      </c>
      <c r="E690" s="832" t="s">
        <v>6361</v>
      </c>
      <c r="F690" s="849"/>
      <c r="G690" s="849"/>
      <c r="H690" s="849"/>
      <c r="I690" s="849"/>
      <c r="J690" s="849"/>
      <c r="K690" s="849"/>
      <c r="L690" s="849"/>
      <c r="M690" s="849"/>
      <c r="N690" s="849">
        <v>1</v>
      </c>
      <c r="O690" s="849">
        <v>306.87</v>
      </c>
      <c r="P690" s="837"/>
      <c r="Q690" s="850">
        <v>306.87</v>
      </c>
    </row>
    <row r="691" spans="1:17" ht="14.4" customHeight="1" x14ac:dyDescent="0.3">
      <c r="A691" s="831" t="s">
        <v>576</v>
      </c>
      <c r="B691" s="832" t="s">
        <v>6307</v>
      </c>
      <c r="C691" s="832" t="s">
        <v>5552</v>
      </c>
      <c r="D691" s="832" t="s">
        <v>6362</v>
      </c>
      <c r="E691" s="832" t="s">
        <v>6363</v>
      </c>
      <c r="F691" s="849"/>
      <c r="G691" s="849"/>
      <c r="H691" s="849"/>
      <c r="I691" s="849"/>
      <c r="J691" s="849"/>
      <c r="K691" s="849"/>
      <c r="L691" s="849"/>
      <c r="M691" s="849"/>
      <c r="N691" s="849">
        <v>1</v>
      </c>
      <c r="O691" s="849">
        <v>829.09</v>
      </c>
      <c r="P691" s="837"/>
      <c r="Q691" s="850">
        <v>829.09</v>
      </c>
    </row>
    <row r="692" spans="1:17" ht="14.4" customHeight="1" x14ac:dyDescent="0.3">
      <c r="A692" s="831" t="s">
        <v>576</v>
      </c>
      <c r="B692" s="832" t="s">
        <v>6307</v>
      </c>
      <c r="C692" s="832" t="s">
        <v>5552</v>
      </c>
      <c r="D692" s="832" t="s">
        <v>6364</v>
      </c>
      <c r="E692" s="832" t="s">
        <v>6365</v>
      </c>
      <c r="F692" s="849"/>
      <c r="G692" s="849"/>
      <c r="H692" s="849"/>
      <c r="I692" s="849"/>
      <c r="J692" s="849"/>
      <c r="K692" s="849"/>
      <c r="L692" s="849"/>
      <c r="M692" s="849"/>
      <c r="N692" s="849">
        <v>1</v>
      </c>
      <c r="O692" s="849">
        <v>2860.36</v>
      </c>
      <c r="P692" s="837"/>
      <c r="Q692" s="850">
        <v>2860.36</v>
      </c>
    </row>
    <row r="693" spans="1:17" ht="14.4" customHeight="1" x14ac:dyDescent="0.3">
      <c r="A693" s="831" t="s">
        <v>576</v>
      </c>
      <c r="B693" s="832" t="s">
        <v>6307</v>
      </c>
      <c r="C693" s="832" t="s">
        <v>5552</v>
      </c>
      <c r="D693" s="832" t="s">
        <v>6366</v>
      </c>
      <c r="E693" s="832" t="s">
        <v>6367</v>
      </c>
      <c r="F693" s="849"/>
      <c r="G693" s="849"/>
      <c r="H693" s="849"/>
      <c r="I693" s="849"/>
      <c r="J693" s="849">
        <v>1</v>
      </c>
      <c r="K693" s="849">
        <v>447.3</v>
      </c>
      <c r="L693" s="849">
        <v>1</v>
      </c>
      <c r="M693" s="849">
        <v>447.3</v>
      </c>
      <c r="N693" s="849"/>
      <c r="O693" s="849"/>
      <c r="P693" s="837"/>
      <c r="Q693" s="850"/>
    </row>
    <row r="694" spans="1:17" ht="14.4" customHeight="1" x14ac:dyDescent="0.3">
      <c r="A694" s="831" t="s">
        <v>576</v>
      </c>
      <c r="B694" s="832" t="s">
        <v>6307</v>
      </c>
      <c r="C694" s="832" t="s">
        <v>5459</v>
      </c>
      <c r="D694" s="832" t="s">
        <v>6368</v>
      </c>
      <c r="E694" s="832" t="s">
        <v>6369</v>
      </c>
      <c r="F694" s="849">
        <v>1072</v>
      </c>
      <c r="G694" s="849">
        <v>34267552</v>
      </c>
      <c r="H694" s="849">
        <v>1.0656063618290259</v>
      </c>
      <c r="I694" s="849">
        <v>31966</v>
      </c>
      <c r="J694" s="849">
        <v>1006</v>
      </c>
      <c r="K694" s="849">
        <v>32157796</v>
      </c>
      <c r="L694" s="849">
        <v>1</v>
      </c>
      <c r="M694" s="849">
        <v>31966</v>
      </c>
      <c r="N694" s="849">
        <v>955</v>
      </c>
      <c r="O694" s="849">
        <v>30527530</v>
      </c>
      <c r="P694" s="837">
        <v>0.94930417495029817</v>
      </c>
      <c r="Q694" s="850">
        <v>31966</v>
      </c>
    </row>
    <row r="695" spans="1:17" ht="14.4" customHeight="1" x14ac:dyDescent="0.3">
      <c r="A695" s="831" t="s">
        <v>576</v>
      </c>
      <c r="B695" s="832" t="s">
        <v>6307</v>
      </c>
      <c r="C695" s="832" t="s">
        <v>5459</v>
      </c>
      <c r="D695" s="832" t="s">
        <v>6370</v>
      </c>
      <c r="E695" s="832" t="s">
        <v>6371</v>
      </c>
      <c r="F695" s="849">
        <v>22</v>
      </c>
      <c r="G695" s="849">
        <v>261734</v>
      </c>
      <c r="H695" s="849">
        <v>0.95652173913043481</v>
      </c>
      <c r="I695" s="849">
        <v>11897</v>
      </c>
      <c r="J695" s="849">
        <v>23</v>
      </c>
      <c r="K695" s="849">
        <v>273631</v>
      </c>
      <c r="L695" s="849">
        <v>1</v>
      </c>
      <c r="M695" s="849">
        <v>11897</v>
      </c>
      <c r="N695" s="849">
        <v>19</v>
      </c>
      <c r="O695" s="849">
        <v>226043</v>
      </c>
      <c r="P695" s="837">
        <v>0.82608695652173914</v>
      </c>
      <c r="Q695" s="850">
        <v>11897</v>
      </c>
    </row>
    <row r="696" spans="1:17" ht="14.4" customHeight="1" x14ac:dyDescent="0.3">
      <c r="A696" s="831" t="s">
        <v>576</v>
      </c>
      <c r="B696" s="832" t="s">
        <v>6307</v>
      </c>
      <c r="C696" s="832" t="s">
        <v>5459</v>
      </c>
      <c r="D696" s="832" t="s">
        <v>6372</v>
      </c>
      <c r="E696" s="832" t="s">
        <v>6373</v>
      </c>
      <c r="F696" s="849">
        <v>71</v>
      </c>
      <c r="G696" s="849">
        <v>661720</v>
      </c>
      <c r="H696" s="849">
        <v>1.2456140350877194</v>
      </c>
      <c r="I696" s="849">
        <v>9320</v>
      </c>
      <c r="J696" s="849">
        <v>57</v>
      </c>
      <c r="K696" s="849">
        <v>531240</v>
      </c>
      <c r="L696" s="849">
        <v>1</v>
      </c>
      <c r="M696" s="849">
        <v>9320</v>
      </c>
      <c r="N696" s="849">
        <v>23</v>
      </c>
      <c r="O696" s="849">
        <v>214360</v>
      </c>
      <c r="P696" s="837">
        <v>0.40350877192982454</v>
      </c>
      <c r="Q696" s="850">
        <v>9320</v>
      </c>
    </row>
    <row r="697" spans="1:17" ht="14.4" customHeight="1" x14ac:dyDescent="0.3">
      <c r="A697" s="831" t="s">
        <v>576</v>
      </c>
      <c r="B697" s="832" t="s">
        <v>6307</v>
      </c>
      <c r="C697" s="832" t="s">
        <v>5459</v>
      </c>
      <c r="D697" s="832" t="s">
        <v>6060</v>
      </c>
      <c r="E697" s="832" t="s">
        <v>6061</v>
      </c>
      <c r="F697" s="849">
        <v>0</v>
      </c>
      <c r="G697" s="849">
        <v>0</v>
      </c>
      <c r="H697" s="849"/>
      <c r="I697" s="849"/>
      <c r="J697" s="849">
        <v>0</v>
      </c>
      <c r="K697" s="849">
        <v>0</v>
      </c>
      <c r="L697" s="849"/>
      <c r="M697" s="849"/>
      <c r="N697" s="849">
        <v>0</v>
      </c>
      <c r="O697" s="849">
        <v>0</v>
      </c>
      <c r="P697" s="837"/>
      <c r="Q697" s="850"/>
    </row>
    <row r="698" spans="1:17" ht="14.4" customHeight="1" x14ac:dyDescent="0.3">
      <c r="A698" s="831" t="s">
        <v>576</v>
      </c>
      <c r="B698" s="832" t="s">
        <v>6307</v>
      </c>
      <c r="C698" s="832" t="s">
        <v>5459</v>
      </c>
      <c r="D698" s="832" t="s">
        <v>6062</v>
      </c>
      <c r="E698" s="832" t="s">
        <v>6063</v>
      </c>
      <c r="F698" s="849">
        <v>1143</v>
      </c>
      <c r="G698" s="849">
        <v>0</v>
      </c>
      <c r="H698" s="849"/>
      <c r="I698" s="849">
        <v>0</v>
      </c>
      <c r="J698" s="849">
        <v>1158</v>
      </c>
      <c r="K698" s="849">
        <v>0</v>
      </c>
      <c r="L698" s="849"/>
      <c r="M698" s="849">
        <v>0</v>
      </c>
      <c r="N698" s="849">
        <v>1219</v>
      </c>
      <c r="O698" s="849">
        <v>0</v>
      </c>
      <c r="P698" s="837"/>
      <c r="Q698" s="850">
        <v>0</v>
      </c>
    </row>
    <row r="699" spans="1:17" ht="14.4" customHeight="1" x14ac:dyDescent="0.3">
      <c r="A699" s="831" t="s">
        <v>576</v>
      </c>
      <c r="B699" s="832" t="s">
        <v>6307</v>
      </c>
      <c r="C699" s="832" t="s">
        <v>5459</v>
      </c>
      <c r="D699" s="832" t="s">
        <v>6374</v>
      </c>
      <c r="E699" s="832" t="s">
        <v>6375</v>
      </c>
      <c r="F699" s="849">
        <v>9</v>
      </c>
      <c r="G699" s="849">
        <v>0</v>
      </c>
      <c r="H699" s="849"/>
      <c r="I699" s="849">
        <v>0</v>
      </c>
      <c r="J699" s="849">
        <v>7</v>
      </c>
      <c r="K699" s="849">
        <v>0</v>
      </c>
      <c r="L699" s="849"/>
      <c r="M699" s="849">
        <v>0</v>
      </c>
      <c r="N699" s="849">
        <v>3</v>
      </c>
      <c r="O699" s="849">
        <v>0</v>
      </c>
      <c r="P699" s="837"/>
      <c r="Q699" s="850">
        <v>0</v>
      </c>
    </row>
    <row r="700" spans="1:17" ht="14.4" customHeight="1" x14ac:dyDescent="0.3">
      <c r="A700" s="831" t="s">
        <v>576</v>
      </c>
      <c r="B700" s="832" t="s">
        <v>6307</v>
      </c>
      <c r="C700" s="832" t="s">
        <v>5459</v>
      </c>
      <c r="D700" s="832" t="s">
        <v>6376</v>
      </c>
      <c r="E700" s="832" t="s">
        <v>6377</v>
      </c>
      <c r="F700" s="849"/>
      <c r="G700" s="849"/>
      <c r="H700" s="849"/>
      <c r="I700" s="849"/>
      <c r="J700" s="849">
        <v>1</v>
      </c>
      <c r="K700" s="849">
        <v>0</v>
      </c>
      <c r="L700" s="849"/>
      <c r="M700" s="849">
        <v>0</v>
      </c>
      <c r="N700" s="849"/>
      <c r="O700" s="849"/>
      <c r="P700" s="837"/>
      <c r="Q700" s="850"/>
    </row>
    <row r="701" spans="1:17" ht="14.4" customHeight="1" x14ac:dyDescent="0.3">
      <c r="A701" s="831" t="s">
        <v>576</v>
      </c>
      <c r="B701" s="832" t="s">
        <v>6307</v>
      </c>
      <c r="C701" s="832" t="s">
        <v>5459</v>
      </c>
      <c r="D701" s="832" t="s">
        <v>6378</v>
      </c>
      <c r="E701" s="832" t="s">
        <v>6375</v>
      </c>
      <c r="F701" s="849">
        <v>11</v>
      </c>
      <c r="G701" s="849">
        <v>0</v>
      </c>
      <c r="H701" s="849"/>
      <c r="I701" s="849">
        <v>0</v>
      </c>
      <c r="J701" s="849">
        <v>7</v>
      </c>
      <c r="K701" s="849">
        <v>0</v>
      </c>
      <c r="L701" s="849"/>
      <c r="M701" s="849">
        <v>0</v>
      </c>
      <c r="N701" s="849">
        <v>7</v>
      </c>
      <c r="O701" s="849">
        <v>0</v>
      </c>
      <c r="P701" s="837"/>
      <c r="Q701" s="850">
        <v>0</v>
      </c>
    </row>
    <row r="702" spans="1:17" ht="14.4" customHeight="1" x14ac:dyDescent="0.3">
      <c r="A702" s="831" t="s">
        <v>576</v>
      </c>
      <c r="B702" s="832" t="s">
        <v>6307</v>
      </c>
      <c r="C702" s="832" t="s">
        <v>5459</v>
      </c>
      <c r="D702" s="832" t="s">
        <v>6379</v>
      </c>
      <c r="E702" s="832" t="s">
        <v>6380</v>
      </c>
      <c r="F702" s="849">
        <v>116</v>
      </c>
      <c r="G702" s="849">
        <v>2780056</v>
      </c>
      <c r="H702" s="849">
        <v>0.73885350318471332</v>
      </c>
      <c r="I702" s="849">
        <v>23966</v>
      </c>
      <c r="J702" s="849">
        <v>157</v>
      </c>
      <c r="K702" s="849">
        <v>3762662</v>
      </c>
      <c r="L702" s="849">
        <v>1</v>
      </c>
      <c r="M702" s="849">
        <v>23966</v>
      </c>
      <c r="N702" s="849">
        <v>156</v>
      </c>
      <c r="O702" s="849">
        <v>3738696</v>
      </c>
      <c r="P702" s="837">
        <v>0.99363057324840764</v>
      </c>
      <c r="Q702" s="850">
        <v>23966</v>
      </c>
    </row>
    <row r="703" spans="1:17" ht="14.4" customHeight="1" x14ac:dyDescent="0.3">
      <c r="A703" s="831" t="s">
        <v>576</v>
      </c>
      <c r="B703" s="832" t="s">
        <v>6307</v>
      </c>
      <c r="C703" s="832" t="s">
        <v>5459</v>
      </c>
      <c r="D703" s="832" t="s">
        <v>6381</v>
      </c>
      <c r="E703" s="832" t="s">
        <v>6382</v>
      </c>
      <c r="F703" s="849"/>
      <c r="G703" s="849"/>
      <c r="H703" s="849"/>
      <c r="I703" s="849"/>
      <c r="J703" s="849"/>
      <c r="K703" s="849"/>
      <c r="L703" s="849"/>
      <c r="M703" s="849"/>
      <c r="N703" s="849">
        <v>2</v>
      </c>
      <c r="O703" s="849">
        <v>13352</v>
      </c>
      <c r="P703" s="837"/>
      <c r="Q703" s="850">
        <v>6676</v>
      </c>
    </row>
    <row r="704" spans="1:17" ht="14.4" customHeight="1" x14ac:dyDescent="0.3">
      <c r="A704" s="831" t="s">
        <v>576</v>
      </c>
      <c r="B704" s="832" t="s">
        <v>6307</v>
      </c>
      <c r="C704" s="832" t="s">
        <v>5459</v>
      </c>
      <c r="D704" s="832" t="s">
        <v>6383</v>
      </c>
      <c r="E704" s="832" t="s">
        <v>6375</v>
      </c>
      <c r="F704" s="849">
        <v>10</v>
      </c>
      <c r="G704" s="849">
        <v>0</v>
      </c>
      <c r="H704" s="849"/>
      <c r="I704" s="849">
        <v>0</v>
      </c>
      <c r="J704" s="849">
        <v>10</v>
      </c>
      <c r="K704" s="849">
        <v>0</v>
      </c>
      <c r="L704" s="849"/>
      <c r="M704" s="849">
        <v>0</v>
      </c>
      <c r="N704" s="849">
        <v>8</v>
      </c>
      <c r="O704" s="849">
        <v>0</v>
      </c>
      <c r="P704" s="837"/>
      <c r="Q704" s="850">
        <v>0</v>
      </c>
    </row>
    <row r="705" spans="1:17" ht="14.4" customHeight="1" x14ac:dyDescent="0.3">
      <c r="A705" s="831" t="s">
        <v>576</v>
      </c>
      <c r="B705" s="832" t="s">
        <v>6307</v>
      </c>
      <c r="C705" s="832" t="s">
        <v>5459</v>
      </c>
      <c r="D705" s="832" t="s">
        <v>6384</v>
      </c>
      <c r="E705" s="832" t="s">
        <v>6385</v>
      </c>
      <c r="F705" s="849">
        <v>396</v>
      </c>
      <c r="G705" s="849">
        <v>11074536</v>
      </c>
      <c r="H705" s="849">
        <v>0.89390519187358919</v>
      </c>
      <c r="I705" s="849">
        <v>27966</v>
      </c>
      <c r="J705" s="849">
        <v>443</v>
      </c>
      <c r="K705" s="849">
        <v>12388938</v>
      </c>
      <c r="L705" s="849">
        <v>1</v>
      </c>
      <c r="M705" s="849">
        <v>27966</v>
      </c>
      <c r="N705" s="849">
        <v>484</v>
      </c>
      <c r="O705" s="849">
        <v>13535544</v>
      </c>
      <c r="P705" s="837">
        <v>1.09255079006772</v>
      </c>
      <c r="Q705" s="850">
        <v>27966</v>
      </c>
    </row>
    <row r="706" spans="1:17" ht="14.4" customHeight="1" x14ac:dyDescent="0.3">
      <c r="A706" s="831" t="s">
        <v>576</v>
      </c>
      <c r="B706" s="832" t="s">
        <v>6307</v>
      </c>
      <c r="C706" s="832" t="s">
        <v>5459</v>
      </c>
      <c r="D706" s="832" t="s">
        <v>5520</v>
      </c>
      <c r="E706" s="832" t="s">
        <v>5521</v>
      </c>
      <c r="F706" s="849">
        <v>108</v>
      </c>
      <c r="G706" s="849">
        <v>37692</v>
      </c>
      <c r="H706" s="849">
        <v>1.3554372842347526</v>
      </c>
      <c r="I706" s="849">
        <v>349</v>
      </c>
      <c r="J706" s="849">
        <v>75</v>
      </c>
      <c r="K706" s="849">
        <v>27808</v>
      </c>
      <c r="L706" s="849">
        <v>1</v>
      </c>
      <c r="M706" s="849">
        <v>370.77333333333331</v>
      </c>
      <c r="N706" s="849">
        <v>76</v>
      </c>
      <c r="O706" s="849">
        <v>28347</v>
      </c>
      <c r="P706" s="837">
        <v>1.0193829113924051</v>
      </c>
      <c r="Q706" s="850">
        <v>372.98684210526318</v>
      </c>
    </row>
    <row r="707" spans="1:17" ht="14.4" customHeight="1" x14ac:dyDescent="0.3">
      <c r="A707" s="831" t="s">
        <v>576</v>
      </c>
      <c r="B707" s="832" t="s">
        <v>6307</v>
      </c>
      <c r="C707" s="832" t="s">
        <v>5459</v>
      </c>
      <c r="D707" s="832" t="s">
        <v>6386</v>
      </c>
      <c r="E707" s="832" t="s">
        <v>6387</v>
      </c>
      <c r="F707" s="849">
        <v>2</v>
      </c>
      <c r="G707" s="849">
        <v>0</v>
      </c>
      <c r="H707" s="849"/>
      <c r="I707" s="849">
        <v>0</v>
      </c>
      <c r="J707" s="849"/>
      <c r="K707" s="849"/>
      <c r="L707" s="849"/>
      <c r="M707" s="849"/>
      <c r="N707" s="849"/>
      <c r="O707" s="849"/>
      <c r="P707" s="837"/>
      <c r="Q707" s="850"/>
    </row>
    <row r="708" spans="1:17" ht="14.4" customHeight="1" x14ac:dyDescent="0.3">
      <c r="A708" s="831" t="s">
        <v>576</v>
      </c>
      <c r="B708" s="832" t="s">
        <v>6307</v>
      </c>
      <c r="C708" s="832" t="s">
        <v>5459</v>
      </c>
      <c r="D708" s="832" t="s">
        <v>5522</v>
      </c>
      <c r="E708" s="832" t="s">
        <v>5523</v>
      </c>
      <c r="F708" s="849">
        <v>45</v>
      </c>
      <c r="G708" s="849">
        <v>10575</v>
      </c>
      <c r="H708" s="849">
        <v>1.3590798097930856</v>
      </c>
      <c r="I708" s="849">
        <v>235</v>
      </c>
      <c r="J708" s="849">
        <v>31</v>
      </c>
      <c r="K708" s="849">
        <v>7781</v>
      </c>
      <c r="L708" s="849">
        <v>1</v>
      </c>
      <c r="M708" s="849">
        <v>251</v>
      </c>
      <c r="N708" s="849">
        <v>20</v>
      </c>
      <c r="O708" s="849">
        <v>5020</v>
      </c>
      <c r="P708" s="837">
        <v>0.64516129032258063</v>
      </c>
      <c r="Q708" s="850">
        <v>251</v>
      </c>
    </row>
    <row r="709" spans="1:17" ht="14.4" customHeight="1" x14ac:dyDescent="0.3">
      <c r="A709" s="831" t="s">
        <v>576</v>
      </c>
      <c r="B709" s="832" t="s">
        <v>6307</v>
      </c>
      <c r="C709" s="832" t="s">
        <v>5459</v>
      </c>
      <c r="D709" s="832" t="s">
        <v>6388</v>
      </c>
      <c r="E709" s="832" t="s">
        <v>6375</v>
      </c>
      <c r="F709" s="849">
        <v>5</v>
      </c>
      <c r="G709" s="849">
        <v>0</v>
      </c>
      <c r="H709" s="849"/>
      <c r="I709" s="849">
        <v>0</v>
      </c>
      <c r="J709" s="849">
        <v>5</v>
      </c>
      <c r="K709" s="849">
        <v>0</v>
      </c>
      <c r="L709" s="849"/>
      <c r="M709" s="849">
        <v>0</v>
      </c>
      <c r="N709" s="849"/>
      <c r="O709" s="849"/>
      <c r="P709" s="837"/>
      <c r="Q709" s="850"/>
    </row>
    <row r="710" spans="1:17" ht="14.4" customHeight="1" x14ac:dyDescent="0.3">
      <c r="A710" s="831" t="s">
        <v>576</v>
      </c>
      <c r="B710" s="832" t="s">
        <v>6389</v>
      </c>
      <c r="C710" s="832" t="s">
        <v>5459</v>
      </c>
      <c r="D710" s="832" t="s">
        <v>5483</v>
      </c>
      <c r="E710" s="832" t="s">
        <v>5484</v>
      </c>
      <c r="F710" s="849">
        <v>1</v>
      </c>
      <c r="G710" s="849">
        <v>82</v>
      </c>
      <c r="H710" s="849"/>
      <c r="I710" s="849">
        <v>82</v>
      </c>
      <c r="J710" s="849"/>
      <c r="K710" s="849"/>
      <c r="L710" s="849"/>
      <c r="M710" s="849"/>
      <c r="N710" s="849"/>
      <c r="O710" s="849"/>
      <c r="P710" s="837"/>
      <c r="Q710" s="850"/>
    </row>
    <row r="711" spans="1:17" ht="14.4" customHeight="1" x14ac:dyDescent="0.3">
      <c r="A711" s="831" t="s">
        <v>576</v>
      </c>
      <c r="B711" s="832" t="s">
        <v>6389</v>
      </c>
      <c r="C711" s="832" t="s">
        <v>5459</v>
      </c>
      <c r="D711" s="832" t="s">
        <v>5621</v>
      </c>
      <c r="E711" s="832" t="s">
        <v>5622</v>
      </c>
      <c r="F711" s="849">
        <v>2</v>
      </c>
      <c r="G711" s="849">
        <v>1704</v>
      </c>
      <c r="H711" s="849"/>
      <c r="I711" s="849">
        <v>852</v>
      </c>
      <c r="J711" s="849"/>
      <c r="K711" s="849"/>
      <c r="L711" s="849"/>
      <c r="M711" s="849"/>
      <c r="N711" s="849">
        <v>1</v>
      </c>
      <c r="O711" s="849">
        <v>865</v>
      </c>
      <c r="P711" s="837"/>
      <c r="Q711" s="850">
        <v>865</v>
      </c>
    </row>
    <row r="712" spans="1:17" ht="14.4" customHeight="1" x14ac:dyDescent="0.3">
      <c r="A712" s="831" t="s">
        <v>576</v>
      </c>
      <c r="B712" s="832" t="s">
        <v>6389</v>
      </c>
      <c r="C712" s="832" t="s">
        <v>5459</v>
      </c>
      <c r="D712" s="832" t="s">
        <v>6390</v>
      </c>
      <c r="E712" s="832" t="s">
        <v>6391</v>
      </c>
      <c r="F712" s="849">
        <v>2</v>
      </c>
      <c r="G712" s="849">
        <v>3076</v>
      </c>
      <c r="H712" s="849"/>
      <c r="I712" s="849">
        <v>1538</v>
      </c>
      <c r="J712" s="849"/>
      <c r="K712" s="849"/>
      <c r="L712" s="849"/>
      <c r="M712" s="849"/>
      <c r="N712" s="849"/>
      <c r="O712" s="849"/>
      <c r="P712" s="837"/>
      <c r="Q712" s="850"/>
    </row>
    <row r="713" spans="1:17" ht="14.4" customHeight="1" x14ac:dyDescent="0.3">
      <c r="A713" s="831" t="s">
        <v>576</v>
      </c>
      <c r="B713" s="832" t="s">
        <v>6389</v>
      </c>
      <c r="C713" s="832" t="s">
        <v>5459</v>
      </c>
      <c r="D713" s="832" t="s">
        <v>6392</v>
      </c>
      <c r="E713" s="832" t="s">
        <v>6393</v>
      </c>
      <c r="F713" s="849">
        <v>1</v>
      </c>
      <c r="G713" s="849">
        <v>628</v>
      </c>
      <c r="H713" s="849"/>
      <c r="I713" s="849">
        <v>628</v>
      </c>
      <c r="J713" s="849"/>
      <c r="K713" s="849"/>
      <c r="L713" s="849"/>
      <c r="M713" s="849"/>
      <c r="N713" s="849"/>
      <c r="O713" s="849"/>
      <c r="P713" s="837"/>
      <c r="Q713" s="850"/>
    </row>
    <row r="714" spans="1:17" ht="14.4" customHeight="1" x14ac:dyDescent="0.3">
      <c r="A714" s="831" t="s">
        <v>576</v>
      </c>
      <c r="B714" s="832" t="s">
        <v>6389</v>
      </c>
      <c r="C714" s="832" t="s">
        <v>5459</v>
      </c>
      <c r="D714" s="832" t="s">
        <v>6394</v>
      </c>
      <c r="E714" s="832" t="s">
        <v>6395</v>
      </c>
      <c r="F714" s="849"/>
      <c r="G714" s="849"/>
      <c r="H714" s="849"/>
      <c r="I714" s="849"/>
      <c r="J714" s="849"/>
      <c r="K714" s="849"/>
      <c r="L714" s="849"/>
      <c r="M714" s="849"/>
      <c r="N714" s="849">
        <v>1</v>
      </c>
      <c r="O714" s="849">
        <v>2762</v>
      </c>
      <c r="P714" s="837"/>
      <c r="Q714" s="850">
        <v>2762</v>
      </c>
    </row>
    <row r="715" spans="1:17" ht="14.4" customHeight="1" x14ac:dyDescent="0.3">
      <c r="A715" s="831" t="s">
        <v>576</v>
      </c>
      <c r="B715" s="832" t="s">
        <v>6389</v>
      </c>
      <c r="C715" s="832" t="s">
        <v>5459</v>
      </c>
      <c r="D715" s="832" t="s">
        <v>6396</v>
      </c>
      <c r="E715" s="832" t="s">
        <v>6397</v>
      </c>
      <c r="F715" s="849">
        <v>1</v>
      </c>
      <c r="G715" s="849">
        <v>243</v>
      </c>
      <c r="H715" s="849"/>
      <c r="I715" s="849">
        <v>243</v>
      </c>
      <c r="J715" s="849"/>
      <c r="K715" s="849"/>
      <c r="L715" s="849"/>
      <c r="M715" s="849"/>
      <c r="N715" s="849"/>
      <c r="O715" s="849"/>
      <c r="P715" s="837"/>
      <c r="Q715" s="850"/>
    </row>
    <row r="716" spans="1:17" ht="14.4" customHeight="1" x14ac:dyDescent="0.3">
      <c r="A716" s="831" t="s">
        <v>576</v>
      </c>
      <c r="B716" s="832" t="s">
        <v>6389</v>
      </c>
      <c r="C716" s="832" t="s">
        <v>5459</v>
      </c>
      <c r="D716" s="832" t="s">
        <v>6398</v>
      </c>
      <c r="E716" s="832" t="s">
        <v>6399</v>
      </c>
      <c r="F716" s="849">
        <v>1</v>
      </c>
      <c r="G716" s="849">
        <v>1667</v>
      </c>
      <c r="H716" s="849"/>
      <c r="I716" s="849">
        <v>1667</v>
      </c>
      <c r="J716" s="849"/>
      <c r="K716" s="849"/>
      <c r="L716" s="849"/>
      <c r="M716" s="849"/>
      <c r="N716" s="849"/>
      <c r="O716" s="849"/>
      <c r="P716" s="837"/>
      <c r="Q716" s="850"/>
    </row>
    <row r="717" spans="1:17" ht="14.4" customHeight="1" x14ac:dyDescent="0.3">
      <c r="A717" s="831" t="s">
        <v>576</v>
      </c>
      <c r="B717" s="832" t="s">
        <v>6389</v>
      </c>
      <c r="C717" s="832" t="s">
        <v>5459</v>
      </c>
      <c r="D717" s="832" t="s">
        <v>6400</v>
      </c>
      <c r="E717" s="832" t="s">
        <v>6401</v>
      </c>
      <c r="F717" s="849">
        <v>1</v>
      </c>
      <c r="G717" s="849">
        <v>1193</v>
      </c>
      <c r="H717" s="849"/>
      <c r="I717" s="849">
        <v>1193</v>
      </c>
      <c r="J717" s="849"/>
      <c r="K717" s="849"/>
      <c r="L717" s="849"/>
      <c r="M717" s="849"/>
      <c r="N717" s="849"/>
      <c r="O717" s="849"/>
      <c r="P717" s="837"/>
      <c r="Q717" s="850"/>
    </row>
    <row r="718" spans="1:17" ht="14.4" customHeight="1" x14ac:dyDescent="0.3">
      <c r="A718" s="831" t="s">
        <v>576</v>
      </c>
      <c r="B718" s="832" t="s">
        <v>6389</v>
      </c>
      <c r="C718" s="832" t="s">
        <v>5459</v>
      </c>
      <c r="D718" s="832" t="s">
        <v>6402</v>
      </c>
      <c r="E718" s="832" t="s">
        <v>6403</v>
      </c>
      <c r="F718" s="849">
        <v>1</v>
      </c>
      <c r="G718" s="849">
        <v>691</v>
      </c>
      <c r="H718" s="849"/>
      <c r="I718" s="849">
        <v>691</v>
      </c>
      <c r="J718" s="849"/>
      <c r="K718" s="849"/>
      <c r="L718" s="849"/>
      <c r="M718" s="849"/>
      <c r="N718" s="849"/>
      <c r="O718" s="849"/>
      <c r="P718" s="837"/>
      <c r="Q718" s="850"/>
    </row>
    <row r="719" spans="1:17" ht="14.4" customHeight="1" x14ac:dyDescent="0.3">
      <c r="A719" s="831" t="s">
        <v>576</v>
      </c>
      <c r="B719" s="832" t="s">
        <v>6389</v>
      </c>
      <c r="C719" s="832" t="s">
        <v>5459</v>
      </c>
      <c r="D719" s="832" t="s">
        <v>6404</v>
      </c>
      <c r="E719" s="832" t="s">
        <v>6405</v>
      </c>
      <c r="F719" s="849">
        <v>1</v>
      </c>
      <c r="G719" s="849">
        <v>815</v>
      </c>
      <c r="H719" s="849"/>
      <c r="I719" s="849">
        <v>815</v>
      </c>
      <c r="J719" s="849"/>
      <c r="K719" s="849"/>
      <c r="L719" s="849"/>
      <c r="M719" s="849"/>
      <c r="N719" s="849"/>
      <c r="O719" s="849"/>
      <c r="P719" s="837"/>
      <c r="Q719" s="850"/>
    </row>
    <row r="720" spans="1:17" ht="14.4" customHeight="1" x14ac:dyDescent="0.3">
      <c r="A720" s="831" t="s">
        <v>576</v>
      </c>
      <c r="B720" s="832" t="s">
        <v>6389</v>
      </c>
      <c r="C720" s="832" t="s">
        <v>5459</v>
      </c>
      <c r="D720" s="832" t="s">
        <v>6406</v>
      </c>
      <c r="E720" s="832" t="s">
        <v>6407</v>
      </c>
      <c r="F720" s="849">
        <v>1</v>
      </c>
      <c r="G720" s="849">
        <v>1803</v>
      </c>
      <c r="H720" s="849"/>
      <c r="I720" s="849">
        <v>1803</v>
      </c>
      <c r="J720" s="849"/>
      <c r="K720" s="849"/>
      <c r="L720" s="849"/>
      <c r="M720" s="849"/>
      <c r="N720" s="849"/>
      <c r="O720" s="849"/>
      <c r="P720" s="837"/>
      <c r="Q720" s="850"/>
    </row>
    <row r="721" spans="1:17" ht="14.4" customHeight="1" x14ac:dyDescent="0.3">
      <c r="A721" s="831" t="s">
        <v>576</v>
      </c>
      <c r="B721" s="832" t="s">
        <v>6389</v>
      </c>
      <c r="C721" s="832" t="s">
        <v>5459</v>
      </c>
      <c r="D721" s="832" t="s">
        <v>6408</v>
      </c>
      <c r="E721" s="832" t="s">
        <v>6409</v>
      </c>
      <c r="F721" s="849"/>
      <c r="G721" s="849"/>
      <c r="H721" s="849"/>
      <c r="I721" s="849"/>
      <c r="J721" s="849"/>
      <c r="K721" s="849"/>
      <c r="L721" s="849"/>
      <c r="M721" s="849"/>
      <c r="N721" s="849">
        <v>1</v>
      </c>
      <c r="O721" s="849">
        <v>5231</v>
      </c>
      <c r="P721" s="837"/>
      <c r="Q721" s="850">
        <v>5231</v>
      </c>
    </row>
    <row r="722" spans="1:17" ht="14.4" customHeight="1" x14ac:dyDescent="0.3">
      <c r="A722" s="831" t="s">
        <v>576</v>
      </c>
      <c r="B722" s="832" t="s">
        <v>6410</v>
      </c>
      <c r="C722" s="832" t="s">
        <v>5459</v>
      </c>
      <c r="D722" s="832" t="s">
        <v>6056</v>
      </c>
      <c r="E722" s="832" t="s">
        <v>6057</v>
      </c>
      <c r="F722" s="849">
        <v>562</v>
      </c>
      <c r="G722" s="849">
        <v>132070</v>
      </c>
      <c r="H722" s="849">
        <v>0.96414127403600469</v>
      </c>
      <c r="I722" s="849">
        <v>235</v>
      </c>
      <c r="J722" s="849">
        <v>546</v>
      </c>
      <c r="K722" s="849">
        <v>136982</v>
      </c>
      <c r="L722" s="849">
        <v>1</v>
      </c>
      <c r="M722" s="849">
        <v>250.88278388278388</v>
      </c>
      <c r="N722" s="849">
        <v>557</v>
      </c>
      <c r="O722" s="849">
        <v>139807</v>
      </c>
      <c r="P722" s="837">
        <v>1.0206231475668337</v>
      </c>
      <c r="Q722" s="850">
        <v>251</v>
      </c>
    </row>
    <row r="723" spans="1:17" ht="14.4" customHeight="1" x14ac:dyDescent="0.3">
      <c r="A723" s="831" t="s">
        <v>576</v>
      </c>
      <c r="B723" s="832" t="s">
        <v>6410</v>
      </c>
      <c r="C723" s="832" t="s">
        <v>5459</v>
      </c>
      <c r="D723" s="832" t="s">
        <v>6058</v>
      </c>
      <c r="E723" s="832" t="s">
        <v>6059</v>
      </c>
      <c r="F723" s="849">
        <v>552</v>
      </c>
      <c r="G723" s="849">
        <v>65136</v>
      </c>
      <c r="H723" s="849">
        <v>0.86801705756929637</v>
      </c>
      <c r="I723" s="849">
        <v>118</v>
      </c>
      <c r="J723" s="849">
        <v>596</v>
      </c>
      <c r="K723" s="849">
        <v>75040</v>
      </c>
      <c r="L723" s="849">
        <v>1</v>
      </c>
      <c r="M723" s="849">
        <v>125.90604026845638</v>
      </c>
      <c r="N723" s="849">
        <v>560</v>
      </c>
      <c r="O723" s="849">
        <v>70560</v>
      </c>
      <c r="P723" s="837">
        <v>0.94029850746268662</v>
      </c>
      <c r="Q723" s="850">
        <v>126</v>
      </c>
    </row>
    <row r="724" spans="1:17" ht="14.4" customHeight="1" x14ac:dyDescent="0.3">
      <c r="A724" s="831" t="s">
        <v>576</v>
      </c>
      <c r="B724" s="832" t="s">
        <v>6410</v>
      </c>
      <c r="C724" s="832" t="s">
        <v>5459</v>
      </c>
      <c r="D724" s="832" t="s">
        <v>6411</v>
      </c>
      <c r="E724" s="832" t="s">
        <v>6412</v>
      </c>
      <c r="F724" s="849">
        <v>354</v>
      </c>
      <c r="G724" s="849">
        <v>318600</v>
      </c>
      <c r="H724" s="849">
        <v>0.98698884758364314</v>
      </c>
      <c r="I724" s="849">
        <v>900</v>
      </c>
      <c r="J724" s="849">
        <v>354</v>
      </c>
      <c r="K724" s="849">
        <v>322800</v>
      </c>
      <c r="L724" s="849">
        <v>1</v>
      </c>
      <c r="M724" s="849">
        <v>911.86440677966107</v>
      </c>
      <c r="N724" s="849">
        <v>381</v>
      </c>
      <c r="O724" s="849">
        <v>347853</v>
      </c>
      <c r="P724" s="837">
        <v>1.0776115241635689</v>
      </c>
      <c r="Q724" s="850">
        <v>913</v>
      </c>
    </row>
    <row r="725" spans="1:17" ht="14.4" customHeight="1" x14ac:dyDescent="0.3">
      <c r="A725" s="831" t="s">
        <v>576</v>
      </c>
      <c r="B725" s="832" t="s">
        <v>6410</v>
      </c>
      <c r="C725" s="832" t="s">
        <v>5459</v>
      </c>
      <c r="D725" s="832" t="s">
        <v>6134</v>
      </c>
      <c r="E725" s="832" t="s">
        <v>6135</v>
      </c>
      <c r="F725" s="849">
        <v>6745</v>
      </c>
      <c r="G725" s="849">
        <v>573325</v>
      </c>
      <c r="H725" s="849">
        <v>1.0076187630714073</v>
      </c>
      <c r="I725" s="849">
        <v>85</v>
      </c>
      <c r="J725" s="849">
        <v>6694</v>
      </c>
      <c r="K725" s="849">
        <v>568990</v>
      </c>
      <c r="L725" s="849">
        <v>1</v>
      </c>
      <c r="M725" s="849">
        <v>85</v>
      </c>
      <c r="N725" s="849">
        <v>6715</v>
      </c>
      <c r="O725" s="849">
        <v>570775</v>
      </c>
      <c r="P725" s="837">
        <v>1.0031371377352853</v>
      </c>
      <c r="Q725" s="850">
        <v>85</v>
      </c>
    </row>
    <row r="726" spans="1:17" ht="14.4" customHeight="1" x14ac:dyDescent="0.3">
      <c r="A726" s="831" t="s">
        <v>576</v>
      </c>
      <c r="B726" s="832" t="s">
        <v>6410</v>
      </c>
      <c r="C726" s="832" t="s">
        <v>5459</v>
      </c>
      <c r="D726" s="832" t="s">
        <v>6138</v>
      </c>
      <c r="E726" s="832" t="s">
        <v>6139</v>
      </c>
      <c r="F726" s="849">
        <v>6787</v>
      </c>
      <c r="G726" s="849">
        <v>3576749</v>
      </c>
      <c r="H726" s="849">
        <v>0.98644555718090099</v>
      </c>
      <c r="I726" s="849">
        <v>527</v>
      </c>
      <c r="J726" s="849">
        <v>6680</v>
      </c>
      <c r="K726" s="849">
        <v>3625896</v>
      </c>
      <c r="L726" s="849">
        <v>1</v>
      </c>
      <c r="M726" s="849">
        <v>542.79880239520958</v>
      </c>
      <c r="N726" s="849">
        <v>6711</v>
      </c>
      <c r="O726" s="849">
        <v>3644073</v>
      </c>
      <c r="P726" s="837">
        <v>1.0050131057261433</v>
      </c>
      <c r="Q726" s="850">
        <v>543</v>
      </c>
    </row>
    <row r="727" spans="1:17" ht="14.4" customHeight="1" x14ac:dyDescent="0.3">
      <c r="A727" s="831" t="s">
        <v>576</v>
      </c>
      <c r="B727" s="832" t="s">
        <v>6410</v>
      </c>
      <c r="C727" s="832" t="s">
        <v>5459</v>
      </c>
      <c r="D727" s="832" t="s">
        <v>6413</v>
      </c>
      <c r="E727" s="832" t="s">
        <v>6414</v>
      </c>
      <c r="F727" s="849">
        <v>7</v>
      </c>
      <c r="G727" s="849">
        <v>2093</v>
      </c>
      <c r="H727" s="849">
        <v>0.45450597176981544</v>
      </c>
      <c r="I727" s="849">
        <v>299</v>
      </c>
      <c r="J727" s="849">
        <v>15</v>
      </c>
      <c r="K727" s="849">
        <v>4605</v>
      </c>
      <c r="L727" s="849">
        <v>1</v>
      </c>
      <c r="M727" s="849">
        <v>307</v>
      </c>
      <c r="N727" s="849">
        <v>14</v>
      </c>
      <c r="O727" s="849">
        <v>4298</v>
      </c>
      <c r="P727" s="837">
        <v>0.93333333333333335</v>
      </c>
      <c r="Q727" s="850">
        <v>307</v>
      </c>
    </row>
    <row r="728" spans="1:17" ht="14.4" customHeight="1" x14ac:dyDescent="0.3">
      <c r="A728" s="831" t="s">
        <v>576</v>
      </c>
      <c r="B728" s="832" t="s">
        <v>6410</v>
      </c>
      <c r="C728" s="832" t="s">
        <v>5459</v>
      </c>
      <c r="D728" s="832" t="s">
        <v>6144</v>
      </c>
      <c r="E728" s="832" t="s">
        <v>6145</v>
      </c>
      <c r="F728" s="849">
        <v>569</v>
      </c>
      <c r="G728" s="849">
        <v>99006</v>
      </c>
      <c r="H728" s="849">
        <v>0.97612099223094217</v>
      </c>
      <c r="I728" s="849">
        <v>174</v>
      </c>
      <c r="J728" s="849">
        <v>570</v>
      </c>
      <c r="K728" s="849">
        <v>101428</v>
      </c>
      <c r="L728" s="849">
        <v>1</v>
      </c>
      <c r="M728" s="849">
        <v>177.9438596491228</v>
      </c>
      <c r="N728" s="849">
        <v>556</v>
      </c>
      <c r="O728" s="849">
        <v>98968</v>
      </c>
      <c r="P728" s="837">
        <v>0.97574634223291401</v>
      </c>
      <c r="Q728" s="850">
        <v>178</v>
      </c>
    </row>
    <row r="729" spans="1:17" ht="14.4" customHeight="1" x14ac:dyDescent="0.3">
      <c r="A729" s="831" t="s">
        <v>576</v>
      </c>
      <c r="B729" s="832" t="s">
        <v>6410</v>
      </c>
      <c r="C729" s="832" t="s">
        <v>5459</v>
      </c>
      <c r="D729" s="832" t="s">
        <v>6415</v>
      </c>
      <c r="E729" s="832" t="s">
        <v>6416</v>
      </c>
      <c r="F729" s="849">
        <v>15</v>
      </c>
      <c r="G729" s="849">
        <v>5100</v>
      </c>
      <c r="H729" s="849">
        <v>7.2443181818181817</v>
      </c>
      <c r="I729" s="849">
        <v>340</v>
      </c>
      <c r="J729" s="849">
        <v>2</v>
      </c>
      <c r="K729" s="849">
        <v>704</v>
      </c>
      <c r="L729" s="849">
        <v>1</v>
      </c>
      <c r="M729" s="849">
        <v>352</v>
      </c>
      <c r="N729" s="849"/>
      <c r="O729" s="849"/>
      <c r="P729" s="837"/>
      <c r="Q729" s="850"/>
    </row>
    <row r="730" spans="1:17" ht="14.4" customHeight="1" x14ac:dyDescent="0.3">
      <c r="A730" s="831" t="s">
        <v>576</v>
      </c>
      <c r="B730" s="832" t="s">
        <v>6410</v>
      </c>
      <c r="C730" s="832" t="s">
        <v>5459</v>
      </c>
      <c r="D730" s="832" t="s">
        <v>6417</v>
      </c>
      <c r="E730" s="832" t="s">
        <v>6418</v>
      </c>
      <c r="F730" s="849">
        <v>748</v>
      </c>
      <c r="G730" s="849">
        <v>290972</v>
      </c>
      <c r="H730" s="849">
        <v>0.99568495002275581</v>
      </c>
      <c r="I730" s="849">
        <v>389</v>
      </c>
      <c r="J730" s="849">
        <v>729</v>
      </c>
      <c r="K730" s="849">
        <v>292233</v>
      </c>
      <c r="L730" s="849">
        <v>1</v>
      </c>
      <c r="M730" s="849">
        <v>400.86831275720164</v>
      </c>
      <c r="N730" s="849">
        <v>752</v>
      </c>
      <c r="O730" s="849">
        <v>301552</v>
      </c>
      <c r="P730" s="837">
        <v>1.0318889379365095</v>
      </c>
      <c r="Q730" s="850">
        <v>401</v>
      </c>
    </row>
    <row r="731" spans="1:17" ht="14.4" customHeight="1" x14ac:dyDescent="0.3">
      <c r="A731" s="831" t="s">
        <v>576</v>
      </c>
      <c r="B731" s="832" t="s">
        <v>6410</v>
      </c>
      <c r="C731" s="832" t="s">
        <v>5459</v>
      </c>
      <c r="D731" s="832" t="s">
        <v>6419</v>
      </c>
      <c r="E731" s="832" t="s">
        <v>6157</v>
      </c>
      <c r="F731" s="849">
        <v>212</v>
      </c>
      <c r="G731" s="849">
        <v>182956</v>
      </c>
      <c r="H731" s="849">
        <v>0.60368966188548256</v>
      </c>
      <c r="I731" s="849">
        <v>863</v>
      </c>
      <c r="J731" s="849">
        <v>345</v>
      </c>
      <c r="K731" s="849">
        <v>303063</v>
      </c>
      <c r="L731" s="849">
        <v>1</v>
      </c>
      <c r="M731" s="849">
        <v>878.4434782608696</v>
      </c>
      <c r="N731" s="849">
        <v>238</v>
      </c>
      <c r="O731" s="849">
        <v>209202</v>
      </c>
      <c r="P731" s="837">
        <v>0.69029211748052388</v>
      </c>
      <c r="Q731" s="850">
        <v>879</v>
      </c>
    </row>
    <row r="732" spans="1:17" ht="14.4" customHeight="1" x14ac:dyDescent="0.3">
      <c r="A732" s="831" t="s">
        <v>576</v>
      </c>
      <c r="B732" s="832" t="s">
        <v>6410</v>
      </c>
      <c r="C732" s="832" t="s">
        <v>5459</v>
      </c>
      <c r="D732" s="832" t="s">
        <v>6156</v>
      </c>
      <c r="E732" s="832" t="s">
        <v>6157</v>
      </c>
      <c r="F732" s="849">
        <v>6575</v>
      </c>
      <c r="G732" s="849">
        <v>6219950</v>
      </c>
      <c r="H732" s="849">
        <v>1.0184037849559266</v>
      </c>
      <c r="I732" s="849">
        <v>946</v>
      </c>
      <c r="J732" s="849">
        <v>6350</v>
      </c>
      <c r="K732" s="849">
        <v>6107548</v>
      </c>
      <c r="L732" s="849">
        <v>1</v>
      </c>
      <c r="M732" s="849">
        <v>961.81858267716541</v>
      </c>
      <c r="N732" s="849">
        <v>6490</v>
      </c>
      <c r="O732" s="849">
        <v>6243380</v>
      </c>
      <c r="P732" s="837">
        <v>1.0222400216911927</v>
      </c>
      <c r="Q732" s="850">
        <v>962</v>
      </c>
    </row>
    <row r="733" spans="1:17" ht="14.4" customHeight="1" x14ac:dyDescent="0.3">
      <c r="A733" s="831" t="s">
        <v>576</v>
      </c>
      <c r="B733" s="832" t="s">
        <v>6410</v>
      </c>
      <c r="C733" s="832" t="s">
        <v>5459</v>
      </c>
      <c r="D733" s="832" t="s">
        <v>6166</v>
      </c>
      <c r="E733" s="832" t="s">
        <v>6167</v>
      </c>
      <c r="F733" s="849">
        <v>20</v>
      </c>
      <c r="G733" s="849">
        <v>33960</v>
      </c>
      <c r="H733" s="849">
        <v>0.60800286456002151</v>
      </c>
      <c r="I733" s="849">
        <v>1698</v>
      </c>
      <c r="J733" s="849">
        <v>32</v>
      </c>
      <c r="K733" s="849">
        <v>55855</v>
      </c>
      <c r="L733" s="849">
        <v>1</v>
      </c>
      <c r="M733" s="849">
        <v>1745.46875</v>
      </c>
      <c r="N733" s="849">
        <v>31</v>
      </c>
      <c r="O733" s="849">
        <v>54188</v>
      </c>
      <c r="P733" s="837">
        <v>0.97015486527616146</v>
      </c>
      <c r="Q733" s="850">
        <v>1748</v>
      </c>
    </row>
    <row r="734" spans="1:17" ht="14.4" customHeight="1" x14ac:dyDescent="0.3">
      <c r="A734" s="831" t="s">
        <v>576</v>
      </c>
      <c r="B734" s="832" t="s">
        <v>6410</v>
      </c>
      <c r="C734" s="832" t="s">
        <v>5459</v>
      </c>
      <c r="D734" s="832" t="s">
        <v>6420</v>
      </c>
      <c r="E734" s="832" t="s">
        <v>6421</v>
      </c>
      <c r="F734" s="849">
        <v>3</v>
      </c>
      <c r="G734" s="849">
        <v>1833</v>
      </c>
      <c r="H734" s="849">
        <v>2.942215088282504</v>
      </c>
      <c r="I734" s="849">
        <v>611</v>
      </c>
      <c r="J734" s="849">
        <v>1</v>
      </c>
      <c r="K734" s="849">
        <v>623</v>
      </c>
      <c r="L734" s="849">
        <v>1</v>
      </c>
      <c r="M734" s="849">
        <v>623</v>
      </c>
      <c r="N734" s="849">
        <v>2</v>
      </c>
      <c r="O734" s="849">
        <v>1248</v>
      </c>
      <c r="P734" s="837">
        <v>2.0032102728731944</v>
      </c>
      <c r="Q734" s="850">
        <v>624</v>
      </c>
    </row>
    <row r="735" spans="1:17" ht="14.4" customHeight="1" x14ac:dyDescent="0.3">
      <c r="A735" s="831" t="s">
        <v>576</v>
      </c>
      <c r="B735" s="832" t="s">
        <v>6410</v>
      </c>
      <c r="C735" s="832" t="s">
        <v>5459</v>
      </c>
      <c r="D735" s="832" t="s">
        <v>6422</v>
      </c>
      <c r="E735" s="832" t="s">
        <v>6421</v>
      </c>
      <c r="F735" s="849">
        <v>2</v>
      </c>
      <c r="G735" s="849">
        <v>1050</v>
      </c>
      <c r="H735" s="849">
        <v>1.9553072625698324</v>
      </c>
      <c r="I735" s="849">
        <v>525</v>
      </c>
      <c r="J735" s="849">
        <v>1</v>
      </c>
      <c r="K735" s="849">
        <v>537</v>
      </c>
      <c r="L735" s="849">
        <v>1</v>
      </c>
      <c r="M735" s="849">
        <v>537</v>
      </c>
      <c r="N735" s="849">
        <v>1</v>
      </c>
      <c r="O735" s="849">
        <v>538</v>
      </c>
      <c r="P735" s="837">
        <v>1.0018621973929236</v>
      </c>
      <c r="Q735" s="850">
        <v>538</v>
      </c>
    </row>
    <row r="736" spans="1:17" ht="14.4" customHeight="1" x14ac:dyDescent="0.3">
      <c r="A736" s="831" t="s">
        <v>576</v>
      </c>
      <c r="B736" s="832" t="s">
        <v>6423</v>
      </c>
      <c r="C736" s="832" t="s">
        <v>5459</v>
      </c>
      <c r="D736" s="832" t="s">
        <v>6424</v>
      </c>
      <c r="E736" s="832" t="s">
        <v>6425</v>
      </c>
      <c r="F736" s="849"/>
      <c r="G736" s="849"/>
      <c r="H736" s="849"/>
      <c r="I736" s="849"/>
      <c r="J736" s="849"/>
      <c r="K736" s="849"/>
      <c r="L736" s="849"/>
      <c r="M736" s="849"/>
      <c r="N736" s="849">
        <v>3</v>
      </c>
      <c r="O736" s="849">
        <v>19038</v>
      </c>
      <c r="P736" s="837"/>
      <c r="Q736" s="850">
        <v>6346</v>
      </c>
    </row>
    <row r="737" spans="1:17" ht="14.4" customHeight="1" x14ac:dyDescent="0.3">
      <c r="A737" s="831" t="s">
        <v>6426</v>
      </c>
      <c r="B737" s="832" t="s">
        <v>5455</v>
      </c>
      <c r="C737" s="832" t="s">
        <v>5459</v>
      </c>
      <c r="D737" s="832" t="s">
        <v>5471</v>
      </c>
      <c r="E737" s="832" t="s">
        <v>5472</v>
      </c>
      <c r="F737" s="849">
        <v>8</v>
      </c>
      <c r="G737" s="849">
        <v>7880</v>
      </c>
      <c r="H737" s="849">
        <v>1.5634920634920635</v>
      </c>
      <c r="I737" s="849">
        <v>985</v>
      </c>
      <c r="J737" s="849">
        <v>5</v>
      </c>
      <c r="K737" s="849">
        <v>5040</v>
      </c>
      <c r="L737" s="849">
        <v>1</v>
      </c>
      <c r="M737" s="849">
        <v>1008</v>
      </c>
      <c r="N737" s="849">
        <v>4</v>
      </c>
      <c r="O737" s="849">
        <v>4036</v>
      </c>
      <c r="P737" s="837">
        <v>0.80079365079365084</v>
      </c>
      <c r="Q737" s="850">
        <v>1009</v>
      </c>
    </row>
    <row r="738" spans="1:17" ht="14.4" customHeight="1" x14ac:dyDescent="0.3">
      <c r="A738" s="831" t="s">
        <v>6426</v>
      </c>
      <c r="B738" s="832" t="s">
        <v>5455</v>
      </c>
      <c r="C738" s="832" t="s">
        <v>5459</v>
      </c>
      <c r="D738" s="832" t="s">
        <v>5487</v>
      </c>
      <c r="E738" s="832" t="s">
        <v>5488</v>
      </c>
      <c r="F738" s="849">
        <v>1</v>
      </c>
      <c r="G738" s="849">
        <v>1912</v>
      </c>
      <c r="H738" s="849">
        <v>0.49559357179885949</v>
      </c>
      <c r="I738" s="849">
        <v>1912</v>
      </c>
      <c r="J738" s="849">
        <v>2</v>
      </c>
      <c r="K738" s="849">
        <v>3858</v>
      </c>
      <c r="L738" s="849">
        <v>1</v>
      </c>
      <c r="M738" s="849">
        <v>1929</v>
      </c>
      <c r="N738" s="849"/>
      <c r="O738" s="849"/>
      <c r="P738" s="837"/>
      <c r="Q738" s="850"/>
    </row>
    <row r="739" spans="1:17" ht="14.4" customHeight="1" x14ac:dyDescent="0.3">
      <c r="A739" s="831" t="s">
        <v>6426</v>
      </c>
      <c r="B739" s="832" t="s">
        <v>5455</v>
      </c>
      <c r="C739" s="832" t="s">
        <v>5459</v>
      </c>
      <c r="D739" s="832" t="s">
        <v>5489</v>
      </c>
      <c r="E739" s="832" t="s">
        <v>5490</v>
      </c>
      <c r="F739" s="849">
        <v>1</v>
      </c>
      <c r="G739" s="849">
        <v>331</v>
      </c>
      <c r="H739" s="849"/>
      <c r="I739" s="849">
        <v>331</v>
      </c>
      <c r="J739" s="849"/>
      <c r="K739" s="849"/>
      <c r="L739" s="849"/>
      <c r="M739" s="849"/>
      <c r="N739" s="849"/>
      <c r="O739" s="849"/>
      <c r="P739" s="837"/>
      <c r="Q739" s="850"/>
    </row>
    <row r="740" spans="1:17" ht="14.4" customHeight="1" thickBot="1" x14ac:dyDescent="0.35">
      <c r="A740" s="839" t="s">
        <v>6426</v>
      </c>
      <c r="B740" s="840" t="s">
        <v>5503</v>
      </c>
      <c r="C740" s="840" t="s">
        <v>5459</v>
      </c>
      <c r="D740" s="840" t="s">
        <v>5520</v>
      </c>
      <c r="E740" s="840" t="s">
        <v>5521</v>
      </c>
      <c r="F740" s="851">
        <v>1</v>
      </c>
      <c r="G740" s="851">
        <v>349</v>
      </c>
      <c r="H740" s="851"/>
      <c r="I740" s="851">
        <v>349</v>
      </c>
      <c r="J740" s="851"/>
      <c r="K740" s="851"/>
      <c r="L740" s="851"/>
      <c r="M740" s="851"/>
      <c r="N740" s="851"/>
      <c r="O740" s="851"/>
      <c r="P740" s="845"/>
      <c r="Q740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329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2016</v>
      </c>
      <c r="D4" s="125">
        <v>2017</v>
      </c>
      <c r="E4" s="418" t="s">
        <v>281</v>
      </c>
      <c r="F4" s="419" t="s">
        <v>2</v>
      </c>
      <c r="G4" s="124">
        <v>2015</v>
      </c>
      <c r="H4" s="125">
        <v>2016</v>
      </c>
      <c r="I4" s="125">
        <v>2017</v>
      </c>
      <c r="J4" s="125" t="s">
        <v>281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292</v>
      </c>
      <c r="Q4" s="128" t="s">
        <v>293</v>
      </c>
    </row>
    <row r="5" spans="1:17" ht="14.4" hidden="1" customHeight="1" outlineLevel="1" x14ac:dyDescent="0.3">
      <c r="A5" s="440" t="s">
        <v>167</v>
      </c>
      <c r="B5" s="119">
        <v>2963.5450000000001</v>
      </c>
      <c r="C5" s="114">
        <v>3071.5349999999999</v>
      </c>
      <c r="D5" s="114">
        <v>2896.4830000000002</v>
      </c>
      <c r="E5" s="424">
        <f>IF(OR(D5=0,B5=0),"",D5/B5)</f>
        <v>0.97737102018022337</v>
      </c>
      <c r="F5" s="129">
        <f>IF(OR(D5=0,C5=0),"",D5/C5)</f>
        <v>0.94300830041005568</v>
      </c>
      <c r="G5" s="130">
        <v>356</v>
      </c>
      <c r="H5" s="114">
        <v>358</v>
      </c>
      <c r="I5" s="114">
        <v>335</v>
      </c>
      <c r="J5" s="424">
        <f>IF(OR(I5=0,G5=0),"",I5/G5)</f>
        <v>0.9410112359550562</v>
      </c>
      <c r="K5" s="131">
        <f>IF(OR(I5=0,H5=0),"",I5/H5)</f>
        <v>0.93575418994413406</v>
      </c>
      <c r="L5" s="121"/>
      <c r="M5" s="121"/>
      <c r="N5" s="7">
        <f>D5-C5</f>
        <v>-175.05199999999968</v>
      </c>
      <c r="O5" s="8">
        <f>I5-H5</f>
        <v>-23</v>
      </c>
      <c r="P5" s="7">
        <f>D5-B5</f>
        <v>-67.061999999999898</v>
      </c>
      <c r="Q5" s="8">
        <f>I5-G5</f>
        <v>-21</v>
      </c>
    </row>
    <row r="6" spans="1:17" ht="14.4" hidden="1" customHeight="1" outlineLevel="1" x14ac:dyDescent="0.3">
      <c r="A6" s="441" t="s">
        <v>168</v>
      </c>
      <c r="B6" s="120">
        <v>408.38600000000002</v>
      </c>
      <c r="C6" s="113">
        <v>385.22199999999998</v>
      </c>
      <c r="D6" s="113">
        <v>323.95999999999998</v>
      </c>
      <c r="E6" s="424">
        <f t="shared" ref="E6:E12" si="0">IF(OR(D6=0,B6=0),"",D6/B6)</f>
        <v>0.79326911304501124</v>
      </c>
      <c r="F6" s="129">
        <f t="shared" ref="F6:F12" si="1">IF(OR(D6=0,C6=0),"",D6/C6)</f>
        <v>0.84096962271106013</v>
      </c>
      <c r="G6" s="133">
        <v>49</v>
      </c>
      <c r="H6" s="113">
        <v>49</v>
      </c>
      <c r="I6" s="113">
        <v>41</v>
      </c>
      <c r="J6" s="425">
        <f t="shared" ref="J6:J12" si="2">IF(OR(I6=0,G6=0),"",I6/G6)</f>
        <v>0.83673469387755106</v>
      </c>
      <c r="K6" s="134">
        <f t="shared" ref="K6:K12" si="3">IF(OR(I6=0,H6=0),"",I6/H6)</f>
        <v>0.83673469387755106</v>
      </c>
      <c r="L6" s="121"/>
      <c r="M6" s="121"/>
      <c r="N6" s="5">
        <f t="shared" ref="N6:N13" si="4">D6-C6</f>
        <v>-61.262</v>
      </c>
      <c r="O6" s="6">
        <f t="shared" ref="O6:O13" si="5">I6-H6</f>
        <v>-8</v>
      </c>
      <c r="P6" s="5">
        <f t="shared" ref="P6:P13" si="6">D6-B6</f>
        <v>-84.426000000000045</v>
      </c>
      <c r="Q6" s="6">
        <f t="shared" ref="Q6:Q13" si="7">I6-G6</f>
        <v>-8</v>
      </c>
    </row>
    <row r="7" spans="1:17" ht="14.4" hidden="1" customHeight="1" outlineLevel="1" x14ac:dyDescent="0.3">
      <c r="A7" s="441" t="s">
        <v>169</v>
      </c>
      <c r="B7" s="120">
        <v>1023.586</v>
      </c>
      <c r="C7" s="113">
        <v>1101.8779999999999</v>
      </c>
      <c r="D7" s="113">
        <v>1154.47</v>
      </c>
      <c r="E7" s="424">
        <f t="shared" si="0"/>
        <v>1.1278681029244246</v>
      </c>
      <c r="F7" s="129">
        <f t="shared" si="1"/>
        <v>1.0477294219505247</v>
      </c>
      <c r="G7" s="133">
        <v>122</v>
      </c>
      <c r="H7" s="113">
        <v>134</v>
      </c>
      <c r="I7" s="113">
        <v>141</v>
      </c>
      <c r="J7" s="425">
        <f t="shared" si="2"/>
        <v>1.1557377049180328</v>
      </c>
      <c r="K7" s="134">
        <f t="shared" si="3"/>
        <v>1.0522388059701493</v>
      </c>
      <c r="L7" s="121"/>
      <c r="M7" s="121"/>
      <c r="N7" s="5">
        <f t="shared" si="4"/>
        <v>52.592000000000098</v>
      </c>
      <c r="O7" s="6">
        <f t="shared" si="5"/>
        <v>7</v>
      </c>
      <c r="P7" s="5">
        <f t="shared" si="6"/>
        <v>130.88400000000001</v>
      </c>
      <c r="Q7" s="6">
        <f t="shared" si="7"/>
        <v>19</v>
      </c>
    </row>
    <row r="8" spans="1:17" ht="14.4" hidden="1" customHeight="1" outlineLevel="1" x14ac:dyDescent="0.3">
      <c r="A8" s="441" t="s">
        <v>170</v>
      </c>
      <c r="B8" s="120">
        <v>166.10300000000001</v>
      </c>
      <c r="C8" s="113">
        <v>213.52099999999999</v>
      </c>
      <c r="D8" s="113">
        <v>195.87100000000001</v>
      </c>
      <c r="E8" s="424">
        <f t="shared" si="0"/>
        <v>1.1792141020932794</v>
      </c>
      <c r="F8" s="129">
        <f t="shared" si="1"/>
        <v>0.91733834142777537</v>
      </c>
      <c r="G8" s="133">
        <v>18</v>
      </c>
      <c r="H8" s="113">
        <v>22</v>
      </c>
      <c r="I8" s="113">
        <v>25</v>
      </c>
      <c r="J8" s="425">
        <f t="shared" si="2"/>
        <v>1.3888888888888888</v>
      </c>
      <c r="K8" s="134">
        <f t="shared" si="3"/>
        <v>1.1363636363636365</v>
      </c>
      <c r="L8" s="121"/>
      <c r="M8" s="121"/>
      <c r="N8" s="5">
        <f t="shared" si="4"/>
        <v>-17.649999999999977</v>
      </c>
      <c r="O8" s="6">
        <f t="shared" si="5"/>
        <v>3</v>
      </c>
      <c r="P8" s="5">
        <f t="shared" si="6"/>
        <v>29.768000000000001</v>
      </c>
      <c r="Q8" s="6">
        <f t="shared" si="7"/>
        <v>7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643.16399999999999</v>
      </c>
      <c r="C10" s="113">
        <v>451.81200000000001</v>
      </c>
      <c r="D10" s="113">
        <v>443.97199999999998</v>
      </c>
      <c r="E10" s="424">
        <f t="shared" si="0"/>
        <v>0.69029361096081243</v>
      </c>
      <c r="F10" s="129">
        <f t="shared" si="1"/>
        <v>0.98264764990748354</v>
      </c>
      <c r="G10" s="133">
        <v>79</v>
      </c>
      <c r="H10" s="113">
        <v>51</v>
      </c>
      <c r="I10" s="113">
        <v>59</v>
      </c>
      <c r="J10" s="425">
        <f t="shared" si="2"/>
        <v>0.74683544303797467</v>
      </c>
      <c r="K10" s="134">
        <f t="shared" si="3"/>
        <v>1.1568627450980393</v>
      </c>
      <c r="L10" s="121"/>
      <c r="M10" s="121"/>
      <c r="N10" s="5">
        <f t="shared" si="4"/>
        <v>-7.8400000000000318</v>
      </c>
      <c r="O10" s="6">
        <f t="shared" si="5"/>
        <v>8</v>
      </c>
      <c r="P10" s="5">
        <f t="shared" si="6"/>
        <v>-199.19200000000001</v>
      </c>
      <c r="Q10" s="6">
        <f t="shared" si="7"/>
        <v>-20</v>
      </c>
    </row>
    <row r="11" spans="1:17" ht="14.4" hidden="1" customHeight="1" outlineLevel="1" x14ac:dyDescent="0.3">
      <c r="A11" s="441" t="s">
        <v>173</v>
      </c>
      <c r="B11" s="120">
        <v>192.17500000000001</v>
      </c>
      <c r="C11" s="113">
        <v>134.714</v>
      </c>
      <c r="D11" s="113">
        <v>124.11</v>
      </c>
      <c r="E11" s="424">
        <f t="shared" si="0"/>
        <v>0.64581761415376604</v>
      </c>
      <c r="F11" s="129">
        <f t="shared" si="1"/>
        <v>0.92128509286339955</v>
      </c>
      <c r="G11" s="133">
        <v>23</v>
      </c>
      <c r="H11" s="113">
        <v>17</v>
      </c>
      <c r="I11" s="113">
        <v>15</v>
      </c>
      <c r="J11" s="425">
        <f t="shared" si="2"/>
        <v>0.65217391304347827</v>
      </c>
      <c r="K11" s="134">
        <f t="shared" si="3"/>
        <v>0.88235294117647056</v>
      </c>
      <c r="L11" s="121"/>
      <c r="M11" s="121"/>
      <c r="N11" s="5">
        <f t="shared" si="4"/>
        <v>-10.603999999999999</v>
      </c>
      <c r="O11" s="6">
        <f t="shared" si="5"/>
        <v>-2</v>
      </c>
      <c r="P11" s="5">
        <f t="shared" si="6"/>
        <v>-68.065000000000012</v>
      </c>
      <c r="Q11" s="6">
        <f t="shared" si="7"/>
        <v>-8</v>
      </c>
    </row>
    <row r="12" spans="1:17" ht="14.4" hidden="1" customHeight="1" outlineLevel="1" thickBot="1" x14ac:dyDescent="0.35">
      <c r="A12" s="442" t="s">
        <v>208</v>
      </c>
      <c r="B12" s="238">
        <v>32.912999999999997</v>
      </c>
      <c r="C12" s="239">
        <v>37.942</v>
      </c>
      <c r="D12" s="239">
        <v>43.555999999999997</v>
      </c>
      <c r="E12" s="424">
        <f t="shared" si="0"/>
        <v>1.323367666271686</v>
      </c>
      <c r="F12" s="129">
        <f t="shared" si="1"/>
        <v>1.1479626798798166</v>
      </c>
      <c r="G12" s="241">
        <v>3</v>
      </c>
      <c r="H12" s="239">
        <v>4</v>
      </c>
      <c r="I12" s="239">
        <v>5</v>
      </c>
      <c r="J12" s="426">
        <f t="shared" si="2"/>
        <v>1.6666666666666667</v>
      </c>
      <c r="K12" s="242">
        <f t="shared" si="3"/>
        <v>1.25</v>
      </c>
      <c r="L12" s="121"/>
      <c r="M12" s="121"/>
      <c r="N12" s="243">
        <f t="shared" si="4"/>
        <v>5.6139999999999972</v>
      </c>
      <c r="O12" s="244">
        <f t="shared" si="5"/>
        <v>1</v>
      </c>
      <c r="P12" s="243">
        <f t="shared" si="6"/>
        <v>10.643000000000001</v>
      </c>
      <c r="Q12" s="244">
        <f t="shared" si="7"/>
        <v>2</v>
      </c>
    </row>
    <row r="13" spans="1:17" ht="14.4" customHeight="1" collapsed="1" thickBot="1" x14ac:dyDescent="0.35">
      <c r="A13" s="117" t="s">
        <v>3</v>
      </c>
      <c r="B13" s="115">
        <f>SUM(B5:B12)</f>
        <v>5429.8719999999994</v>
      </c>
      <c r="C13" s="116">
        <f>SUM(C5:C12)</f>
        <v>5396.6239999999989</v>
      </c>
      <c r="D13" s="116">
        <f>SUM(D5:D12)</f>
        <v>5182.4219999999996</v>
      </c>
      <c r="E13" s="420">
        <f>IF(OR(D13=0,B13=0),0,D13/B13)</f>
        <v>0.95442802334935339</v>
      </c>
      <c r="F13" s="135">
        <f>IF(OR(D13=0,C13=0),0,D13/C13)</f>
        <v>0.96030814820524846</v>
      </c>
      <c r="G13" s="136">
        <f>SUM(G5:G12)</f>
        <v>650</v>
      </c>
      <c r="H13" s="116">
        <f>SUM(H5:H12)</f>
        <v>635</v>
      </c>
      <c r="I13" s="116">
        <f>SUM(I5:I12)</f>
        <v>621</v>
      </c>
      <c r="J13" s="420">
        <f>IF(OR(I13=0,G13=0),0,I13/G13)</f>
        <v>0.95538461538461539</v>
      </c>
      <c r="K13" s="137">
        <f>IF(OR(I13=0,H13=0),0,I13/H13)</f>
        <v>0.97795275590551178</v>
      </c>
      <c r="L13" s="121"/>
      <c r="M13" s="121"/>
      <c r="N13" s="127">
        <f t="shared" si="4"/>
        <v>-214.20199999999932</v>
      </c>
      <c r="O13" s="138">
        <f t="shared" si="5"/>
        <v>-14</v>
      </c>
      <c r="P13" s="127">
        <f t="shared" si="6"/>
        <v>-247.44999999999982</v>
      </c>
      <c r="Q13" s="138">
        <f t="shared" si="7"/>
        <v>-29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282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2016</v>
      </c>
      <c r="D17" s="141">
        <v>2017</v>
      </c>
      <c r="E17" s="141" t="s">
        <v>281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281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292</v>
      </c>
      <c r="Q17" s="144" t="s">
        <v>293</v>
      </c>
    </row>
    <row r="18" spans="1:17" ht="14.4" hidden="1" customHeight="1" outlineLevel="1" x14ac:dyDescent="0.3">
      <c r="A18" s="440" t="s">
        <v>167</v>
      </c>
      <c r="B18" s="119">
        <v>2902.9780000000001</v>
      </c>
      <c r="C18" s="114">
        <v>3010.4180000000001</v>
      </c>
      <c r="D18" s="114">
        <v>2797.3490000000002</v>
      </c>
      <c r="E18" s="424">
        <f>IF(OR(D18=0,B18=0),"",D18/B18)</f>
        <v>0.96361357199400066</v>
      </c>
      <c r="F18" s="129">
        <f>IF(OR(D18=0,C18=0),"",D18/C18)</f>
        <v>0.92922278567295302</v>
      </c>
      <c r="G18" s="119">
        <v>348</v>
      </c>
      <c r="H18" s="114">
        <v>353</v>
      </c>
      <c r="I18" s="114">
        <v>326</v>
      </c>
      <c r="J18" s="424">
        <f>IF(OR(I18=0,G18=0),"",I18/G18)</f>
        <v>0.93678160919540232</v>
      </c>
      <c r="K18" s="131">
        <f>IF(OR(I18=0,H18=0),"",I18/H18)</f>
        <v>0.92351274787535409</v>
      </c>
      <c r="L18" s="659">
        <v>0.91871999999999998</v>
      </c>
      <c r="M18" s="660"/>
      <c r="N18" s="145">
        <f t="shared" ref="N18:N26" si="8">D18-C18</f>
        <v>-213.06899999999996</v>
      </c>
      <c r="O18" s="146">
        <f t="shared" ref="O18:O26" si="9">I18-H18</f>
        <v>-27</v>
      </c>
      <c r="P18" s="145">
        <f t="shared" ref="P18:P26" si="10">D18-B18</f>
        <v>-105.62899999999991</v>
      </c>
      <c r="Q18" s="146">
        <f t="shared" ref="Q18:Q26" si="11">I18-G18</f>
        <v>-22</v>
      </c>
    </row>
    <row r="19" spans="1:17" ht="14.4" hidden="1" customHeight="1" outlineLevel="1" x14ac:dyDescent="0.3">
      <c r="A19" s="441" t="s">
        <v>168</v>
      </c>
      <c r="B19" s="120">
        <v>405.44900000000001</v>
      </c>
      <c r="C19" s="113">
        <v>360.71699999999998</v>
      </c>
      <c r="D19" s="113">
        <v>323.95999999999998</v>
      </c>
      <c r="E19" s="425">
        <f t="shared" ref="E19:E25" si="12">IF(OR(D19=0,B19=0),"",D19/B19)</f>
        <v>0.79901541254263786</v>
      </c>
      <c r="F19" s="132">
        <f t="shared" ref="F19:F25" si="13">IF(OR(D19=0,C19=0),"",D19/C19)</f>
        <v>0.89810017271157161</v>
      </c>
      <c r="G19" s="120">
        <v>48</v>
      </c>
      <c r="H19" s="113">
        <v>46</v>
      </c>
      <c r="I19" s="113">
        <v>41</v>
      </c>
      <c r="J19" s="425">
        <f t="shared" ref="J19:J25" si="14">IF(OR(I19=0,G19=0),"",I19/G19)</f>
        <v>0.85416666666666663</v>
      </c>
      <c r="K19" s="134">
        <f t="shared" ref="K19:K25" si="15">IF(OR(I19=0,H19=0),"",I19/H19)</f>
        <v>0.89130434782608692</v>
      </c>
      <c r="L19" s="659">
        <v>0.99456</v>
      </c>
      <c r="M19" s="660"/>
      <c r="N19" s="147">
        <f t="shared" si="8"/>
        <v>-36.757000000000005</v>
      </c>
      <c r="O19" s="148">
        <f t="shared" si="9"/>
        <v>-5</v>
      </c>
      <c r="P19" s="147">
        <f t="shared" si="10"/>
        <v>-81.489000000000033</v>
      </c>
      <c r="Q19" s="148">
        <f t="shared" si="11"/>
        <v>-7</v>
      </c>
    </row>
    <row r="20" spans="1:17" ht="14.4" hidden="1" customHeight="1" outlineLevel="1" x14ac:dyDescent="0.3">
      <c r="A20" s="441" t="s">
        <v>169</v>
      </c>
      <c r="B20" s="120">
        <v>1003.436</v>
      </c>
      <c r="C20" s="113">
        <v>1029.665</v>
      </c>
      <c r="D20" s="113">
        <v>1111.5530000000001</v>
      </c>
      <c r="E20" s="425">
        <f t="shared" si="12"/>
        <v>1.1077467820568527</v>
      </c>
      <c r="F20" s="132">
        <f t="shared" si="13"/>
        <v>1.0795287787775638</v>
      </c>
      <c r="G20" s="120">
        <v>120</v>
      </c>
      <c r="H20" s="113">
        <v>128</v>
      </c>
      <c r="I20" s="113">
        <v>138</v>
      </c>
      <c r="J20" s="425">
        <f t="shared" si="14"/>
        <v>1.1499999999999999</v>
      </c>
      <c r="K20" s="134">
        <f t="shared" si="15"/>
        <v>1.078125</v>
      </c>
      <c r="L20" s="659">
        <v>0.96671999999999991</v>
      </c>
      <c r="M20" s="660"/>
      <c r="N20" s="147">
        <f t="shared" si="8"/>
        <v>81.888000000000147</v>
      </c>
      <c r="O20" s="148">
        <f t="shared" si="9"/>
        <v>10</v>
      </c>
      <c r="P20" s="147">
        <f t="shared" si="10"/>
        <v>108.11700000000008</v>
      </c>
      <c r="Q20" s="148">
        <f t="shared" si="11"/>
        <v>18</v>
      </c>
    </row>
    <row r="21" spans="1:17" ht="14.4" hidden="1" customHeight="1" outlineLevel="1" x14ac:dyDescent="0.3">
      <c r="A21" s="441" t="s">
        <v>170</v>
      </c>
      <c r="B21" s="120">
        <v>166.10300000000001</v>
      </c>
      <c r="C21" s="113">
        <v>196.32</v>
      </c>
      <c r="D21" s="113">
        <v>178.67</v>
      </c>
      <c r="E21" s="425">
        <f t="shared" si="12"/>
        <v>1.0756578749330235</v>
      </c>
      <c r="F21" s="132">
        <f t="shared" si="13"/>
        <v>0.91009576202118991</v>
      </c>
      <c r="G21" s="120">
        <v>18</v>
      </c>
      <c r="H21" s="113">
        <v>21</v>
      </c>
      <c r="I21" s="113">
        <v>24</v>
      </c>
      <c r="J21" s="425">
        <f t="shared" si="14"/>
        <v>1.3333333333333333</v>
      </c>
      <c r="K21" s="134">
        <f t="shared" si="15"/>
        <v>1.1428571428571428</v>
      </c>
      <c r="L21" s="659">
        <v>1.11744</v>
      </c>
      <c r="M21" s="660"/>
      <c r="N21" s="147">
        <f t="shared" si="8"/>
        <v>-17.650000000000006</v>
      </c>
      <c r="O21" s="148">
        <f t="shared" si="9"/>
        <v>3</v>
      </c>
      <c r="P21" s="147">
        <f t="shared" si="10"/>
        <v>12.566999999999979</v>
      </c>
      <c r="Q21" s="148">
        <f t="shared" si="11"/>
        <v>6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628.99599999999998</v>
      </c>
      <c r="C23" s="113">
        <v>434.61099999999999</v>
      </c>
      <c r="D23" s="113">
        <v>443.97199999999998</v>
      </c>
      <c r="E23" s="425">
        <f t="shared" si="12"/>
        <v>0.70584232650128143</v>
      </c>
      <c r="F23" s="132">
        <f t="shared" si="13"/>
        <v>1.0215388013648987</v>
      </c>
      <c r="G23" s="120">
        <v>78</v>
      </c>
      <c r="H23" s="113">
        <v>50</v>
      </c>
      <c r="I23" s="113">
        <v>59</v>
      </c>
      <c r="J23" s="425">
        <f t="shared" si="14"/>
        <v>0.75641025641025639</v>
      </c>
      <c r="K23" s="134">
        <f t="shared" si="15"/>
        <v>1.18</v>
      </c>
      <c r="L23" s="659">
        <v>0.98495999999999995</v>
      </c>
      <c r="M23" s="660"/>
      <c r="N23" s="147">
        <f t="shared" si="8"/>
        <v>9.36099999999999</v>
      </c>
      <c r="O23" s="148">
        <f t="shared" si="9"/>
        <v>9</v>
      </c>
      <c r="P23" s="147">
        <f t="shared" si="10"/>
        <v>-185.024</v>
      </c>
      <c r="Q23" s="148">
        <f t="shared" si="11"/>
        <v>-19</v>
      </c>
    </row>
    <row r="24" spans="1:17" ht="14.4" hidden="1" customHeight="1" outlineLevel="1" x14ac:dyDescent="0.3">
      <c r="A24" s="441" t="s">
        <v>173</v>
      </c>
      <c r="B24" s="120">
        <v>157.773</v>
      </c>
      <c r="C24" s="113">
        <v>134.714</v>
      </c>
      <c r="D24" s="113">
        <v>124.11</v>
      </c>
      <c r="E24" s="425">
        <f t="shared" si="12"/>
        <v>0.78663649673898572</v>
      </c>
      <c r="F24" s="132">
        <f t="shared" si="13"/>
        <v>0.92128509286339955</v>
      </c>
      <c r="G24" s="120">
        <v>21</v>
      </c>
      <c r="H24" s="113">
        <v>17</v>
      </c>
      <c r="I24" s="113">
        <v>15</v>
      </c>
      <c r="J24" s="425">
        <f t="shared" si="14"/>
        <v>0.7142857142857143</v>
      </c>
      <c r="K24" s="134">
        <f t="shared" si="15"/>
        <v>0.88235294117647056</v>
      </c>
      <c r="L24" s="659">
        <v>1.0147199999999998</v>
      </c>
      <c r="M24" s="660"/>
      <c r="N24" s="147">
        <f t="shared" si="8"/>
        <v>-10.603999999999999</v>
      </c>
      <c r="O24" s="148">
        <f t="shared" si="9"/>
        <v>-2</v>
      </c>
      <c r="P24" s="147">
        <f t="shared" si="10"/>
        <v>-33.662999999999997</v>
      </c>
      <c r="Q24" s="148">
        <f t="shared" si="11"/>
        <v>-6</v>
      </c>
    </row>
    <row r="25" spans="1:17" ht="14.4" hidden="1" customHeight="1" outlineLevel="1" thickBot="1" x14ac:dyDescent="0.35">
      <c r="A25" s="442" t="s">
        <v>208</v>
      </c>
      <c r="B25" s="238">
        <v>32.912999999999997</v>
      </c>
      <c r="C25" s="239">
        <v>37.942</v>
      </c>
      <c r="D25" s="239">
        <v>35.195999999999998</v>
      </c>
      <c r="E25" s="426">
        <f t="shared" si="12"/>
        <v>1.06936468872482</v>
      </c>
      <c r="F25" s="240">
        <f t="shared" si="13"/>
        <v>0.92762637710189233</v>
      </c>
      <c r="G25" s="238">
        <v>3</v>
      </c>
      <c r="H25" s="239">
        <v>4</v>
      </c>
      <c r="I25" s="239">
        <v>4</v>
      </c>
      <c r="J25" s="426">
        <f t="shared" si="14"/>
        <v>1.3333333333333333</v>
      </c>
      <c r="K25" s="242">
        <f t="shared" si="15"/>
        <v>1</v>
      </c>
      <c r="L25" s="356"/>
      <c r="M25" s="357"/>
      <c r="N25" s="245">
        <f t="shared" si="8"/>
        <v>-2.7460000000000022</v>
      </c>
      <c r="O25" s="246">
        <f t="shared" si="9"/>
        <v>0</v>
      </c>
      <c r="P25" s="245">
        <f t="shared" si="10"/>
        <v>2.2830000000000013</v>
      </c>
      <c r="Q25" s="246">
        <f t="shared" si="11"/>
        <v>1</v>
      </c>
    </row>
    <row r="26" spans="1:17" ht="14.4" customHeight="1" collapsed="1" thickBot="1" x14ac:dyDescent="0.35">
      <c r="A26" s="445" t="s">
        <v>3</v>
      </c>
      <c r="B26" s="149">
        <f>SUM(B18:B25)</f>
        <v>5297.6480000000001</v>
      </c>
      <c r="C26" s="150">
        <f>SUM(C18:C25)</f>
        <v>5204.3869999999997</v>
      </c>
      <c r="D26" s="150">
        <f>SUM(D18:D25)</f>
        <v>5014.8099999999995</v>
      </c>
      <c r="E26" s="421">
        <f>IF(OR(D26=0,B26=0),0,D26/B26)</f>
        <v>0.9466106468379929</v>
      </c>
      <c r="F26" s="151">
        <f>IF(OR(D26=0,C26=0),0,D26/C26)</f>
        <v>0.96357361587445356</v>
      </c>
      <c r="G26" s="149">
        <f>SUM(G18:G25)</f>
        <v>636</v>
      </c>
      <c r="H26" s="150">
        <f>SUM(H18:H25)</f>
        <v>619</v>
      </c>
      <c r="I26" s="150">
        <f>SUM(I18:I25)</f>
        <v>607</v>
      </c>
      <c r="J26" s="421">
        <f>IF(OR(I26=0,G26=0),0,I26/G26)</f>
        <v>0.95440251572327039</v>
      </c>
      <c r="K26" s="152">
        <f>IF(OR(I26=0,H26=0),0,I26/H26)</f>
        <v>0.98061389337641358</v>
      </c>
      <c r="L26" s="121"/>
      <c r="M26" s="121"/>
      <c r="N26" s="143">
        <f t="shared" si="8"/>
        <v>-189.57700000000023</v>
      </c>
      <c r="O26" s="153">
        <f t="shared" si="9"/>
        <v>-12</v>
      </c>
      <c r="P26" s="143">
        <f t="shared" si="10"/>
        <v>-282.83800000000065</v>
      </c>
      <c r="Q26" s="153">
        <f t="shared" si="11"/>
        <v>-29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283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2016</v>
      </c>
      <c r="D30" s="158">
        <v>2017</v>
      </c>
      <c r="E30" s="158" t="s">
        <v>281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281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292</v>
      </c>
      <c r="Q30" s="161" t="s">
        <v>293</v>
      </c>
    </row>
    <row r="31" spans="1:17" ht="14.4" hidden="1" customHeight="1" outlineLevel="1" x14ac:dyDescent="0.3">
      <c r="A31" s="440" t="s">
        <v>167</v>
      </c>
      <c r="B31" s="119">
        <v>60.567</v>
      </c>
      <c r="C31" s="114">
        <v>61.116999999999997</v>
      </c>
      <c r="D31" s="114">
        <v>99.134</v>
      </c>
      <c r="E31" s="424">
        <f>IF(OR(D31=0,B31=0),"",D31/B31)</f>
        <v>1.6367658956197269</v>
      </c>
      <c r="F31" s="129">
        <f>IF(OR(D31=0,C31=0),"",D31/C31)</f>
        <v>1.6220364219447945</v>
      </c>
      <c r="G31" s="130">
        <v>8</v>
      </c>
      <c r="H31" s="114">
        <v>5</v>
      </c>
      <c r="I31" s="114">
        <v>9</v>
      </c>
      <c r="J31" s="424">
        <f>IF(OR(I31=0,G31=0),"",I31/G31)</f>
        <v>1.125</v>
      </c>
      <c r="K31" s="131">
        <f>IF(OR(I31=0,H31=0),"",I31/H31)</f>
        <v>1.8</v>
      </c>
      <c r="L31" s="155"/>
      <c r="M31" s="155"/>
      <c r="N31" s="145">
        <f t="shared" ref="N31:N39" si="16">D31-C31</f>
        <v>38.017000000000003</v>
      </c>
      <c r="O31" s="146">
        <f t="shared" ref="O31:O39" si="17">I31-H31</f>
        <v>4</v>
      </c>
      <c r="P31" s="145">
        <f t="shared" ref="P31:P39" si="18">D31-B31</f>
        <v>38.567</v>
      </c>
      <c r="Q31" s="146">
        <f t="shared" ref="Q31:Q39" si="19">I31-G31</f>
        <v>1</v>
      </c>
    </row>
    <row r="32" spans="1:17" ht="14.4" hidden="1" customHeight="1" outlineLevel="1" x14ac:dyDescent="0.3">
      <c r="A32" s="441" t="s">
        <v>168</v>
      </c>
      <c r="B32" s="120">
        <v>2.9369999999999998</v>
      </c>
      <c r="C32" s="113">
        <v>24.504999999999999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3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-24.504999999999999</v>
      </c>
      <c r="O32" s="148">
        <f t="shared" si="17"/>
        <v>-3</v>
      </c>
      <c r="P32" s="147">
        <f t="shared" si="18"/>
        <v>-2.9369999999999998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20.149999999999999</v>
      </c>
      <c r="C33" s="113">
        <v>72.212999999999994</v>
      </c>
      <c r="D33" s="113">
        <v>42.917000000000002</v>
      </c>
      <c r="E33" s="425">
        <f t="shared" si="20"/>
        <v>2.1298759305210919</v>
      </c>
      <c r="F33" s="132">
        <f t="shared" si="21"/>
        <v>0.59431127359339742</v>
      </c>
      <c r="G33" s="133">
        <v>2</v>
      </c>
      <c r="H33" s="113">
        <v>6</v>
      </c>
      <c r="I33" s="113">
        <v>3</v>
      </c>
      <c r="J33" s="425">
        <f t="shared" si="22"/>
        <v>1.5</v>
      </c>
      <c r="K33" s="134">
        <f t="shared" si="23"/>
        <v>0.5</v>
      </c>
      <c r="L33" s="155"/>
      <c r="M33" s="155"/>
      <c r="N33" s="147">
        <f t="shared" si="16"/>
        <v>-29.295999999999992</v>
      </c>
      <c r="O33" s="148">
        <f t="shared" si="17"/>
        <v>-3</v>
      </c>
      <c r="P33" s="147">
        <f t="shared" si="18"/>
        <v>22.767000000000003</v>
      </c>
      <c r="Q33" s="148">
        <f t="shared" si="19"/>
        <v>1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17.201000000000001</v>
      </c>
      <c r="D34" s="113">
        <v>17.201000000000001</v>
      </c>
      <c r="E34" s="425" t="str">
        <f t="shared" si="20"/>
        <v/>
      </c>
      <c r="F34" s="132">
        <f t="shared" si="21"/>
        <v>1</v>
      </c>
      <c r="G34" s="133">
        <v>0</v>
      </c>
      <c r="H34" s="113">
        <v>1</v>
      </c>
      <c r="I34" s="113">
        <v>1</v>
      </c>
      <c r="J34" s="425" t="str">
        <f t="shared" si="22"/>
        <v/>
      </c>
      <c r="K34" s="134">
        <f t="shared" si="23"/>
        <v>1</v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17.201000000000001</v>
      </c>
      <c r="Q34" s="148">
        <f t="shared" si="19"/>
        <v>1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14.167999999999999</v>
      </c>
      <c r="C36" s="113">
        <v>17.201000000000001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1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-17.201000000000001</v>
      </c>
      <c r="O36" s="148">
        <f t="shared" si="17"/>
        <v>-1</v>
      </c>
      <c r="P36" s="147">
        <f t="shared" si="18"/>
        <v>-14.167999999999999</v>
      </c>
      <c r="Q36" s="148">
        <f t="shared" si="19"/>
        <v>-1</v>
      </c>
    </row>
    <row r="37" spans="1:17" ht="14.4" hidden="1" customHeight="1" outlineLevel="1" x14ac:dyDescent="0.3">
      <c r="A37" s="441" t="s">
        <v>173</v>
      </c>
      <c r="B37" s="120">
        <v>34.402000000000001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2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-34.402000000000001</v>
      </c>
      <c r="Q37" s="148">
        <f t="shared" si="19"/>
        <v>-2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8.36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1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8.36</v>
      </c>
      <c r="O38" s="246">
        <f t="shared" si="17"/>
        <v>1</v>
      </c>
      <c r="P38" s="245">
        <f t="shared" si="18"/>
        <v>8.36</v>
      </c>
      <c r="Q38" s="246">
        <f t="shared" si="19"/>
        <v>1</v>
      </c>
    </row>
    <row r="39" spans="1:17" ht="14.4" customHeight="1" collapsed="1" thickBot="1" x14ac:dyDescent="0.35">
      <c r="A39" s="444" t="s">
        <v>3</v>
      </c>
      <c r="B39" s="118">
        <f>SUM(B31:B38)</f>
        <v>132.22399999999999</v>
      </c>
      <c r="C39" s="162">
        <f>SUM(C31:C38)</f>
        <v>192.23699999999997</v>
      </c>
      <c r="D39" s="162">
        <f>SUM(D31:D38)</f>
        <v>167.61199999999997</v>
      </c>
      <c r="E39" s="422">
        <f>IF(OR(D39=0,B39=0),0,D39/B39)</f>
        <v>1.2676367376573086</v>
      </c>
      <c r="F39" s="163">
        <f>IF(OR(D39=0,C39=0),0,D39/C39)</f>
        <v>0.87190291151027111</v>
      </c>
      <c r="G39" s="164">
        <f>SUM(G31:G38)</f>
        <v>14</v>
      </c>
      <c r="H39" s="162">
        <f>SUM(H31:H38)</f>
        <v>16</v>
      </c>
      <c r="I39" s="162">
        <f>SUM(I31:I38)</f>
        <v>14</v>
      </c>
      <c r="J39" s="422">
        <f>IF(OR(I39=0,G39=0),0,I39/G39)</f>
        <v>1</v>
      </c>
      <c r="K39" s="165">
        <f>IF(OR(I39=0,H39=0),0,I39/H39)</f>
        <v>0.875</v>
      </c>
      <c r="L39" s="155"/>
      <c r="M39" s="155"/>
      <c r="N39" s="160">
        <f t="shared" si="16"/>
        <v>-24.625</v>
      </c>
      <c r="O39" s="166">
        <f t="shared" si="17"/>
        <v>-2</v>
      </c>
      <c r="P39" s="160">
        <f t="shared" si="18"/>
        <v>35.387999999999977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284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2016</v>
      </c>
      <c r="D43" s="408">
        <v>2017</v>
      </c>
      <c r="E43" s="408" t="s">
        <v>281</v>
      </c>
      <c r="F43" s="409" t="s">
        <v>2</v>
      </c>
      <c r="G43" s="408">
        <v>2015</v>
      </c>
      <c r="H43" s="408">
        <v>2016</v>
      </c>
      <c r="I43" s="408">
        <v>2017</v>
      </c>
      <c r="J43" s="408" t="s">
        <v>281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292</v>
      </c>
      <c r="Q43" s="417" t="s">
        <v>293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280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276</v>
      </c>
    </row>
    <row r="56" spans="1:17" ht="14.4" customHeight="1" x14ac:dyDescent="0.25">
      <c r="A56" s="386" t="s">
        <v>277</v>
      </c>
    </row>
    <row r="57" spans="1:17" ht="14.4" customHeight="1" x14ac:dyDescent="0.25">
      <c r="A57" s="385" t="s">
        <v>278</v>
      </c>
    </row>
    <row r="58" spans="1:17" ht="14.4" customHeight="1" x14ac:dyDescent="0.25">
      <c r="A58" s="386" t="s">
        <v>287</v>
      </c>
    </row>
    <row r="59" spans="1:17" ht="14.4" customHeight="1" x14ac:dyDescent="0.25">
      <c r="A59" s="386" t="s">
        <v>288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329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401</v>
      </c>
      <c r="C33" s="199">
        <v>382</v>
      </c>
      <c r="D33" s="84">
        <f>IF(C33="","",C33-B33)</f>
        <v>-19</v>
      </c>
      <c r="E33" s="85">
        <f>IF(C33="","",C33/B33)</f>
        <v>0.95261845386533661</v>
      </c>
      <c r="F33" s="86">
        <v>29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1212</v>
      </c>
      <c r="C34" s="200">
        <v>1156</v>
      </c>
      <c r="D34" s="87">
        <f t="shared" ref="D34:D45" si="0">IF(C34="","",C34-B34)</f>
        <v>-56</v>
      </c>
      <c r="E34" s="88">
        <f t="shared" ref="E34:E45" si="1">IF(C34="","",C34/B34)</f>
        <v>0.95379537953795379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1954</v>
      </c>
      <c r="C35" s="200">
        <v>1896</v>
      </c>
      <c r="D35" s="87">
        <f t="shared" si="0"/>
        <v>-58</v>
      </c>
      <c r="E35" s="88">
        <f t="shared" si="1"/>
        <v>0.97031729785056298</v>
      </c>
      <c r="F35" s="89">
        <v>223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2799</v>
      </c>
      <c r="C36" s="200">
        <v>2765</v>
      </c>
      <c r="D36" s="87">
        <f t="shared" si="0"/>
        <v>-34</v>
      </c>
      <c r="E36" s="88">
        <f t="shared" si="1"/>
        <v>0.98785280457306179</v>
      </c>
      <c r="F36" s="89">
        <v>364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3569</v>
      </c>
      <c r="C37" s="200">
        <v>3690</v>
      </c>
      <c r="D37" s="87">
        <f t="shared" si="0"/>
        <v>121</v>
      </c>
      <c r="E37" s="88">
        <f t="shared" si="1"/>
        <v>1.0339030540767722</v>
      </c>
      <c r="F37" s="89">
        <v>604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4382</v>
      </c>
      <c r="C38" s="200">
        <v>4415</v>
      </c>
      <c r="D38" s="87">
        <f t="shared" si="0"/>
        <v>33</v>
      </c>
      <c r="E38" s="88">
        <f t="shared" si="1"/>
        <v>1.0075308078502967</v>
      </c>
      <c r="F38" s="89">
        <v>657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4916</v>
      </c>
      <c r="C39" s="200">
        <v>4897</v>
      </c>
      <c r="D39" s="87">
        <f t="shared" si="0"/>
        <v>-19</v>
      </c>
      <c r="E39" s="88">
        <f t="shared" si="1"/>
        <v>0.99613506916192029</v>
      </c>
      <c r="F39" s="89">
        <v>719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5764</v>
      </c>
      <c r="C40" s="200">
        <v>5640</v>
      </c>
      <c r="D40" s="87">
        <f t="shared" si="0"/>
        <v>-124</v>
      </c>
      <c r="E40" s="88">
        <f t="shared" si="1"/>
        <v>0.97848716169326855</v>
      </c>
      <c r="F40" s="89">
        <v>772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6664</v>
      </c>
      <c r="C41" s="200">
        <v>6508</v>
      </c>
      <c r="D41" s="87">
        <f t="shared" si="0"/>
        <v>-156</v>
      </c>
      <c r="E41" s="88">
        <f t="shared" si="1"/>
        <v>0.97659063625450182</v>
      </c>
      <c r="F41" s="89">
        <v>870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7405</v>
      </c>
      <c r="C42" s="200">
        <v>7230</v>
      </c>
      <c r="D42" s="87">
        <f t="shared" si="0"/>
        <v>-175</v>
      </c>
      <c r="E42" s="88">
        <f t="shared" si="1"/>
        <v>0.97636731937879806</v>
      </c>
      <c r="F42" s="89">
        <v>957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6581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2016</v>
      </c>
      <c r="F3" s="688"/>
      <c r="G3" s="689"/>
      <c r="H3" s="687">
        <v>2017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295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5" t="s">
        <v>6428</v>
      </c>
      <c r="B5" s="946">
        <v>4</v>
      </c>
      <c r="C5" s="947">
        <v>133.34</v>
      </c>
      <c r="D5" s="948">
        <v>33.299999999999997</v>
      </c>
      <c r="E5" s="949">
        <v>5</v>
      </c>
      <c r="F5" s="950">
        <v>175.43</v>
      </c>
      <c r="G5" s="951">
        <v>32.200000000000003</v>
      </c>
      <c r="H5" s="952"/>
      <c r="I5" s="953"/>
      <c r="J5" s="954"/>
      <c r="K5" s="955">
        <v>33.15</v>
      </c>
      <c r="L5" s="952">
        <v>22</v>
      </c>
      <c r="M5" s="952">
        <v>135</v>
      </c>
      <c r="N5" s="956">
        <v>45</v>
      </c>
      <c r="O5" s="952" t="s">
        <v>6429</v>
      </c>
      <c r="P5" s="957" t="s">
        <v>6430</v>
      </c>
      <c r="Q5" s="958">
        <f>H5-B5</f>
        <v>-4</v>
      </c>
      <c r="R5" s="973">
        <f>I5-C5</f>
        <v>-133.34</v>
      </c>
      <c r="S5" s="958">
        <f>H5-E5</f>
        <v>-5</v>
      </c>
      <c r="T5" s="973">
        <f>I5-F5</f>
        <v>-175.43</v>
      </c>
      <c r="U5" s="983" t="s">
        <v>578</v>
      </c>
      <c r="V5" s="946" t="s">
        <v>578</v>
      </c>
      <c r="W5" s="946" t="s">
        <v>578</v>
      </c>
      <c r="X5" s="984" t="s">
        <v>578</v>
      </c>
      <c r="Y5" s="985"/>
    </row>
    <row r="6" spans="1:25" ht="14.4" customHeight="1" x14ac:dyDescent="0.3">
      <c r="A6" s="943" t="s">
        <v>6431</v>
      </c>
      <c r="B6" s="916">
        <v>9</v>
      </c>
      <c r="C6" s="917">
        <v>190.99</v>
      </c>
      <c r="D6" s="918">
        <v>18.600000000000001</v>
      </c>
      <c r="E6" s="928">
        <v>7</v>
      </c>
      <c r="F6" s="911">
        <v>152.77000000000001</v>
      </c>
      <c r="G6" s="912">
        <v>22.3</v>
      </c>
      <c r="H6" s="910">
        <v>6</v>
      </c>
      <c r="I6" s="911">
        <v>135.38</v>
      </c>
      <c r="J6" s="912">
        <v>23.5</v>
      </c>
      <c r="K6" s="913">
        <v>20.34</v>
      </c>
      <c r="L6" s="910">
        <v>11</v>
      </c>
      <c r="M6" s="910">
        <v>87</v>
      </c>
      <c r="N6" s="914">
        <v>29</v>
      </c>
      <c r="O6" s="910" t="s">
        <v>6429</v>
      </c>
      <c r="P6" s="927" t="s">
        <v>6432</v>
      </c>
      <c r="Q6" s="915">
        <f t="shared" ref="Q6:R69" si="0">H6-B6</f>
        <v>-3</v>
      </c>
      <c r="R6" s="974">
        <f t="shared" si="0"/>
        <v>-55.610000000000014</v>
      </c>
      <c r="S6" s="915">
        <f t="shared" ref="S6:S69" si="1">H6-E6</f>
        <v>-1</v>
      </c>
      <c r="T6" s="974">
        <f t="shared" ref="T6:T69" si="2">I6-F6</f>
        <v>-17.390000000000015</v>
      </c>
      <c r="U6" s="981">
        <v>174</v>
      </c>
      <c r="V6" s="924">
        <v>141</v>
      </c>
      <c r="W6" s="924">
        <v>-33</v>
      </c>
      <c r="X6" s="979">
        <v>0.81034482758620685</v>
      </c>
      <c r="Y6" s="977">
        <v>9</v>
      </c>
    </row>
    <row r="7" spans="1:25" ht="14.4" customHeight="1" x14ac:dyDescent="0.3">
      <c r="A7" s="943" t="s">
        <v>6433</v>
      </c>
      <c r="B7" s="924">
        <v>2</v>
      </c>
      <c r="C7" s="925">
        <v>25.72</v>
      </c>
      <c r="D7" s="926">
        <v>11.5</v>
      </c>
      <c r="E7" s="907">
        <v>2</v>
      </c>
      <c r="F7" s="908">
        <v>25.48</v>
      </c>
      <c r="G7" s="909">
        <v>26</v>
      </c>
      <c r="H7" s="910">
        <v>1</v>
      </c>
      <c r="I7" s="911">
        <v>25.11</v>
      </c>
      <c r="J7" s="912">
        <v>15</v>
      </c>
      <c r="K7" s="913">
        <v>12.65</v>
      </c>
      <c r="L7" s="910">
        <v>5</v>
      </c>
      <c r="M7" s="910">
        <v>60</v>
      </c>
      <c r="N7" s="914">
        <v>20</v>
      </c>
      <c r="O7" s="910" t="s">
        <v>6429</v>
      </c>
      <c r="P7" s="927" t="s">
        <v>6434</v>
      </c>
      <c r="Q7" s="915">
        <f t="shared" si="0"/>
        <v>-1</v>
      </c>
      <c r="R7" s="974">
        <f t="shared" si="0"/>
        <v>-0.60999999999999943</v>
      </c>
      <c r="S7" s="915">
        <f t="shared" si="1"/>
        <v>-1</v>
      </c>
      <c r="T7" s="974">
        <f t="shared" si="2"/>
        <v>-0.37000000000000099</v>
      </c>
      <c r="U7" s="981">
        <v>20</v>
      </c>
      <c r="V7" s="924">
        <v>15</v>
      </c>
      <c r="W7" s="924">
        <v>-5</v>
      </c>
      <c r="X7" s="979">
        <v>0.75</v>
      </c>
      <c r="Y7" s="977"/>
    </row>
    <row r="8" spans="1:25" ht="14.4" customHeight="1" x14ac:dyDescent="0.3">
      <c r="A8" s="943" t="s">
        <v>6435</v>
      </c>
      <c r="B8" s="916">
        <v>1</v>
      </c>
      <c r="C8" s="917">
        <v>4.13</v>
      </c>
      <c r="D8" s="918">
        <v>10</v>
      </c>
      <c r="E8" s="928"/>
      <c r="F8" s="911"/>
      <c r="G8" s="912"/>
      <c r="H8" s="910"/>
      <c r="I8" s="911"/>
      <c r="J8" s="912"/>
      <c r="K8" s="913">
        <v>4.13</v>
      </c>
      <c r="L8" s="910">
        <v>4</v>
      </c>
      <c r="M8" s="910">
        <v>36</v>
      </c>
      <c r="N8" s="914">
        <v>12</v>
      </c>
      <c r="O8" s="910" t="s">
        <v>6429</v>
      </c>
      <c r="P8" s="927" t="s">
        <v>6436</v>
      </c>
      <c r="Q8" s="915">
        <f t="shared" si="0"/>
        <v>-1</v>
      </c>
      <c r="R8" s="974">
        <f t="shared" si="0"/>
        <v>-4.13</v>
      </c>
      <c r="S8" s="915">
        <f t="shared" si="1"/>
        <v>0</v>
      </c>
      <c r="T8" s="974">
        <f t="shared" si="2"/>
        <v>0</v>
      </c>
      <c r="U8" s="981" t="s">
        <v>578</v>
      </c>
      <c r="V8" s="924" t="s">
        <v>578</v>
      </c>
      <c r="W8" s="924" t="s">
        <v>578</v>
      </c>
      <c r="X8" s="979" t="s">
        <v>578</v>
      </c>
      <c r="Y8" s="977"/>
    </row>
    <row r="9" spans="1:25" ht="14.4" customHeight="1" x14ac:dyDescent="0.3">
      <c r="A9" s="943" t="s">
        <v>6437</v>
      </c>
      <c r="B9" s="916">
        <v>3</v>
      </c>
      <c r="C9" s="917">
        <v>2.39</v>
      </c>
      <c r="D9" s="918">
        <v>7.3</v>
      </c>
      <c r="E9" s="928">
        <v>3</v>
      </c>
      <c r="F9" s="911">
        <v>2.23</v>
      </c>
      <c r="G9" s="912">
        <v>6</v>
      </c>
      <c r="H9" s="910"/>
      <c r="I9" s="911"/>
      <c r="J9" s="912"/>
      <c r="K9" s="913">
        <v>0.73</v>
      </c>
      <c r="L9" s="910">
        <v>2</v>
      </c>
      <c r="M9" s="910">
        <v>21</v>
      </c>
      <c r="N9" s="914">
        <v>7</v>
      </c>
      <c r="O9" s="910" t="s">
        <v>6429</v>
      </c>
      <c r="P9" s="927" t="s">
        <v>6438</v>
      </c>
      <c r="Q9" s="915">
        <f t="shared" si="0"/>
        <v>-3</v>
      </c>
      <c r="R9" s="974">
        <f t="shared" si="0"/>
        <v>-2.39</v>
      </c>
      <c r="S9" s="915">
        <f t="shared" si="1"/>
        <v>-3</v>
      </c>
      <c r="T9" s="974">
        <f t="shared" si="2"/>
        <v>-2.23</v>
      </c>
      <c r="U9" s="981" t="s">
        <v>578</v>
      </c>
      <c r="V9" s="924" t="s">
        <v>578</v>
      </c>
      <c r="W9" s="924" t="s">
        <v>578</v>
      </c>
      <c r="X9" s="979" t="s">
        <v>578</v>
      </c>
      <c r="Y9" s="977"/>
    </row>
    <row r="10" spans="1:25" ht="14.4" customHeight="1" x14ac:dyDescent="0.3">
      <c r="A10" s="944" t="s">
        <v>6439</v>
      </c>
      <c r="B10" s="930">
        <v>2</v>
      </c>
      <c r="C10" s="931">
        <v>1.77</v>
      </c>
      <c r="D10" s="919">
        <v>10</v>
      </c>
      <c r="E10" s="932">
        <v>1</v>
      </c>
      <c r="F10" s="933">
        <v>0.87</v>
      </c>
      <c r="G10" s="920">
        <v>3</v>
      </c>
      <c r="H10" s="934"/>
      <c r="I10" s="933"/>
      <c r="J10" s="920"/>
      <c r="K10" s="935">
        <v>0.87</v>
      </c>
      <c r="L10" s="934">
        <v>3</v>
      </c>
      <c r="M10" s="934">
        <v>27</v>
      </c>
      <c r="N10" s="936">
        <v>9</v>
      </c>
      <c r="O10" s="934" t="s">
        <v>6429</v>
      </c>
      <c r="P10" s="937" t="s">
        <v>6440</v>
      </c>
      <c r="Q10" s="938">
        <f t="shared" si="0"/>
        <v>-2</v>
      </c>
      <c r="R10" s="975">
        <f t="shared" si="0"/>
        <v>-1.77</v>
      </c>
      <c r="S10" s="938">
        <f t="shared" si="1"/>
        <v>-1</v>
      </c>
      <c r="T10" s="975">
        <f t="shared" si="2"/>
        <v>-0.87</v>
      </c>
      <c r="U10" s="982" t="s">
        <v>578</v>
      </c>
      <c r="V10" s="939" t="s">
        <v>578</v>
      </c>
      <c r="W10" s="939" t="s">
        <v>578</v>
      </c>
      <c r="X10" s="980" t="s">
        <v>578</v>
      </c>
      <c r="Y10" s="978"/>
    </row>
    <row r="11" spans="1:25" ht="14.4" customHeight="1" x14ac:dyDescent="0.3">
      <c r="A11" s="943" t="s">
        <v>6441</v>
      </c>
      <c r="B11" s="924">
        <v>1</v>
      </c>
      <c r="C11" s="925">
        <v>0.44</v>
      </c>
      <c r="D11" s="926">
        <v>3</v>
      </c>
      <c r="E11" s="907">
        <v>1</v>
      </c>
      <c r="F11" s="908">
        <v>0.47</v>
      </c>
      <c r="G11" s="909">
        <v>2</v>
      </c>
      <c r="H11" s="910"/>
      <c r="I11" s="911"/>
      <c r="J11" s="912"/>
      <c r="K11" s="913">
        <v>0.42</v>
      </c>
      <c r="L11" s="910">
        <v>1</v>
      </c>
      <c r="M11" s="910">
        <v>5</v>
      </c>
      <c r="N11" s="914">
        <v>2</v>
      </c>
      <c r="O11" s="910" t="s">
        <v>6429</v>
      </c>
      <c r="P11" s="927" t="s">
        <v>6442</v>
      </c>
      <c r="Q11" s="915">
        <f t="shared" si="0"/>
        <v>-1</v>
      </c>
      <c r="R11" s="974">
        <f t="shared" si="0"/>
        <v>-0.44</v>
      </c>
      <c r="S11" s="915">
        <f t="shared" si="1"/>
        <v>-1</v>
      </c>
      <c r="T11" s="974">
        <f t="shared" si="2"/>
        <v>-0.47</v>
      </c>
      <c r="U11" s="981" t="s">
        <v>578</v>
      </c>
      <c r="V11" s="924" t="s">
        <v>578</v>
      </c>
      <c r="W11" s="924" t="s">
        <v>578</v>
      </c>
      <c r="X11" s="979" t="s">
        <v>578</v>
      </c>
      <c r="Y11" s="977"/>
    </row>
    <row r="12" spans="1:25" ht="14.4" customHeight="1" x14ac:dyDescent="0.3">
      <c r="A12" s="943" t="s">
        <v>6443</v>
      </c>
      <c r="B12" s="924"/>
      <c r="C12" s="925"/>
      <c r="D12" s="926"/>
      <c r="E12" s="928">
        <v>2</v>
      </c>
      <c r="F12" s="911">
        <v>28.13</v>
      </c>
      <c r="G12" s="912">
        <v>12</v>
      </c>
      <c r="H12" s="907">
        <v>2</v>
      </c>
      <c r="I12" s="908">
        <v>21.76</v>
      </c>
      <c r="J12" s="909">
        <v>4</v>
      </c>
      <c r="K12" s="913">
        <v>13.4</v>
      </c>
      <c r="L12" s="910">
        <v>1</v>
      </c>
      <c r="M12" s="910">
        <v>12</v>
      </c>
      <c r="N12" s="914">
        <v>4</v>
      </c>
      <c r="O12" s="910" t="s">
        <v>5459</v>
      </c>
      <c r="P12" s="927" t="s">
        <v>6444</v>
      </c>
      <c r="Q12" s="915">
        <f t="shared" si="0"/>
        <v>2</v>
      </c>
      <c r="R12" s="974">
        <f t="shared" si="0"/>
        <v>21.76</v>
      </c>
      <c r="S12" s="915">
        <f t="shared" si="1"/>
        <v>0</v>
      </c>
      <c r="T12" s="974">
        <f t="shared" si="2"/>
        <v>-6.3699999999999974</v>
      </c>
      <c r="U12" s="981">
        <v>8</v>
      </c>
      <c r="V12" s="924">
        <v>8</v>
      </c>
      <c r="W12" s="924">
        <v>0</v>
      </c>
      <c r="X12" s="979">
        <v>1</v>
      </c>
      <c r="Y12" s="977">
        <v>3</v>
      </c>
    </row>
    <row r="13" spans="1:25" ht="14.4" customHeight="1" x14ac:dyDescent="0.3">
      <c r="A13" s="944" t="s">
        <v>6445</v>
      </c>
      <c r="B13" s="939">
        <v>3</v>
      </c>
      <c r="C13" s="940">
        <v>42.5</v>
      </c>
      <c r="D13" s="929">
        <v>12.3</v>
      </c>
      <c r="E13" s="932">
        <v>1</v>
      </c>
      <c r="F13" s="933">
        <v>14.17</v>
      </c>
      <c r="G13" s="920">
        <v>10</v>
      </c>
      <c r="H13" s="941"/>
      <c r="I13" s="942"/>
      <c r="J13" s="921"/>
      <c r="K13" s="935">
        <v>14.17</v>
      </c>
      <c r="L13" s="934">
        <v>2</v>
      </c>
      <c r="M13" s="934">
        <v>18</v>
      </c>
      <c r="N13" s="936">
        <v>6</v>
      </c>
      <c r="O13" s="934" t="s">
        <v>5459</v>
      </c>
      <c r="P13" s="937" t="s">
        <v>6446</v>
      </c>
      <c r="Q13" s="938">
        <f t="shared" si="0"/>
        <v>-3</v>
      </c>
      <c r="R13" s="975">
        <f t="shared" si="0"/>
        <v>-42.5</v>
      </c>
      <c r="S13" s="938">
        <f t="shared" si="1"/>
        <v>-1</v>
      </c>
      <c r="T13" s="975">
        <f t="shared" si="2"/>
        <v>-14.17</v>
      </c>
      <c r="U13" s="982" t="s">
        <v>578</v>
      </c>
      <c r="V13" s="939" t="s">
        <v>578</v>
      </c>
      <c r="W13" s="939" t="s">
        <v>578</v>
      </c>
      <c r="X13" s="980" t="s">
        <v>578</v>
      </c>
      <c r="Y13" s="978"/>
    </row>
    <row r="14" spans="1:25" ht="14.4" customHeight="1" x14ac:dyDescent="0.3">
      <c r="A14" s="944" t="s">
        <v>6447</v>
      </c>
      <c r="B14" s="939">
        <v>4</v>
      </c>
      <c r="C14" s="940">
        <v>68.8</v>
      </c>
      <c r="D14" s="929">
        <v>14.3</v>
      </c>
      <c r="E14" s="932">
        <v>8</v>
      </c>
      <c r="F14" s="933">
        <v>132.53</v>
      </c>
      <c r="G14" s="920">
        <v>15</v>
      </c>
      <c r="H14" s="941">
        <v>9</v>
      </c>
      <c r="I14" s="942">
        <v>136.11000000000001</v>
      </c>
      <c r="J14" s="922">
        <v>13.4</v>
      </c>
      <c r="K14" s="935">
        <v>17.2</v>
      </c>
      <c r="L14" s="934">
        <v>4</v>
      </c>
      <c r="M14" s="934">
        <v>39</v>
      </c>
      <c r="N14" s="936">
        <v>13</v>
      </c>
      <c r="O14" s="934" t="s">
        <v>5459</v>
      </c>
      <c r="P14" s="937" t="s">
        <v>6448</v>
      </c>
      <c r="Q14" s="938">
        <f t="shared" si="0"/>
        <v>5</v>
      </c>
      <c r="R14" s="975">
        <f t="shared" si="0"/>
        <v>67.310000000000016</v>
      </c>
      <c r="S14" s="938">
        <f t="shared" si="1"/>
        <v>1</v>
      </c>
      <c r="T14" s="975">
        <f t="shared" si="2"/>
        <v>3.5800000000000125</v>
      </c>
      <c r="U14" s="982">
        <v>117</v>
      </c>
      <c r="V14" s="939">
        <v>120.60000000000001</v>
      </c>
      <c r="W14" s="939">
        <v>3.6000000000000085</v>
      </c>
      <c r="X14" s="980">
        <v>1.0307692307692309</v>
      </c>
      <c r="Y14" s="978">
        <v>40</v>
      </c>
    </row>
    <row r="15" spans="1:25" ht="14.4" customHeight="1" x14ac:dyDescent="0.3">
      <c r="A15" s="943" t="s">
        <v>6449</v>
      </c>
      <c r="B15" s="924">
        <v>10</v>
      </c>
      <c r="C15" s="925">
        <v>129.28</v>
      </c>
      <c r="D15" s="926">
        <v>16.8</v>
      </c>
      <c r="E15" s="928">
        <v>11</v>
      </c>
      <c r="F15" s="911">
        <v>143.77000000000001</v>
      </c>
      <c r="G15" s="912">
        <v>14.6</v>
      </c>
      <c r="H15" s="907">
        <v>10</v>
      </c>
      <c r="I15" s="908">
        <v>129.68</v>
      </c>
      <c r="J15" s="909">
        <v>15.4</v>
      </c>
      <c r="K15" s="913">
        <v>13.07</v>
      </c>
      <c r="L15" s="910">
        <v>6</v>
      </c>
      <c r="M15" s="910">
        <v>54</v>
      </c>
      <c r="N15" s="914">
        <v>18</v>
      </c>
      <c r="O15" s="910" t="s">
        <v>6429</v>
      </c>
      <c r="P15" s="927" t="s">
        <v>6450</v>
      </c>
      <c r="Q15" s="915">
        <f t="shared" si="0"/>
        <v>0</v>
      </c>
      <c r="R15" s="974">
        <f t="shared" si="0"/>
        <v>0.40000000000000568</v>
      </c>
      <c r="S15" s="915">
        <f t="shared" si="1"/>
        <v>-1</v>
      </c>
      <c r="T15" s="974">
        <f t="shared" si="2"/>
        <v>-14.090000000000003</v>
      </c>
      <c r="U15" s="981">
        <v>180</v>
      </c>
      <c r="V15" s="924">
        <v>154</v>
      </c>
      <c r="W15" s="924">
        <v>-26</v>
      </c>
      <c r="X15" s="979">
        <v>0.85555555555555551</v>
      </c>
      <c r="Y15" s="977">
        <v>19</v>
      </c>
    </row>
    <row r="16" spans="1:25" ht="14.4" customHeight="1" x14ac:dyDescent="0.3">
      <c r="A16" s="944" t="s">
        <v>6451</v>
      </c>
      <c r="B16" s="939">
        <v>11</v>
      </c>
      <c r="C16" s="940">
        <v>142.5</v>
      </c>
      <c r="D16" s="929">
        <v>25</v>
      </c>
      <c r="E16" s="932">
        <v>8</v>
      </c>
      <c r="F16" s="933">
        <v>104.56</v>
      </c>
      <c r="G16" s="920">
        <v>19.3</v>
      </c>
      <c r="H16" s="941">
        <v>11</v>
      </c>
      <c r="I16" s="942">
        <v>143.13999999999999</v>
      </c>
      <c r="J16" s="921">
        <v>15.9</v>
      </c>
      <c r="K16" s="935">
        <v>13.07</v>
      </c>
      <c r="L16" s="934">
        <v>6</v>
      </c>
      <c r="M16" s="934">
        <v>54</v>
      </c>
      <c r="N16" s="936">
        <v>18</v>
      </c>
      <c r="O16" s="934" t="s">
        <v>6429</v>
      </c>
      <c r="P16" s="937" t="s">
        <v>6452</v>
      </c>
      <c r="Q16" s="938">
        <f t="shared" si="0"/>
        <v>0</v>
      </c>
      <c r="R16" s="975">
        <f t="shared" si="0"/>
        <v>0.63999999999998636</v>
      </c>
      <c r="S16" s="938">
        <f t="shared" si="1"/>
        <v>3</v>
      </c>
      <c r="T16" s="975">
        <f t="shared" si="2"/>
        <v>38.579999999999984</v>
      </c>
      <c r="U16" s="982">
        <v>198</v>
      </c>
      <c r="V16" s="939">
        <v>174.9</v>
      </c>
      <c r="W16" s="939">
        <v>-23.099999999999994</v>
      </c>
      <c r="X16" s="980">
        <v>0.88333333333333341</v>
      </c>
      <c r="Y16" s="978">
        <v>25</v>
      </c>
    </row>
    <row r="17" spans="1:25" ht="14.4" customHeight="1" x14ac:dyDescent="0.3">
      <c r="A17" s="944" t="s">
        <v>6453</v>
      </c>
      <c r="B17" s="939">
        <v>6</v>
      </c>
      <c r="C17" s="940">
        <v>96.61</v>
      </c>
      <c r="D17" s="929">
        <v>17.8</v>
      </c>
      <c r="E17" s="932">
        <v>10</v>
      </c>
      <c r="F17" s="933">
        <v>162.16999999999999</v>
      </c>
      <c r="G17" s="920">
        <v>20.100000000000001</v>
      </c>
      <c r="H17" s="941">
        <v>12</v>
      </c>
      <c r="I17" s="942">
        <v>197.54</v>
      </c>
      <c r="J17" s="922">
        <v>22.6</v>
      </c>
      <c r="K17" s="935">
        <v>16.100000000000001</v>
      </c>
      <c r="L17" s="934">
        <v>7</v>
      </c>
      <c r="M17" s="934">
        <v>63</v>
      </c>
      <c r="N17" s="936">
        <v>21</v>
      </c>
      <c r="O17" s="934" t="s">
        <v>6429</v>
      </c>
      <c r="P17" s="937" t="s">
        <v>6454</v>
      </c>
      <c r="Q17" s="938">
        <f t="shared" si="0"/>
        <v>6</v>
      </c>
      <c r="R17" s="975">
        <f t="shared" si="0"/>
        <v>100.92999999999999</v>
      </c>
      <c r="S17" s="938">
        <f t="shared" si="1"/>
        <v>2</v>
      </c>
      <c r="T17" s="975">
        <f t="shared" si="2"/>
        <v>35.370000000000005</v>
      </c>
      <c r="U17" s="982">
        <v>252</v>
      </c>
      <c r="V17" s="939">
        <v>271.20000000000005</v>
      </c>
      <c r="W17" s="939">
        <v>19.200000000000045</v>
      </c>
      <c r="X17" s="980">
        <v>1.0761904761904764</v>
      </c>
      <c r="Y17" s="978">
        <v>52</v>
      </c>
    </row>
    <row r="18" spans="1:25" ht="14.4" customHeight="1" x14ac:dyDescent="0.3">
      <c r="A18" s="943" t="s">
        <v>6455</v>
      </c>
      <c r="B18" s="924">
        <v>69</v>
      </c>
      <c r="C18" s="925">
        <v>666.23</v>
      </c>
      <c r="D18" s="926">
        <v>10.6</v>
      </c>
      <c r="E18" s="928">
        <v>76</v>
      </c>
      <c r="F18" s="911">
        <v>745.1</v>
      </c>
      <c r="G18" s="912">
        <v>10.8</v>
      </c>
      <c r="H18" s="907">
        <v>76</v>
      </c>
      <c r="I18" s="908">
        <v>745.1</v>
      </c>
      <c r="J18" s="909">
        <v>10.5</v>
      </c>
      <c r="K18" s="913">
        <v>9.8000000000000007</v>
      </c>
      <c r="L18" s="910">
        <v>4</v>
      </c>
      <c r="M18" s="910">
        <v>33</v>
      </c>
      <c r="N18" s="914">
        <v>11</v>
      </c>
      <c r="O18" s="910" t="s">
        <v>6429</v>
      </c>
      <c r="P18" s="927" t="s">
        <v>6456</v>
      </c>
      <c r="Q18" s="915">
        <f t="shared" si="0"/>
        <v>7</v>
      </c>
      <c r="R18" s="974">
        <f t="shared" si="0"/>
        <v>78.87</v>
      </c>
      <c r="S18" s="915">
        <f t="shared" si="1"/>
        <v>0</v>
      </c>
      <c r="T18" s="974">
        <f t="shared" si="2"/>
        <v>0</v>
      </c>
      <c r="U18" s="981">
        <v>836</v>
      </c>
      <c r="V18" s="924">
        <v>798</v>
      </c>
      <c r="W18" s="924">
        <v>-38</v>
      </c>
      <c r="X18" s="979">
        <v>0.95454545454545459</v>
      </c>
      <c r="Y18" s="977">
        <v>57</v>
      </c>
    </row>
    <row r="19" spans="1:25" ht="14.4" customHeight="1" x14ac:dyDescent="0.3">
      <c r="A19" s="944" t="s">
        <v>6457</v>
      </c>
      <c r="B19" s="939">
        <v>60</v>
      </c>
      <c r="C19" s="940">
        <v>639.66</v>
      </c>
      <c r="D19" s="929">
        <v>12.7</v>
      </c>
      <c r="E19" s="932">
        <v>68</v>
      </c>
      <c r="F19" s="933">
        <v>730.05</v>
      </c>
      <c r="G19" s="920">
        <v>11.8</v>
      </c>
      <c r="H19" s="941">
        <v>71</v>
      </c>
      <c r="I19" s="942">
        <v>767</v>
      </c>
      <c r="J19" s="921">
        <v>12.9</v>
      </c>
      <c r="K19" s="935">
        <v>10.76</v>
      </c>
      <c r="L19" s="934">
        <v>5</v>
      </c>
      <c r="M19" s="934">
        <v>42</v>
      </c>
      <c r="N19" s="936">
        <v>14</v>
      </c>
      <c r="O19" s="934" t="s">
        <v>6429</v>
      </c>
      <c r="P19" s="937" t="s">
        <v>6458</v>
      </c>
      <c r="Q19" s="938">
        <f t="shared" si="0"/>
        <v>11</v>
      </c>
      <c r="R19" s="975">
        <f t="shared" si="0"/>
        <v>127.34000000000003</v>
      </c>
      <c r="S19" s="938">
        <f t="shared" si="1"/>
        <v>3</v>
      </c>
      <c r="T19" s="975">
        <f t="shared" si="2"/>
        <v>36.950000000000045</v>
      </c>
      <c r="U19" s="982">
        <v>994</v>
      </c>
      <c r="V19" s="939">
        <v>915.9</v>
      </c>
      <c r="W19" s="939">
        <v>-78.100000000000023</v>
      </c>
      <c r="X19" s="980">
        <v>0.92142857142857137</v>
      </c>
      <c r="Y19" s="978">
        <v>73</v>
      </c>
    </row>
    <row r="20" spans="1:25" ht="14.4" customHeight="1" x14ac:dyDescent="0.3">
      <c r="A20" s="944" t="s">
        <v>6459</v>
      </c>
      <c r="B20" s="939">
        <v>15</v>
      </c>
      <c r="C20" s="940">
        <v>194.45</v>
      </c>
      <c r="D20" s="929">
        <v>16.899999999999999</v>
      </c>
      <c r="E20" s="932">
        <v>13</v>
      </c>
      <c r="F20" s="933">
        <v>171.3</v>
      </c>
      <c r="G20" s="920">
        <v>16.5</v>
      </c>
      <c r="H20" s="941">
        <v>22</v>
      </c>
      <c r="I20" s="942">
        <v>291.68</v>
      </c>
      <c r="J20" s="922">
        <v>21.1</v>
      </c>
      <c r="K20" s="935">
        <v>13.17</v>
      </c>
      <c r="L20" s="934">
        <v>6</v>
      </c>
      <c r="M20" s="934">
        <v>54</v>
      </c>
      <c r="N20" s="936">
        <v>18</v>
      </c>
      <c r="O20" s="934" t="s">
        <v>6429</v>
      </c>
      <c r="P20" s="937" t="s">
        <v>6460</v>
      </c>
      <c r="Q20" s="938">
        <f t="shared" si="0"/>
        <v>7</v>
      </c>
      <c r="R20" s="975">
        <f t="shared" si="0"/>
        <v>97.230000000000018</v>
      </c>
      <c r="S20" s="938">
        <f t="shared" si="1"/>
        <v>9</v>
      </c>
      <c r="T20" s="975">
        <f t="shared" si="2"/>
        <v>120.38</v>
      </c>
      <c r="U20" s="982">
        <v>396</v>
      </c>
      <c r="V20" s="939">
        <v>464.20000000000005</v>
      </c>
      <c r="W20" s="939">
        <v>68.200000000000045</v>
      </c>
      <c r="X20" s="980">
        <v>1.1722222222222223</v>
      </c>
      <c r="Y20" s="978">
        <v>127</v>
      </c>
    </row>
    <row r="21" spans="1:25" ht="14.4" customHeight="1" x14ac:dyDescent="0.3">
      <c r="A21" s="943" t="s">
        <v>6461</v>
      </c>
      <c r="B21" s="916">
        <v>85</v>
      </c>
      <c r="C21" s="917">
        <v>734.67</v>
      </c>
      <c r="D21" s="918">
        <v>12.9</v>
      </c>
      <c r="E21" s="928">
        <v>81</v>
      </c>
      <c r="F21" s="911">
        <v>694.48</v>
      </c>
      <c r="G21" s="912">
        <v>12.9</v>
      </c>
      <c r="H21" s="910">
        <v>59</v>
      </c>
      <c r="I21" s="911">
        <v>509.98</v>
      </c>
      <c r="J21" s="912">
        <v>12.7</v>
      </c>
      <c r="K21" s="913">
        <v>8.65</v>
      </c>
      <c r="L21" s="910">
        <v>4</v>
      </c>
      <c r="M21" s="910">
        <v>39</v>
      </c>
      <c r="N21" s="914">
        <v>13</v>
      </c>
      <c r="O21" s="910" t="s">
        <v>6429</v>
      </c>
      <c r="P21" s="927" t="s">
        <v>6462</v>
      </c>
      <c r="Q21" s="915">
        <f t="shared" si="0"/>
        <v>-26</v>
      </c>
      <c r="R21" s="974">
        <f t="shared" si="0"/>
        <v>-224.68999999999994</v>
      </c>
      <c r="S21" s="915">
        <f t="shared" si="1"/>
        <v>-22</v>
      </c>
      <c r="T21" s="974">
        <f t="shared" si="2"/>
        <v>-184.5</v>
      </c>
      <c r="U21" s="981">
        <v>767</v>
      </c>
      <c r="V21" s="924">
        <v>749.3</v>
      </c>
      <c r="W21" s="924">
        <v>-17.700000000000045</v>
      </c>
      <c r="X21" s="979">
        <v>0.97692307692307689</v>
      </c>
      <c r="Y21" s="977">
        <v>84</v>
      </c>
    </row>
    <row r="22" spans="1:25" ht="14.4" customHeight="1" x14ac:dyDescent="0.3">
      <c r="A22" s="944" t="s">
        <v>6463</v>
      </c>
      <c r="B22" s="930">
        <v>26</v>
      </c>
      <c r="C22" s="931">
        <v>232.96</v>
      </c>
      <c r="D22" s="919">
        <v>13.9</v>
      </c>
      <c r="E22" s="932">
        <v>19</v>
      </c>
      <c r="F22" s="933">
        <v>178.62</v>
      </c>
      <c r="G22" s="920">
        <v>18</v>
      </c>
      <c r="H22" s="934">
        <v>14</v>
      </c>
      <c r="I22" s="933">
        <v>130.69999999999999</v>
      </c>
      <c r="J22" s="922">
        <v>16.399999999999999</v>
      </c>
      <c r="K22" s="935">
        <v>9.34</v>
      </c>
      <c r="L22" s="934">
        <v>5</v>
      </c>
      <c r="M22" s="934">
        <v>48</v>
      </c>
      <c r="N22" s="936">
        <v>16</v>
      </c>
      <c r="O22" s="934" t="s">
        <v>6429</v>
      </c>
      <c r="P22" s="937" t="s">
        <v>6464</v>
      </c>
      <c r="Q22" s="938">
        <f t="shared" si="0"/>
        <v>-12</v>
      </c>
      <c r="R22" s="975">
        <f t="shared" si="0"/>
        <v>-102.26000000000002</v>
      </c>
      <c r="S22" s="938">
        <f t="shared" si="1"/>
        <v>-5</v>
      </c>
      <c r="T22" s="975">
        <f t="shared" si="2"/>
        <v>-47.920000000000016</v>
      </c>
      <c r="U22" s="982">
        <v>224</v>
      </c>
      <c r="V22" s="939">
        <v>229.59999999999997</v>
      </c>
      <c r="W22" s="939">
        <v>5.5999999999999659</v>
      </c>
      <c r="X22" s="980">
        <v>1.0249999999999999</v>
      </c>
      <c r="Y22" s="978">
        <v>36</v>
      </c>
    </row>
    <row r="23" spans="1:25" ht="14.4" customHeight="1" x14ac:dyDescent="0.3">
      <c r="A23" s="944" t="s">
        <v>6465</v>
      </c>
      <c r="B23" s="930">
        <v>11</v>
      </c>
      <c r="C23" s="931">
        <v>126.04</v>
      </c>
      <c r="D23" s="919">
        <v>23.6</v>
      </c>
      <c r="E23" s="932">
        <v>7</v>
      </c>
      <c r="F23" s="933">
        <v>78.47</v>
      </c>
      <c r="G23" s="920">
        <v>18.7</v>
      </c>
      <c r="H23" s="934">
        <v>10</v>
      </c>
      <c r="I23" s="933">
        <v>107.59</v>
      </c>
      <c r="J23" s="920">
        <v>11.7</v>
      </c>
      <c r="K23" s="935">
        <v>11.21</v>
      </c>
      <c r="L23" s="934">
        <v>6</v>
      </c>
      <c r="M23" s="934">
        <v>54</v>
      </c>
      <c r="N23" s="936">
        <v>18</v>
      </c>
      <c r="O23" s="934" t="s">
        <v>6429</v>
      </c>
      <c r="P23" s="937" t="s">
        <v>6466</v>
      </c>
      <c r="Q23" s="938">
        <f t="shared" si="0"/>
        <v>-1</v>
      </c>
      <c r="R23" s="975">
        <f t="shared" si="0"/>
        <v>-18.450000000000003</v>
      </c>
      <c r="S23" s="938">
        <f t="shared" si="1"/>
        <v>3</v>
      </c>
      <c r="T23" s="975">
        <f t="shared" si="2"/>
        <v>29.120000000000005</v>
      </c>
      <c r="U23" s="982">
        <v>180</v>
      </c>
      <c r="V23" s="939">
        <v>117</v>
      </c>
      <c r="W23" s="939">
        <v>-63</v>
      </c>
      <c r="X23" s="980">
        <v>0.65</v>
      </c>
      <c r="Y23" s="978">
        <v>4</v>
      </c>
    </row>
    <row r="24" spans="1:25" ht="14.4" customHeight="1" x14ac:dyDescent="0.3">
      <c r="A24" s="943" t="s">
        <v>6467</v>
      </c>
      <c r="B24" s="916">
        <v>182</v>
      </c>
      <c r="C24" s="917">
        <v>1321.7</v>
      </c>
      <c r="D24" s="918">
        <v>9.6</v>
      </c>
      <c r="E24" s="928">
        <v>165</v>
      </c>
      <c r="F24" s="911">
        <v>1198.02</v>
      </c>
      <c r="G24" s="912">
        <v>9.6999999999999993</v>
      </c>
      <c r="H24" s="910">
        <v>167</v>
      </c>
      <c r="I24" s="911">
        <v>1208.53</v>
      </c>
      <c r="J24" s="912">
        <v>9.4</v>
      </c>
      <c r="K24" s="913">
        <v>7.26</v>
      </c>
      <c r="L24" s="910">
        <v>3</v>
      </c>
      <c r="M24" s="910">
        <v>30</v>
      </c>
      <c r="N24" s="914">
        <v>10</v>
      </c>
      <c r="O24" s="910" t="s">
        <v>6429</v>
      </c>
      <c r="P24" s="927" t="s">
        <v>6468</v>
      </c>
      <c r="Q24" s="915">
        <f t="shared" si="0"/>
        <v>-15</v>
      </c>
      <c r="R24" s="974">
        <f t="shared" si="0"/>
        <v>-113.17000000000007</v>
      </c>
      <c r="S24" s="915">
        <f t="shared" si="1"/>
        <v>2</v>
      </c>
      <c r="T24" s="974">
        <f t="shared" si="2"/>
        <v>10.509999999999991</v>
      </c>
      <c r="U24" s="981">
        <v>1670</v>
      </c>
      <c r="V24" s="924">
        <v>1569.8</v>
      </c>
      <c r="W24" s="924">
        <v>-100.20000000000005</v>
      </c>
      <c r="X24" s="979">
        <v>0.94</v>
      </c>
      <c r="Y24" s="977">
        <v>75</v>
      </c>
    </row>
    <row r="25" spans="1:25" ht="14.4" customHeight="1" x14ac:dyDescent="0.3">
      <c r="A25" s="944" t="s">
        <v>6469</v>
      </c>
      <c r="B25" s="930">
        <v>39</v>
      </c>
      <c r="C25" s="931">
        <v>289.99</v>
      </c>
      <c r="D25" s="919">
        <v>12.5</v>
      </c>
      <c r="E25" s="932">
        <v>35</v>
      </c>
      <c r="F25" s="933">
        <v>263.64</v>
      </c>
      <c r="G25" s="920">
        <v>13.3</v>
      </c>
      <c r="H25" s="934">
        <v>44</v>
      </c>
      <c r="I25" s="933">
        <v>327.55</v>
      </c>
      <c r="J25" s="922">
        <v>12.7</v>
      </c>
      <c r="K25" s="935">
        <v>7.37</v>
      </c>
      <c r="L25" s="934">
        <v>4</v>
      </c>
      <c r="M25" s="934">
        <v>36</v>
      </c>
      <c r="N25" s="936">
        <v>12</v>
      </c>
      <c r="O25" s="934" t="s">
        <v>6429</v>
      </c>
      <c r="P25" s="937" t="s">
        <v>6470</v>
      </c>
      <c r="Q25" s="938">
        <f t="shared" si="0"/>
        <v>5</v>
      </c>
      <c r="R25" s="975">
        <f t="shared" si="0"/>
        <v>37.56</v>
      </c>
      <c r="S25" s="938">
        <f t="shared" si="1"/>
        <v>9</v>
      </c>
      <c r="T25" s="975">
        <f t="shared" si="2"/>
        <v>63.910000000000025</v>
      </c>
      <c r="U25" s="982">
        <v>528</v>
      </c>
      <c r="V25" s="939">
        <v>558.79999999999995</v>
      </c>
      <c r="W25" s="939">
        <v>30.799999999999955</v>
      </c>
      <c r="X25" s="980">
        <v>1.0583333333333333</v>
      </c>
      <c r="Y25" s="978">
        <v>84</v>
      </c>
    </row>
    <row r="26" spans="1:25" ht="14.4" customHeight="1" x14ac:dyDescent="0.3">
      <c r="A26" s="944" t="s">
        <v>6471</v>
      </c>
      <c r="B26" s="930">
        <v>8</v>
      </c>
      <c r="C26" s="931">
        <v>67.94</v>
      </c>
      <c r="D26" s="919">
        <v>18.399999999999999</v>
      </c>
      <c r="E26" s="932">
        <v>10</v>
      </c>
      <c r="F26" s="933">
        <v>84.93</v>
      </c>
      <c r="G26" s="920">
        <v>10.5</v>
      </c>
      <c r="H26" s="934">
        <v>4</v>
      </c>
      <c r="I26" s="933">
        <v>33.97</v>
      </c>
      <c r="J26" s="920">
        <v>14.5</v>
      </c>
      <c r="K26" s="935">
        <v>8.49</v>
      </c>
      <c r="L26" s="934">
        <v>5</v>
      </c>
      <c r="M26" s="934">
        <v>45</v>
      </c>
      <c r="N26" s="936">
        <v>15</v>
      </c>
      <c r="O26" s="934" t="s">
        <v>6429</v>
      </c>
      <c r="P26" s="937" t="s">
        <v>6472</v>
      </c>
      <c r="Q26" s="938">
        <f t="shared" si="0"/>
        <v>-4</v>
      </c>
      <c r="R26" s="975">
        <f t="shared" si="0"/>
        <v>-33.97</v>
      </c>
      <c r="S26" s="938">
        <f t="shared" si="1"/>
        <v>-6</v>
      </c>
      <c r="T26" s="975">
        <f t="shared" si="2"/>
        <v>-50.960000000000008</v>
      </c>
      <c r="U26" s="982">
        <v>60</v>
      </c>
      <c r="V26" s="939">
        <v>58</v>
      </c>
      <c r="W26" s="939">
        <v>-2</v>
      </c>
      <c r="X26" s="980">
        <v>0.96666666666666667</v>
      </c>
      <c r="Y26" s="978">
        <v>7</v>
      </c>
    </row>
    <row r="27" spans="1:25" ht="14.4" customHeight="1" x14ac:dyDescent="0.3">
      <c r="A27" s="943" t="s">
        <v>6473</v>
      </c>
      <c r="B27" s="916">
        <v>4</v>
      </c>
      <c r="C27" s="917">
        <v>49.79</v>
      </c>
      <c r="D27" s="918">
        <v>11.5</v>
      </c>
      <c r="E27" s="928">
        <v>2</v>
      </c>
      <c r="F27" s="911">
        <v>17.3</v>
      </c>
      <c r="G27" s="912">
        <v>5.5</v>
      </c>
      <c r="H27" s="910">
        <v>2</v>
      </c>
      <c r="I27" s="911">
        <v>12.33</v>
      </c>
      <c r="J27" s="923">
        <v>15</v>
      </c>
      <c r="K27" s="913">
        <v>5.41</v>
      </c>
      <c r="L27" s="910">
        <v>4</v>
      </c>
      <c r="M27" s="910">
        <v>33</v>
      </c>
      <c r="N27" s="914">
        <v>11</v>
      </c>
      <c r="O27" s="910" t="s">
        <v>6429</v>
      </c>
      <c r="P27" s="927" t="s">
        <v>6474</v>
      </c>
      <c r="Q27" s="915">
        <f t="shared" si="0"/>
        <v>-2</v>
      </c>
      <c r="R27" s="974">
        <f t="shared" si="0"/>
        <v>-37.46</v>
      </c>
      <c r="S27" s="915">
        <f t="shared" si="1"/>
        <v>0</v>
      </c>
      <c r="T27" s="974">
        <f t="shared" si="2"/>
        <v>-4.9700000000000006</v>
      </c>
      <c r="U27" s="981">
        <v>22</v>
      </c>
      <c r="V27" s="924">
        <v>30</v>
      </c>
      <c r="W27" s="924">
        <v>8</v>
      </c>
      <c r="X27" s="979">
        <v>1.3636363636363635</v>
      </c>
      <c r="Y27" s="977">
        <v>8</v>
      </c>
    </row>
    <row r="28" spans="1:25" ht="14.4" customHeight="1" x14ac:dyDescent="0.3">
      <c r="A28" s="944" t="s">
        <v>6475</v>
      </c>
      <c r="B28" s="930"/>
      <c r="C28" s="931"/>
      <c r="D28" s="919"/>
      <c r="E28" s="932">
        <v>1</v>
      </c>
      <c r="F28" s="933">
        <v>7.26</v>
      </c>
      <c r="G28" s="920">
        <v>10</v>
      </c>
      <c r="H28" s="934"/>
      <c r="I28" s="933"/>
      <c r="J28" s="920"/>
      <c r="K28" s="935">
        <v>7.26</v>
      </c>
      <c r="L28" s="934">
        <v>4</v>
      </c>
      <c r="M28" s="934">
        <v>39</v>
      </c>
      <c r="N28" s="936">
        <v>13</v>
      </c>
      <c r="O28" s="934" t="s">
        <v>6429</v>
      </c>
      <c r="P28" s="937" t="s">
        <v>6476</v>
      </c>
      <c r="Q28" s="938">
        <f t="shared" si="0"/>
        <v>0</v>
      </c>
      <c r="R28" s="975">
        <f t="shared" si="0"/>
        <v>0</v>
      </c>
      <c r="S28" s="938">
        <f t="shared" si="1"/>
        <v>-1</v>
      </c>
      <c r="T28" s="975">
        <f t="shared" si="2"/>
        <v>-7.26</v>
      </c>
      <c r="U28" s="982" t="s">
        <v>578</v>
      </c>
      <c r="V28" s="939" t="s">
        <v>578</v>
      </c>
      <c r="W28" s="939" t="s">
        <v>578</v>
      </c>
      <c r="X28" s="980" t="s">
        <v>578</v>
      </c>
      <c r="Y28" s="978"/>
    </row>
    <row r="29" spans="1:25" ht="14.4" customHeight="1" x14ac:dyDescent="0.3">
      <c r="A29" s="943" t="s">
        <v>6477</v>
      </c>
      <c r="B29" s="924">
        <v>1</v>
      </c>
      <c r="C29" s="925">
        <v>2.95</v>
      </c>
      <c r="D29" s="926">
        <v>4</v>
      </c>
      <c r="E29" s="928"/>
      <c r="F29" s="911"/>
      <c r="G29" s="912"/>
      <c r="H29" s="907">
        <v>1</v>
      </c>
      <c r="I29" s="908">
        <v>3.18</v>
      </c>
      <c r="J29" s="923">
        <v>14</v>
      </c>
      <c r="K29" s="913">
        <v>2.95</v>
      </c>
      <c r="L29" s="910">
        <v>1</v>
      </c>
      <c r="M29" s="910">
        <v>12</v>
      </c>
      <c r="N29" s="914">
        <v>4</v>
      </c>
      <c r="O29" s="910" t="s">
        <v>5459</v>
      </c>
      <c r="P29" s="927" t="s">
        <v>6478</v>
      </c>
      <c r="Q29" s="915">
        <f t="shared" si="0"/>
        <v>0</v>
      </c>
      <c r="R29" s="974">
        <f t="shared" si="0"/>
        <v>0.22999999999999998</v>
      </c>
      <c r="S29" s="915">
        <f t="shared" si="1"/>
        <v>1</v>
      </c>
      <c r="T29" s="974">
        <f t="shared" si="2"/>
        <v>3.18</v>
      </c>
      <c r="U29" s="981">
        <v>4</v>
      </c>
      <c r="V29" s="924">
        <v>14</v>
      </c>
      <c r="W29" s="924">
        <v>10</v>
      </c>
      <c r="X29" s="979">
        <v>3.5</v>
      </c>
      <c r="Y29" s="977">
        <v>10</v>
      </c>
    </row>
    <row r="30" spans="1:25" ht="14.4" customHeight="1" x14ac:dyDescent="0.3">
      <c r="A30" s="944" t="s">
        <v>6479</v>
      </c>
      <c r="B30" s="939"/>
      <c r="C30" s="940"/>
      <c r="D30" s="929"/>
      <c r="E30" s="932">
        <v>1</v>
      </c>
      <c r="F30" s="933">
        <v>4.2300000000000004</v>
      </c>
      <c r="G30" s="920">
        <v>24</v>
      </c>
      <c r="H30" s="941"/>
      <c r="I30" s="942"/>
      <c r="J30" s="921"/>
      <c r="K30" s="935">
        <v>4.2300000000000004</v>
      </c>
      <c r="L30" s="934">
        <v>4</v>
      </c>
      <c r="M30" s="934">
        <v>33</v>
      </c>
      <c r="N30" s="936">
        <v>11</v>
      </c>
      <c r="O30" s="934" t="s">
        <v>5459</v>
      </c>
      <c r="P30" s="937" t="s">
        <v>6478</v>
      </c>
      <c r="Q30" s="938">
        <f t="shared" si="0"/>
        <v>0</v>
      </c>
      <c r="R30" s="975">
        <f t="shared" si="0"/>
        <v>0</v>
      </c>
      <c r="S30" s="938">
        <f t="shared" si="1"/>
        <v>-1</v>
      </c>
      <c r="T30" s="975">
        <f t="shared" si="2"/>
        <v>-4.2300000000000004</v>
      </c>
      <c r="U30" s="982" t="s">
        <v>578</v>
      </c>
      <c r="V30" s="939" t="s">
        <v>578</v>
      </c>
      <c r="W30" s="939" t="s">
        <v>578</v>
      </c>
      <c r="X30" s="980" t="s">
        <v>578</v>
      </c>
      <c r="Y30" s="978"/>
    </row>
    <row r="31" spans="1:25" ht="14.4" customHeight="1" x14ac:dyDescent="0.3">
      <c r="A31" s="943" t="s">
        <v>6480</v>
      </c>
      <c r="B31" s="924">
        <v>15</v>
      </c>
      <c r="C31" s="925">
        <v>103.56</v>
      </c>
      <c r="D31" s="926">
        <v>9.3000000000000007</v>
      </c>
      <c r="E31" s="907">
        <v>15</v>
      </c>
      <c r="F31" s="908">
        <v>102.05</v>
      </c>
      <c r="G31" s="909">
        <v>9.6999999999999993</v>
      </c>
      <c r="H31" s="910">
        <v>16</v>
      </c>
      <c r="I31" s="911">
        <v>105.85</v>
      </c>
      <c r="J31" s="912">
        <v>8.1</v>
      </c>
      <c r="K31" s="913">
        <v>6.66</v>
      </c>
      <c r="L31" s="910">
        <v>3</v>
      </c>
      <c r="M31" s="910">
        <v>30</v>
      </c>
      <c r="N31" s="914">
        <v>10</v>
      </c>
      <c r="O31" s="910" t="s">
        <v>6429</v>
      </c>
      <c r="P31" s="927" t="s">
        <v>6481</v>
      </c>
      <c r="Q31" s="915">
        <f t="shared" si="0"/>
        <v>1</v>
      </c>
      <c r="R31" s="974">
        <f t="shared" si="0"/>
        <v>2.289999999999992</v>
      </c>
      <c r="S31" s="915">
        <f t="shared" si="1"/>
        <v>1</v>
      </c>
      <c r="T31" s="974">
        <f t="shared" si="2"/>
        <v>3.7999999999999972</v>
      </c>
      <c r="U31" s="981">
        <v>160</v>
      </c>
      <c r="V31" s="924">
        <v>129.6</v>
      </c>
      <c r="W31" s="924">
        <v>-30.400000000000006</v>
      </c>
      <c r="X31" s="979">
        <v>0.80999999999999994</v>
      </c>
      <c r="Y31" s="977">
        <v>3</v>
      </c>
    </row>
    <row r="32" spans="1:25" ht="14.4" customHeight="1" x14ac:dyDescent="0.3">
      <c r="A32" s="944" t="s">
        <v>6482</v>
      </c>
      <c r="B32" s="939">
        <v>6</v>
      </c>
      <c r="C32" s="940">
        <v>50.27</v>
      </c>
      <c r="D32" s="929">
        <v>11.8</v>
      </c>
      <c r="E32" s="941">
        <v>8</v>
      </c>
      <c r="F32" s="942">
        <v>58.34</v>
      </c>
      <c r="G32" s="921">
        <v>13.9</v>
      </c>
      <c r="H32" s="934">
        <v>8</v>
      </c>
      <c r="I32" s="933">
        <v>65.239999999999995</v>
      </c>
      <c r="J32" s="922">
        <v>19.3</v>
      </c>
      <c r="K32" s="935">
        <v>7.01</v>
      </c>
      <c r="L32" s="934">
        <v>5</v>
      </c>
      <c r="M32" s="934">
        <v>42</v>
      </c>
      <c r="N32" s="936">
        <v>14</v>
      </c>
      <c r="O32" s="934" t="s">
        <v>6429</v>
      </c>
      <c r="P32" s="937" t="s">
        <v>6483</v>
      </c>
      <c r="Q32" s="938">
        <f t="shared" si="0"/>
        <v>2</v>
      </c>
      <c r="R32" s="975">
        <f t="shared" si="0"/>
        <v>14.969999999999992</v>
      </c>
      <c r="S32" s="938">
        <f t="shared" si="1"/>
        <v>0</v>
      </c>
      <c r="T32" s="975">
        <f t="shared" si="2"/>
        <v>6.8999999999999915</v>
      </c>
      <c r="U32" s="982">
        <v>112</v>
      </c>
      <c r="V32" s="939">
        <v>154.4</v>
      </c>
      <c r="W32" s="939">
        <v>42.400000000000006</v>
      </c>
      <c r="X32" s="980">
        <v>1.3785714285714286</v>
      </c>
      <c r="Y32" s="978">
        <v>49</v>
      </c>
    </row>
    <row r="33" spans="1:25" ht="14.4" customHeight="1" x14ac:dyDescent="0.3">
      <c r="A33" s="944" t="s">
        <v>6484</v>
      </c>
      <c r="B33" s="939">
        <v>4</v>
      </c>
      <c r="C33" s="940">
        <v>29.8</v>
      </c>
      <c r="D33" s="929">
        <v>5.3</v>
      </c>
      <c r="E33" s="941">
        <v>5</v>
      </c>
      <c r="F33" s="942">
        <v>40.43</v>
      </c>
      <c r="G33" s="921">
        <v>12</v>
      </c>
      <c r="H33" s="934">
        <v>2</v>
      </c>
      <c r="I33" s="933">
        <v>20.76</v>
      </c>
      <c r="J33" s="922">
        <v>33.5</v>
      </c>
      <c r="K33" s="935">
        <v>10.38</v>
      </c>
      <c r="L33" s="934">
        <v>6</v>
      </c>
      <c r="M33" s="934">
        <v>51</v>
      </c>
      <c r="N33" s="936">
        <v>17</v>
      </c>
      <c r="O33" s="934" t="s">
        <v>6429</v>
      </c>
      <c r="P33" s="937" t="s">
        <v>6485</v>
      </c>
      <c r="Q33" s="938">
        <f t="shared" si="0"/>
        <v>-2</v>
      </c>
      <c r="R33" s="975">
        <f t="shared" si="0"/>
        <v>-9.0399999999999991</v>
      </c>
      <c r="S33" s="938">
        <f t="shared" si="1"/>
        <v>-3</v>
      </c>
      <c r="T33" s="975">
        <f t="shared" si="2"/>
        <v>-19.669999999999998</v>
      </c>
      <c r="U33" s="982">
        <v>34</v>
      </c>
      <c r="V33" s="939">
        <v>67</v>
      </c>
      <c r="W33" s="939">
        <v>33</v>
      </c>
      <c r="X33" s="980">
        <v>1.9705882352941178</v>
      </c>
      <c r="Y33" s="978">
        <v>33</v>
      </c>
    </row>
    <row r="34" spans="1:25" ht="14.4" customHeight="1" x14ac:dyDescent="0.3">
      <c r="A34" s="943" t="s">
        <v>6486</v>
      </c>
      <c r="B34" s="924"/>
      <c r="C34" s="925"/>
      <c r="D34" s="926"/>
      <c r="E34" s="928">
        <v>1</v>
      </c>
      <c r="F34" s="911">
        <v>2.44</v>
      </c>
      <c r="G34" s="912">
        <v>3</v>
      </c>
      <c r="H34" s="907">
        <v>1</v>
      </c>
      <c r="I34" s="908">
        <v>2.44</v>
      </c>
      <c r="J34" s="923">
        <v>6</v>
      </c>
      <c r="K34" s="913">
        <v>2.44</v>
      </c>
      <c r="L34" s="910">
        <v>1</v>
      </c>
      <c r="M34" s="910">
        <v>9</v>
      </c>
      <c r="N34" s="914">
        <v>3</v>
      </c>
      <c r="O34" s="910" t="s">
        <v>6429</v>
      </c>
      <c r="P34" s="927" t="s">
        <v>6487</v>
      </c>
      <c r="Q34" s="915">
        <f t="shared" si="0"/>
        <v>1</v>
      </c>
      <c r="R34" s="974">
        <f t="shared" si="0"/>
        <v>2.44</v>
      </c>
      <c r="S34" s="915">
        <f t="shared" si="1"/>
        <v>0</v>
      </c>
      <c r="T34" s="974">
        <f t="shared" si="2"/>
        <v>0</v>
      </c>
      <c r="U34" s="981">
        <v>3</v>
      </c>
      <c r="V34" s="924">
        <v>6</v>
      </c>
      <c r="W34" s="924">
        <v>3</v>
      </c>
      <c r="X34" s="979">
        <v>2</v>
      </c>
      <c r="Y34" s="977">
        <v>3</v>
      </c>
    </row>
    <row r="35" spans="1:25" ht="14.4" customHeight="1" x14ac:dyDescent="0.3">
      <c r="A35" s="943" t="s">
        <v>6488</v>
      </c>
      <c r="B35" s="924"/>
      <c r="C35" s="925"/>
      <c r="D35" s="926"/>
      <c r="E35" s="928"/>
      <c r="F35" s="911"/>
      <c r="G35" s="912"/>
      <c r="H35" s="907">
        <v>1</v>
      </c>
      <c r="I35" s="908">
        <v>1.28</v>
      </c>
      <c r="J35" s="923">
        <v>6</v>
      </c>
      <c r="K35" s="913">
        <v>1.28</v>
      </c>
      <c r="L35" s="910">
        <v>2</v>
      </c>
      <c r="M35" s="910">
        <v>15</v>
      </c>
      <c r="N35" s="914">
        <v>5</v>
      </c>
      <c r="O35" s="910" t="s">
        <v>6429</v>
      </c>
      <c r="P35" s="927" t="s">
        <v>6489</v>
      </c>
      <c r="Q35" s="915">
        <f t="shared" si="0"/>
        <v>1</v>
      </c>
      <c r="R35" s="974">
        <f t="shared" si="0"/>
        <v>1.28</v>
      </c>
      <c r="S35" s="915">
        <f t="shared" si="1"/>
        <v>1</v>
      </c>
      <c r="T35" s="974">
        <f t="shared" si="2"/>
        <v>1.28</v>
      </c>
      <c r="U35" s="981">
        <v>5</v>
      </c>
      <c r="V35" s="924">
        <v>6</v>
      </c>
      <c r="W35" s="924">
        <v>1</v>
      </c>
      <c r="X35" s="979">
        <v>1.2</v>
      </c>
      <c r="Y35" s="977">
        <v>1</v>
      </c>
    </row>
    <row r="36" spans="1:25" ht="14.4" customHeight="1" x14ac:dyDescent="0.3">
      <c r="A36" s="943" t="s">
        <v>6490</v>
      </c>
      <c r="B36" s="916">
        <v>1</v>
      </c>
      <c r="C36" s="917">
        <v>3.28</v>
      </c>
      <c r="D36" s="918">
        <v>3</v>
      </c>
      <c r="E36" s="928"/>
      <c r="F36" s="911"/>
      <c r="G36" s="912"/>
      <c r="H36" s="910"/>
      <c r="I36" s="911"/>
      <c r="J36" s="912"/>
      <c r="K36" s="913">
        <v>3.28</v>
      </c>
      <c r="L36" s="910">
        <v>1</v>
      </c>
      <c r="M36" s="910">
        <v>12</v>
      </c>
      <c r="N36" s="914">
        <v>4</v>
      </c>
      <c r="O36" s="910" t="s">
        <v>5459</v>
      </c>
      <c r="P36" s="927" t="s">
        <v>6491</v>
      </c>
      <c r="Q36" s="915">
        <f t="shared" si="0"/>
        <v>-1</v>
      </c>
      <c r="R36" s="974">
        <f t="shared" si="0"/>
        <v>-3.28</v>
      </c>
      <c r="S36" s="915">
        <f t="shared" si="1"/>
        <v>0</v>
      </c>
      <c r="T36" s="974">
        <f t="shared" si="2"/>
        <v>0</v>
      </c>
      <c r="U36" s="981" t="s">
        <v>578</v>
      </c>
      <c r="V36" s="924" t="s">
        <v>578</v>
      </c>
      <c r="W36" s="924" t="s">
        <v>578</v>
      </c>
      <c r="X36" s="979" t="s">
        <v>578</v>
      </c>
      <c r="Y36" s="977"/>
    </row>
    <row r="37" spans="1:25" ht="14.4" customHeight="1" x14ac:dyDescent="0.3">
      <c r="A37" s="943" t="s">
        <v>6492</v>
      </c>
      <c r="B37" s="916">
        <v>5</v>
      </c>
      <c r="C37" s="917">
        <v>14.68</v>
      </c>
      <c r="D37" s="918">
        <v>4.2</v>
      </c>
      <c r="E37" s="928">
        <v>3</v>
      </c>
      <c r="F37" s="911">
        <v>8.81</v>
      </c>
      <c r="G37" s="912">
        <v>3.7</v>
      </c>
      <c r="H37" s="910">
        <v>1</v>
      </c>
      <c r="I37" s="911">
        <v>2.94</v>
      </c>
      <c r="J37" s="912">
        <v>2</v>
      </c>
      <c r="K37" s="913">
        <v>2.94</v>
      </c>
      <c r="L37" s="910">
        <v>1</v>
      </c>
      <c r="M37" s="910">
        <v>9</v>
      </c>
      <c r="N37" s="914">
        <v>3</v>
      </c>
      <c r="O37" s="910" t="s">
        <v>5459</v>
      </c>
      <c r="P37" s="927" t="s">
        <v>6493</v>
      </c>
      <c r="Q37" s="915">
        <f t="shared" si="0"/>
        <v>-4</v>
      </c>
      <c r="R37" s="974">
        <f t="shared" si="0"/>
        <v>-11.74</v>
      </c>
      <c r="S37" s="915">
        <f t="shared" si="1"/>
        <v>-2</v>
      </c>
      <c r="T37" s="974">
        <f t="shared" si="2"/>
        <v>-5.870000000000001</v>
      </c>
      <c r="U37" s="981">
        <v>3</v>
      </c>
      <c r="V37" s="924">
        <v>2</v>
      </c>
      <c r="W37" s="924">
        <v>-1</v>
      </c>
      <c r="X37" s="979">
        <v>0.66666666666666663</v>
      </c>
      <c r="Y37" s="977"/>
    </row>
    <row r="38" spans="1:25" ht="14.4" customHeight="1" x14ac:dyDescent="0.3">
      <c r="A38" s="944" t="s">
        <v>6494</v>
      </c>
      <c r="B38" s="930"/>
      <c r="C38" s="931"/>
      <c r="D38" s="919"/>
      <c r="E38" s="932"/>
      <c r="F38" s="933"/>
      <c r="G38" s="920"/>
      <c r="H38" s="934">
        <v>1</v>
      </c>
      <c r="I38" s="933">
        <v>3.62</v>
      </c>
      <c r="J38" s="922">
        <v>7</v>
      </c>
      <c r="K38" s="935">
        <v>3.67</v>
      </c>
      <c r="L38" s="934">
        <v>1</v>
      </c>
      <c r="M38" s="934">
        <v>12</v>
      </c>
      <c r="N38" s="936">
        <v>4</v>
      </c>
      <c r="O38" s="934" t="s">
        <v>5459</v>
      </c>
      <c r="P38" s="937" t="s">
        <v>6493</v>
      </c>
      <c r="Q38" s="938">
        <f t="shared" si="0"/>
        <v>1</v>
      </c>
      <c r="R38" s="975">
        <f t="shared" si="0"/>
        <v>3.62</v>
      </c>
      <c r="S38" s="938">
        <f t="shared" si="1"/>
        <v>1</v>
      </c>
      <c r="T38" s="975">
        <f t="shared" si="2"/>
        <v>3.62</v>
      </c>
      <c r="U38" s="982">
        <v>4</v>
      </c>
      <c r="V38" s="939">
        <v>7</v>
      </c>
      <c r="W38" s="939">
        <v>3</v>
      </c>
      <c r="X38" s="980">
        <v>1.75</v>
      </c>
      <c r="Y38" s="978">
        <v>3</v>
      </c>
    </row>
    <row r="39" spans="1:25" ht="14.4" customHeight="1" x14ac:dyDescent="0.3">
      <c r="A39" s="944" t="s">
        <v>6495</v>
      </c>
      <c r="B39" s="930"/>
      <c r="C39" s="931"/>
      <c r="D39" s="919"/>
      <c r="E39" s="932">
        <v>1</v>
      </c>
      <c r="F39" s="933">
        <v>4.37</v>
      </c>
      <c r="G39" s="920">
        <v>2</v>
      </c>
      <c r="H39" s="934"/>
      <c r="I39" s="933"/>
      <c r="J39" s="920"/>
      <c r="K39" s="935">
        <v>4.37</v>
      </c>
      <c r="L39" s="934">
        <v>2</v>
      </c>
      <c r="M39" s="934">
        <v>21</v>
      </c>
      <c r="N39" s="936">
        <v>7</v>
      </c>
      <c r="O39" s="934" t="s">
        <v>5459</v>
      </c>
      <c r="P39" s="937" t="s">
        <v>6493</v>
      </c>
      <c r="Q39" s="938">
        <f t="shared" si="0"/>
        <v>0</v>
      </c>
      <c r="R39" s="975">
        <f t="shared" si="0"/>
        <v>0</v>
      </c>
      <c r="S39" s="938">
        <f t="shared" si="1"/>
        <v>-1</v>
      </c>
      <c r="T39" s="975">
        <f t="shared" si="2"/>
        <v>-4.37</v>
      </c>
      <c r="U39" s="982" t="s">
        <v>578</v>
      </c>
      <c r="V39" s="939" t="s">
        <v>578</v>
      </c>
      <c r="W39" s="939" t="s">
        <v>578</v>
      </c>
      <c r="X39" s="980" t="s">
        <v>578</v>
      </c>
      <c r="Y39" s="978"/>
    </row>
    <row r="40" spans="1:25" ht="14.4" customHeight="1" x14ac:dyDescent="0.3">
      <c r="A40" s="943" t="s">
        <v>6496</v>
      </c>
      <c r="B40" s="924"/>
      <c r="C40" s="925"/>
      <c r="D40" s="926"/>
      <c r="E40" s="928"/>
      <c r="F40" s="911"/>
      <c r="G40" s="912"/>
      <c r="H40" s="907">
        <v>1</v>
      </c>
      <c r="I40" s="908">
        <v>0.73</v>
      </c>
      <c r="J40" s="923">
        <v>6</v>
      </c>
      <c r="K40" s="913">
        <v>0.73</v>
      </c>
      <c r="L40" s="910">
        <v>1</v>
      </c>
      <c r="M40" s="910">
        <v>12</v>
      </c>
      <c r="N40" s="914">
        <v>4</v>
      </c>
      <c r="O40" s="910" t="s">
        <v>6429</v>
      </c>
      <c r="P40" s="927" t="s">
        <v>6497</v>
      </c>
      <c r="Q40" s="915">
        <f t="shared" si="0"/>
        <v>1</v>
      </c>
      <c r="R40" s="974">
        <f t="shared" si="0"/>
        <v>0.73</v>
      </c>
      <c r="S40" s="915">
        <f t="shared" si="1"/>
        <v>1</v>
      </c>
      <c r="T40" s="974">
        <f t="shared" si="2"/>
        <v>0.73</v>
      </c>
      <c r="U40" s="981">
        <v>4</v>
      </c>
      <c r="V40" s="924">
        <v>6</v>
      </c>
      <c r="W40" s="924">
        <v>2</v>
      </c>
      <c r="X40" s="979">
        <v>1.5</v>
      </c>
      <c r="Y40" s="977">
        <v>2</v>
      </c>
    </row>
    <row r="41" spans="1:25" ht="14.4" customHeight="1" x14ac:dyDescent="0.3">
      <c r="A41" s="944" t="s">
        <v>6498</v>
      </c>
      <c r="B41" s="939"/>
      <c r="C41" s="940"/>
      <c r="D41" s="929"/>
      <c r="E41" s="932">
        <v>1</v>
      </c>
      <c r="F41" s="933">
        <v>1.07</v>
      </c>
      <c r="G41" s="920">
        <v>6</v>
      </c>
      <c r="H41" s="941"/>
      <c r="I41" s="942"/>
      <c r="J41" s="921"/>
      <c r="K41" s="935">
        <v>1.07</v>
      </c>
      <c r="L41" s="934">
        <v>2</v>
      </c>
      <c r="M41" s="934">
        <v>18</v>
      </c>
      <c r="N41" s="936">
        <v>6</v>
      </c>
      <c r="O41" s="934" t="s">
        <v>6429</v>
      </c>
      <c r="P41" s="937" t="s">
        <v>6499</v>
      </c>
      <c r="Q41" s="938">
        <f t="shared" si="0"/>
        <v>0</v>
      </c>
      <c r="R41" s="975">
        <f t="shared" si="0"/>
        <v>0</v>
      </c>
      <c r="S41" s="938">
        <f t="shared" si="1"/>
        <v>-1</v>
      </c>
      <c r="T41" s="975">
        <f t="shared" si="2"/>
        <v>-1.07</v>
      </c>
      <c r="U41" s="982" t="s">
        <v>578</v>
      </c>
      <c r="V41" s="939" t="s">
        <v>578</v>
      </c>
      <c r="W41" s="939" t="s">
        <v>578</v>
      </c>
      <c r="X41" s="980" t="s">
        <v>578</v>
      </c>
      <c r="Y41" s="978"/>
    </row>
    <row r="42" spans="1:25" ht="14.4" customHeight="1" x14ac:dyDescent="0.3">
      <c r="A42" s="943" t="s">
        <v>6500</v>
      </c>
      <c r="B42" s="916">
        <v>4</v>
      </c>
      <c r="C42" s="917">
        <v>2.82</v>
      </c>
      <c r="D42" s="918">
        <v>6.5</v>
      </c>
      <c r="E42" s="928">
        <v>2</v>
      </c>
      <c r="F42" s="911">
        <v>2.5499999999999998</v>
      </c>
      <c r="G42" s="912">
        <v>11.5</v>
      </c>
      <c r="H42" s="910">
        <v>3</v>
      </c>
      <c r="I42" s="911">
        <v>1.25</v>
      </c>
      <c r="J42" s="912">
        <v>2</v>
      </c>
      <c r="K42" s="913">
        <v>0.42</v>
      </c>
      <c r="L42" s="910">
        <v>1</v>
      </c>
      <c r="M42" s="910">
        <v>6</v>
      </c>
      <c r="N42" s="914">
        <v>2</v>
      </c>
      <c r="O42" s="910" t="s">
        <v>6429</v>
      </c>
      <c r="P42" s="927" t="s">
        <v>6501</v>
      </c>
      <c r="Q42" s="915">
        <f t="shared" si="0"/>
        <v>-1</v>
      </c>
      <c r="R42" s="974">
        <f t="shared" si="0"/>
        <v>-1.5699999999999998</v>
      </c>
      <c r="S42" s="915">
        <f t="shared" si="1"/>
        <v>1</v>
      </c>
      <c r="T42" s="974">
        <f t="shared" si="2"/>
        <v>-1.2999999999999998</v>
      </c>
      <c r="U42" s="981">
        <v>6</v>
      </c>
      <c r="V42" s="924">
        <v>6</v>
      </c>
      <c r="W42" s="924">
        <v>0</v>
      </c>
      <c r="X42" s="979">
        <v>1</v>
      </c>
      <c r="Y42" s="977"/>
    </row>
    <row r="43" spans="1:25" ht="14.4" customHeight="1" x14ac:dyDescent="0.3">
      <c r="A43" s="943" t="s">
        <v>6502</v>
      </c>
      <c r="B43" s="916">
        <v>8</v>
      </c>
      <c r="C43" s="917">
        <v>3.96</v>
      </c>
      <c r="D43" s="918">
        <v>3.1</v>
      </c>
      <c r="E43" s="928">
        <v>3</v>
      </c>
      <c r="F43" s="911">
        <v>1.48</v>
      </c>
      <c r="G43" s="912">
        <v>3.3</v>
      </c>
      <c r="H43" s="910">
        <v>1</v>
      </c>
      <c r="I43" s="911">
        <v>0.49</v>
      </c>
      <c r="J43" s="912">
        <v>2</v>
      </c>
      <c r="K43" s="913">
        <v>0.49</v>
      </c>
      <c r="L43" s="910">
        <v>1</v>
      </c>
      <c r="M43" s="910">
        <v>9</v>
      </c>
      <c r="N43" s="914">
        <v>3</v>
      </c>
      <c r="O43" s="910" t="s">
        <v>6429</v>
      </c>
      <c r="P43" s="927" t="s">
        <v>6503</v>
      </c>
      <c r="Q43" s="915">
        <f t="shared" si="0"/>
        <v>-7</v>
      </c>
      <c r="R43" s="974">
        <f t="shared" si="0"/>
        <v>-3.4699999999999998</v>
      </c>
      <c r="S43" s="915">
        <f t="shared" si="1"/>
        <v>-2</v>
      </c>
      <c r="T43" s="974">
        <f t="shared" si="2"/>
        <v>-0.99</v>
      </c>
      <c r="U43" s="981">
        <v>3</v>
      </c>
      <c r="V43" s="924">
        <v>2</v>
      </c>
      <c r="W43" s="924">
        <v>-1</v>
      </c>
      <c r="X43" s="979">
        <v>0.66666666666666663</v>
      </c>
      <c r="Y43" s="977"/>
    </row>
    <row r="44" spans="1:25" ht="14.4" customHeight="1" x14ac:dyDescent="0.3">
      <c r="A44" s="944" t="s">
        <v>6504</v>
      </c>
      <c r="B44" s="930"/>
      <c r="C44" s="931"/>
      <c r="D44" s="919"/>
      <c r="E44" s="932"/>
      <c r="F44" s="933"/>
      <c r="G44" s="920"/>
      <c r="H44" s="934">
        <v>1</v>
      </c>
      <c r="I44" s="933">
        <v>0.79</v>
      </c>
      <c r="J44" s="922">
        <v>10</v>
      </c>
      <c r="K44" s="935">
        <v>0.79</v>
      </c>
      <c r="L44" s="934">
        <v>2</v>
      </c>
      <c r="M44" s="934">
        <v>15</v>
      </c>
      <c r="N44" s="936">
        <v>5</v>
      </c>
      <c r="O44" s="934" t="s">
        <v>6429</v>
      </c>
      <c r="P44" s="937" t="s">
        <v>6505</v>
      </c>
      <c r="Q44" s="938">
        <f t="shared" si="0"/>
        <v>1</v>
      </c>
      <c r="R44" s="975">
        <f t="shared" si="0"/>
        <v>0.79</v>
      </c>
      <c r="S44" s="938">
        <f t="shared" si="1"/>
        <v>1</v>
      </c>
      <c r="T44" s="975">
        <f t="shared" si="2"/>
        <v>0.79</v>
      </c>
      <c r="U44" s="982">
        <v>5</v>
      </c>
      <c r="V44" s="939">
        <v>10</v>
      </c>
      <c r="W44" s="939">
        <v>5</v>
      </c>
      <c r="X44" s="980">
        <v>2</v>
      </c>
      <c r="Y44" s="978">
        <v>5</v>
      </c>
    </row>
    <row r="45" spans="1:25" ht="14.4" customHeight="1" x14ac:dyDescent="0.3">
      <c r="A45" s="943" t="s">
        <v>6506</v>
      </c>
      <c r="B45" s="924"/>
      <c r="C45" s="925"/>
      <c r="D45" s="926"/>
      <c r="E45" s="928"/>
      <c r="F45" s="911"/>
      <c r="G45" s="912"/>
      <c r="H45" s="907">
        <v>2</v>
      </c>
      <c r="I45" s="908">
        <v>1.73</v>
      </c>
      <c r="J45" s="909">
        <v>6.5</v>
      </c>
      <c r="K45" s="913">
        <v>1.17</v>
      </c>
      <c r="L45" s="910">
        <v>5</v>
      </c>
      <c r="M45" s="910">
        <v>42</v>
      </c>
      <c r="N45" s="914">
        <v>14</v>
      </c>
      <c r="O45" s="910" t="s">
        <v>6429</v>
      </c>
      <c r="P45" s="927" t="s">
        <v>6507</v>
      </c>
      <c r="Q45" s="915">
        <f t="shared" si="0"/>
        <v>2</v>
      </c>
      <c r="R45" s="974">
        <f t="shared" si="0"/>
        <v>1.73</v>
      </c>
      <c r="S45" s="915">
        <f t="shared" si="1"/>
        <v>2</v>
      </c>
      <c r="T45" s="974">
        <f t="shared" si="2"/>
        <v>1.73</v>
      </c>
      <c r="U45" s="981">
        <v>28</v>
      </c>
      <c r="V45" s="924">
        <v>13</v>
      </c>
      <c r="W45" s="924">
        <v>-15</v>
      </c>
      <c r="X45" s="979">
        <v>0.4642857142857143</v>
      </c>
      <c r="Y45" s="977"/>
    </row>
    <row r="46" spans="1:25" ht="14.4" customHeight="1" x14ac:dyDescent="0.3">
      <c r="A46" s="944" t="s">
        <v>6508</v>
      </c>
      <c r="B46" s="939"/>
      <c r="C46" s="940"/>
      <c r="D46" s="929"/>
      <c r="E46" s="932"/>
      <c r="F46" s="933"/>
      <c r="G46" s="920"/>
      <c r="H46" s="941">
        <v>2</v>
      </c>
      <c r="I46" s="942">
        <v>3.36</v>
      </c>
      <c r="J46" s="922">
        <v>28.5</v>
      </c>
      <c r="K46" s="935">
        <v>1.68</v>
      </c>
      <c r="L46" s="934">
        <v>6</v>
      </c>
      <c r="M46" s="934">
        <v>54</v>
      </c>
      <c r="N46" s="936">
        <v>18</v>
      </c>
      <c r="O46" s="934" t="s">
        <v>6429</v>
      </c>
      <c r="P46" s="937" t="s">
        <v>6509</v>
      </c>
      <c r="Q46" s="938">
        <f t="shared" si="0"/>
        <v>2</v>
      </c>
      <c r="R46" s="975">
        <f t="shared" si="0"/>
        <v>3.36</v>
      </c>
      <c r="S46" s="938">
        <f t="shared" si="1"/>
        <v>2</v>
      </c>
      <c r="T46" s="975">
        <f t="shared" si="2"/>
        <v>3.36</v>
      </c>
      <c r="U46" s="982">
        <v>36</v>
      </c>
      <c r="V46" s="939">
        <v>57</v>
      </c>
      <c r="W46" s="939">
        <v>21</v>
      </c>
      <c r="X46" s="980">
        <v>1.5833333333333333</v>
      </c>
      <c r="Y46" s="978">
        <v>21</v>
      </c>
    </row>
    <row r="47" spans="1:25" ht="14.4" customHeight="1" x14ac:dyDescent="0.3">
      <c r="A47" s="944" t="s">
        <v>6510</v>
      </c>
      <c r="B47" s="939"/>
      <c r="C47" s="940"/>
      <c r="D47" s="929"/>
      <c r="E47" s="932">
        <v>1</v>
      </c>
      <c r="F47" s="933">
        <v>3.11</v>
      </c>
      <c r="G47" s="920">
        <v>21</v>
      </c>
      <c r="H47" s="941"/>
      <c r="I47" s="942"/>
      <c r="J47" s="921"/>
      <c r="K47" s="935">
        <v>3.11</v>
      </c>
      <c r="L47" s="934">
        <v>7</v>
      </c>
      <c r="M47" s="934">
        <v>63</v>
      </c>
      <c r="N47" s="936">
        <v>21</v>
      </c>
      <c r="O47" s="934" t="s">
        <v>6429</v>
      </c>
      <c r="P47" s="937" t="s">
        <v>6511</v>
      </c>
      <c r="Q47" s="938">
        <f t="shared" si="0"/>
        <v>0</v>
      </c>
      <c r="R47" s="975">
        <f t="shared" si="0"/>
        <v>0</v>
      </c>
      <c r="S47" s="938">
        <f t="shared" si="1"/>
        <v>-1</v>
      </c>
      <c r="T47" s="975">
        <f t="shared" si="2"/>
        <v>-3.11</v>
      </c>
      <c r="U47" s="982" t="s">
        <v>578</v>
      </c>
      <c r="V47" s="939" t="s">
        <v>578</v>
      </c>
      <c r="W47" s="939" t="s">
        <v>578</v>
      </c>
      <c r="X47" s="980" t="s">
        <v>578</v>
      </c>
      <c r="Y47" s="978"/>
    </row>
    <row r="48" spans="1:25" ht="14.4" customHeight="1" x14ac:dyDescent="0.3">
      <c r="A48" s="943" t="s">
        <v>6512</v>
      </c>
      <c r="B48" s="924"/>
      <c r="C48" s="925"/>
      <c r="D48" s="926"/>
      <c r="E48" s="928"/>
      <c r="F48" s="911"/>
      <c r="G48" s="912"/>
      <c r="H48" s="907">
        <v>2</v>
      </c>
      <c r="I48" s="908">
        <v>0.91</v>
      </c>
      <c r="J48" s="909">
        <v>4</v>
      </c>
      <c r="K48" s="913">
        <v>0.55000000000000004</v>
      </c>
      <c r="L48" s="910">
        <v>3</v>
      </c>
      <c r="M48" s="910">
        <v>24</v>
      </c>
      <c r="N48" s="914">
        <v>8</v>
      </c>
      <c r="O48" s="910" t="s">
        <v>6429</v>
      </c>
      <c r="P48" s="927" t="s">
        <v>6513</v>
      </c>
      <c r="Q48" s="915">
        <f t="shared" si="0"/>
        <v>2</v>
      </c>
      <c r="R48" s="974">
        <f t="shared" si="0"/>
        <v>0.91</v>
      </c>
      <c r="S48" s="915">
        <f t="shared" si="1"/>
        <v>2</v>
      </c>
      <c r="T48" s="974">
        <f t="shared" si="2"/>
        <v>0.91</v>
      </c>
      <c r="U48" s="981">
        <v>16</v>
      </c>
      <c r="V48" s="924">
        <v>8</v>
      </c>
      <c r="W48" s="924">
        <v>-8</v>
      </c>
      <c r="X48" s="979">
        <v>0.5</v>
      </c>
      <c r="Y48" s="977"/>
    </row>
    <row r="49" spans="1:25" ht="14.4" customHeight="1" x14ac:dyDescent="0.3">
      <c r="A49" s="944" t="s">
        <v>6514</v>
      </c>
      <c r="B49" s="939">
        <v>2</v>
      </c>
      <c r="C49" s="940">
        <v>1.37</v>
      </c>
      <c r="D49" s="929">
        <v>12.5</v>
      </c>
      <c r="E49" s="932"/>
      <c r="F49" s="933"/>
      <c r="G49" s="920"/>
      <c r="H49" s="941"/>
      <c r="I49" s="942"/>
      <c r="J49" s="921"/>
      <c r="K49" s="935">
        <v>0.68</v>
      </c>
      <c r="L49" s="934">
        <v>3</v>
      </c>
      <c r="M49" s="934">
        <v>27</v>
      </c>
      <c r="N49" s="936">
        <v>9</v>
      </c>
      <c r="O49" s="934" t="s">
        <v>6429</v>
      </c>
      <c r="P49" s="937" t="s">
        <v>6515</v>
      </c>
      <c r="Q49" s="938">
        <f t="shared" si="0"/>
        <v>-2</v>
      </c>
      <c r="R49" s="975">
        <f t="shared" si="0"/>
        <v>-1.37</v>
      </c>
      <c r="S49" s="938">
        <f t="shared" si="1"/>
        <v>0</v>
      </c>
      <c r="T49" s="975">
        <f t="shared" si="2"/>
        <v>0</v>
      </c>
      <c r="U49" s="982" t="s">
        <v>578</v>
      </c>
      <c r="V49" s="939" t="s">
        <v>578</v>
      </c>
      <c r="W49" s="939" t="s">
        <v>578</v>
      </c>
      <c r="X49" s="980" t="s">
        <v>578</v>
      </c>
      <c r="Y49" s="978"/>
    </row>
    <row r="50" spans="1:25" ht="14.4" customHeight="1" x14ac:dyDescent="0.3">
      <c r="A50" s="943" t="s">
        <v>6516</v>
      </c>
      <c r="B50" s="924">
        <v>3</v>
      </c>
      <c r="C50" s="925">
        <v>1.38</v>
      </c>
      <c r="D50" s="926">
        <v>9</v>
      </c>
      <c r="E50" s="928">
        <v>2</v>
      </c>
      <c r="F50" s="911">
        <v>0.84</v>
      </c>
      <c r="G50" s="912">
        <v>5.5</v>
      </c>
      <c r="H50" s="907">
        <v>7</v>
      </c>
      <c r="I50" s="908">
        <v>2.74</v>
      </c>
      <c r="J50" s="909">
        <v>3.9</v>
      </c>
      <c r="K50" s="913">
        <v>0.42</v>
      </c>
      <c r="L50" s="910">
        <v>2</v>
      </c>
      <c r="M50" s="910">
        <v>18</v>
      </c>
      <c r="N50" s="914">
        <v>6</v>
      </c>
      <c r="O50" s="910" t="s">
        <v>6429</v>
      </c>
      <c r="P50" s="927" t="s">
        <v>6517</v>
      </c>
      <c r="Q50" s="915">
        <f t="shared" si="0"/>
        <v>4</v>
      </c>
      <c r="R50" s="974">
        <f t="shared" si="0"/>
        <v>1.3600000000000003</v>
      </c>
      <c r="S50" s="915">
        <f t="shared" si="1"/>
        <v>5</v>
      </c>
      <c r="T50" s="974">
        <f t="shared" si="2"/>
        <v>1.9000000000000004</v>
      </c>
      <c r="U50" s="981">
        <v>42</v>
      </c>
      <c r="V50" s="924">
        <v>27.3</v>
      </c>
      <c r="W50" s="924">
        <v>-14.7</v>
      </c>
      <c r="X50" s="979">
        <v>0.65</v>
      </c>
      <c r="Y50" s="977">
        <v>4</v>
      </c>
    </row>
    <row r="51" spans="1:25" ht="14.4" customHeight="1" x14ac:dyDescent="0.3">
      <c r="A51" s="944" t="s">
        <v>6518</v>
      </c>
      <c r="B51" s="939"/>
      <c r="C51" s="940"/>
      <c r="D51" s="929"/>
      <c r="E51" s="932">
        <v>1</v>
      </c>
      <c r="F51" s="933">
        <v>0.54</v>
      </c>
      <c r="G51" s="920">
        <v>21</v>
      </c>
      <c r="H51" s="941"/>
      <c r="I51" s="942"/>
      <c r="J51" s="921"/>
      <c r="K51" s="935">
        <v>0.54</v>
      </c>
      <c r="L51" s="934">
        <v>3</v>
      </c>
      <c r="M51" s="934">
        <v>24</v>
      </c>
      <c r="N51" s="936">
        <v>8</v>
      </c>
      <c r="O51" s="934" t="s">
        <v>6429</v>
      </c>
      <c r="P51" s="937" t="s">
        <v>6519</v>
      </c>
      <c r="Q51" s="938">
        <f t="shared" si="0"/>
        <v>0</v>
      </c>
      <c r="R51" s="975">
        <f t="shared" si="0"/>
        <v>0</v>
      </c>
      <c r="S51" s="938">
        <f t="shared" si="1"/>
        <v>-1</v>
      </c>
      <c r="T51" s="975">
        <f t="shared" si="2"/>
        <v>-0.54</v>
      </c>
      <c r="U51" s="982" t="s">
        <v>578</v>
      </c>
      <c r="V51" s="939" t="s">
        <v>578</v>
      </c>
      <c r="W51" s="939" t="s">
        <v>578</v>
      </c>
      <c r="X51" s="980" t="s">
        <v>578</v>
      </c>
      <c r="Y51" s="978"/>
    </row>
    <row r="52" spans="1:25" ht="14.4" customHeight="1" x14ac:dyDescent="0.3">
      <c r="A52" s="944" t="s">
        <v>6520</v>
      </c>
      <c r="B52" s="939"/>
      <c r="C52" s="940"/>
      <c r="D52" s="929"/>
      <c r="E52" s="932">
        <v>1</v>
      </c>
      <c r="F52" s="933">
        <v>0.62</v>
      </c>
      <c r="G52" s="920">
        <v>10</v>
      </c>
      <c r="H52" s="941"/>
      <c r="I52" s="942"/>
      <c r="J52" s="921"/>
      <c r="K52" s="935">
        <v>0.62</v>
      </c>
      <c r="L52" s="934">
        <v>2</v>
      </c>
      <c r="M52" s="934">
        <v>21</v>
      </c>
      <c r="N52" s="936">
        <v>7</v>
      </c>
      <c r="O52" s="934" t="s">
        <v>6429</v>
      </c>
      <c r="P52" s="937" t="s">
        <v>6521</v>
      </c>
      <c r="Q52" s="938">
        <f t="shared" si="0"/>
        <v>0</v>
      </c>
      <c r="R52" s="975">
        <f t="shared" si="0"/>
        <v>0</v>
      </c>
      <c r="S52" s="938">
        <f t="shared" si="1"/>
        <v>-1</v>
      </c>
      <c r="T52" s="975">
        <f t="shared" si="2"/>
        <v>-0.62</v>
      </c>
      <c r="U52" s="982" t="s">
        <v>578</v>
      </c>
      <c r="V52" s="939" t="s">
        <v>578</v>
      </c>
      <c r="W52" s="939" t="s">
        <v>578</v>
      </c>
      <c r="X52" s="980" t="s">
        <v>578</v>
      </c>
      <c r="Y52" s="978"/>
    </row>
    <row r="53" spans="1:25" ht="14.4" customHeight="1" x14ac:dyDescent="0.3">
      <c r="A53" s="943" t="s">
        <v>6522</v>
      </c>
      <c r="B53" s="924">
        <v>11</v>
      </c>
      <c r="C53" s="925">
        <v>3.81</v>
      </c>
      <c r="D53" s="926">
        <v>2.9</v>
      </c>
      <c r="E53" s="928">
        <v>6</v>
      </c>
      <c r="F53" s="911">
        <v>1.96</v>
      </c>
      <c r="G53" s="912">
        <v>2.2999999999999998</v>
      </c>
      <c r="H53" s="907">
        <v>13</v>
      </c>
      <c r="I53" s="908">
        <v>4.3499999999999996</v>
      </c>
      <c r="J53" s="909">
        <v>3.2</v>
      </c>
      <c r="K53" s="913">
        <v>0.36</v>
      </c>
      <c r="L53" s="910">
        <v>2</v>
      </c>
      <c r="M53" s="910">
        <v>15</v>
      </c>
      <c r="N53" s="914">
        <v>5</v>
      </c>
      <c r="O53" s="910" t="s">
        <v>6429</v>
      </c>
      <c r="P53" s="927" t="s">
        <v>6523</v>
      </c>
      <c r="Q53" s="915">
        <f t="shared" si="0"/>
        <v>2</v>
      </c>
      <c r="R53" s="974">
        <f t="shared" si="0"/>
        <v>0.53999999999999959</v>
      </c>
      <c r="S53" s="915">
        <f t="shared" si="1"/>
        <v>7</v>
      </c>
      <c r="T53" s="974">
        <f t="shared" si="2"/>
        <v>2.3899999999999997</v>
      </c>
      <c r="U53" s="981">
        <v>65</v>
      </c>
      <c r="V53" s="924">
        <v>41.6</v>
      </c>
      <c r="W53" s="924">
        <v>-23.4</v>
      </c>
      <c r="X53" s="979">
        <v>0.64</v>
      </c>
      <c r="Y53" s="977">
        <v>7</v>
      </c>
    </row>
    <row r="54" spans="1:25" ht="14.4" customHeight="1" x14ac:dyDescent="0.3">
      <c r="A54" s="944" t="s">
        <v>6524</v>
      </c>
      <c r="B54" s="939">
        <v>3</v>
      </c>
      <c r="C54" s="940">
        <v>1.43</v>
      </c>
      <c r="D54" s="929">
        <v>3.3</v>
      </c>
      <c r="E54" s="932"/>
      <c r="F54" s="933"/>
      <c r="G54" s="920"/>
      <c r="H54" s="941"/>
      <c r="I54" s="942"/>
      <c r="J54" s="921"/>
      <c r="K54" s="935">
        <v>0.48</v>
      </c>
      <c r="L54" s="934">
        <v>2</v>
      </c>
      <c r="M54" s="934">
        <v>21</v>
      </c>
      <c r="N54" s="936">
        <v>7</v>
      </c>
      <c r="O54" s="934" t="s">
        <v>6429</v>
      </c>
      <c r="P54" s="937" t="s">
        <v>6525</v>
      </c>
      <c r="Q54" s="938">
        <f t="shared" si="0"/>
        <v>-3</v>
      </c>
      <c r="R54" s="975">
        <f t="shared" si="0"/>
        <v>-1.43</v>
      </c>
      <c r="S54" s="938">
        <f t="shared" si="1"/>
        <v>0</v>
      </c>
      <c r="T54" s="975">
        <f t="shared" si="2"/>
        <v>0</v>
      </c>
      <c r="U54" s="982" t="s">
        <v>578</v>
      </c>
      <c r="V54" s="939" t="s">
        <v>578</v>
      </c>
      <c r="W54" s="939" t="s">
        <v>578</v>
      </c>
      <c r="X54" s="980" t="s">
        <v>578</v>
      </c>
      <c r="Y54" s="978"/>
    </row>
    <row r="55" spans="1:25" ht="14.4" customHeight="1" x14ac:dyDescent="0.3">
      <c r="A55" s="944" t="s">
        <v>6526</v>
      </c>
      <c r="B55" s="939"/>
      <c r="C55" s="940"/>
      <c r="D55" s="929"/>
      <c r="E55" s="932"/>
      <c r="F55" s="933"/>
      <c r="G55" s="920"/>
      <c r="H55" s="941">
        <v>1</v>
      </c>
      <c r="I55" s="942">
        <v>1.05</v>
      </c>
      <c r="J55" s="921">
        <v>8</v>
      </c>
      <c r="K55" s="935">
        <v>0.65</v>
      </c>
      <c r="L55" s="934">
        <v>3</v>
      </c>
      <c r="M55" s="934">
        <v>24</v>
      </c>
      <c r="N55" s="936">
        <v>8</v>
      </c>
      <c r="O55" s="934" t="s">
        <v>6429</v>
      </c>
      <c r="P55" s="937" t="s">
        <v>6527</v>
      </c>
      <c r="Q55" s="938">
        <f t="shared" si="0"/>
        <v>1</v>
      </c>
      <c r="R55" s="975">
        <f t="shared" si="0"/>
        <v>1.05</v>
      </c>
      <c r="S55" s="938">
        <f t="shared" si="1"/>
        <v>1</v>
      </c>
      <c r="T55" s="975">
        <f t="shared" si="2"/>
        <v>1.05</v>
      </c>
      <c r="U55" s="982">
        <v>8</v>
      </c>
      <c r="V55" s="939">
        <v>8</v>
      </c>
      <c r="W55" s="939">
        <v>0</v>
      </c>
      <c r="X55" s="980">
        <v>1</v>
      </c>
      <c r="Y55" s="978"/>
    </row>
    <row r="56" spans="1:25" ht="14.4" customHeight="1" x14ac:dyDescent="0.3">
      <c r="A56" s="943" t="s">
        <v>6528</v>
      </c>
      <c r="B56" s="924">
        <v>4</v>
      </c>
      <c r="C56" s="925">
        <v>1.56</v>
      </c>
      <c r="D56" s="926">
        <v>3</v>
      </c>
      <c r="E56" s="907">
        <v>8</v>
      </c>
      <c r="F56" s="908">
        <v>3.11</v>
      </c>
      <c r="G56" s="909">
        <v>2.2999999999999998</v>
      </c>
      <c r="H56" s="910">
        <v>8</v>
      </c>
      <c r="I56" s="911">
        <v>2.92</v>
      </c>
      <c r="J56" s="912">
        <v>3</v>
      </c>
      <c r="K56" s="913">
        <v>0.39</v>
      </c>
      <c r="L56" s="910">
        <v>2</v>
      </c>
      <c r="M56" s="910">
        <v>15</v>
      </c>
      <c r="N56" s="914">
        <v>5</v>
      </c>
      <c r="O56" s="910" t="s">
        <v>6429</v>
      </c>
      <c r="P56" s="927" t="s">
        <v>6529</v>
      </c>
      <c r="Q56" s="915">
        <f t="shared" si="0"/>
        <v>4</v>
      </c>
      <c r="R56" s="974">
        <f t="shared" si="0"/>
        <v>1.3599999999999999</v>
      </c>
      <c r="S56" s="915">
        <f t="shared" si="1"/>
        <v>0</v>
      </c>
      <c r="T56" s="974">
        <f t="shared" si="2"/>
        <v>-0.18999999999999995</v>
      </c>
      <c r="U56" s="981">
        <v>40</v>
      </c>
      <c r="V56" s="924">
        <v>24</v>
      </c>
      <c r="W56" s="924">
        <v>-16</v>
      </c>
      <c r="X56" s="979">
        <v>0.6</v>
      </c>
      <c r="Y56" s="977">
        <v>2</v>
      </c>
    </row>
    <row r="57" spans="1:25" ht="14.4" customHeight="1" x14ac:dyDescent="0.3">
      <c r="A57" s="944" t="s">
        <v>6530</v>
      </c>
      <c r="B57" s="939"/>
      <c r="C57" s="940"/>
      <c r="D57" s="929"/>
      <c r="E57" s="941">
        <v>1</v>
      </c>
      <c r="F57" s="942">
        <v>0.53</v>
      </c>
      <c r="G57" s="921">
        <v>7</v>
      </c>
      <c r="H57" s="934">
        <v>1</v>
      </c>
      <c r="I57" s="933">
        <v>0.53</v>
      </c>
      <c r="J57" s="922">
        <v>8</v>
      </c>
      <c r="K57" s="935">
        <v>0.53</v>
      </c>
      <c r="L57" s="934">
        <v>2</v>
      </c>
      <c r="M57" s="934">
        <v>21</v>
      </c>
      <c r="N57" s="936">
        <v>7</v>
      </c>
      <c r="O57" s="934" t="s">
        <v>6429</v>
      </c>
      <c r="P57" s="937" t="s">
        <v>6531</v>
      </c>
      <c r="Q57" s="938">
        <f t="shared" si="0"/>
        <v>1</v>
      </c>
      <c r="R57" s="975">
        <f t="shared" si="0"/>
        <v>0.53</v>
      </c>
      <c r="S57" s="938">
        <f t="shared" si="1"/>
        <v>0</v>
      </c>
      <c r="T57" s="975">
        <f t="shared" si="2"/>
        <v>0</v>
      </c>
      <c r="U57" s="982">
        <v>7</v>
      </c>
      <c r="V57" s="939">
        <v>8</v>
      </c>
      <c r="W57" s="939">
        <v>1</v>
      </c>
      <c r="X57" s="980">
        <v>1.1428571428571428</v>
      </c>
      <c r="Y57" s="978">
        <v>1</v>
      </c>
    </row>
    <row r="58" spans="1:25" ht="14.4" customHeight="1" x14ac:dyDescent="0.3">
      <c r="A58" s="944" t="s">
        <v>6532</v>
      </c>
      <c r="B58" s="939">
        <v>1</v>
      </c>
      <c r="C58" s="940">
        <v>1.36</v>
      </c>
      <c r="D58" s="929">
        <v>16</v>
      </c>
      <c r="E58" s="941">
        <v>2</v>
      </c>
      <c r="F58" s="942">
        <v>1.59</v>
      </c>
      <c r="G58" s="921">
        <v>5</v>
      </c>
      <c r="H58" s="934">
        <v>1</v>
      </c>
      <c r="I58" s="933">
        <v>1.27</v>
      </c>
      <c r="J58" s="920">
        <v>6</v>
      </c>
      <c r="K58" s="935">
        <v>0.95</v>
      </c>
      <c r="L58" s="934">
        <v>3</v>
      </c>
      <c r="M58" s="934">
        <v>30</v>
      </c>
      <c r="N58" s="936">
        <v>10</v>
      </c>
      <c r="O58" s="934" t="s">
        <v>6429</v>
      </c>
      <c r="P58" s="937" t="s">
        <v>6533</v>
      </c>
      <c r="Q58" s="938">
        <f t="shared" si="0"/>
        <v>0</v>
      </c>
      <c r="R58" s="975">
        <f t="shared" si="0"/>
        <v>-9.000000000000008E-2</v>
      </c>
      <c r="S58" s="938">
        <f t="shared" si="1"/>
        <v>-1</v>
      </c>
      <c r="T58" s="975">
        <f t="shared" si="2"/>
        <v>-0.32000000000000006</v>
      </c>
      <c r="U58" s="982">
        <v>10</v>
      </c>
      <c r="V58" s="939">
        <v>6</v>
      </c>
      <c r="W58" s="939">
        <v>-4</v>
      </c>
      <c r="X58" s="980">
        <v>0.6</v>
      </c>
      <c r="Y58" s="978"/>
    </row>
    <row r="59" spans="1:25" ht="14.4" customHeight="1" x14ac:dyDescent="0.3">
      <c r="A59" s="943" t="s">
        <v>6534</v>
      </c>
      <c r="B59" s="924">
        <v>11</v>
      </c>
      <c r="C59" s="925">
        <v>4.03</v>
      </c>
      <c r="D59" s="926">
        <v>2.2000000000000002</v>
      </c>
      <c r="E59" s="907">
        <v>11</v>
      </c>
      <c r="F59" s="908">
        <v>4.07</v>
      </c>
      <c r="G59" s="909">
        <v>2.1</v>
      </c>
      <c r="H59" s="910">
        <v>10</v>
      </c>
      <c r="I59" s="911">
        <v>3.77</v>
      </c>
      <c r="J59" s="912">
        <v>3.3</v>
      </c>
      <c r="K59" s="913">
        <v>0.37</v>
      </c>
      <c r="L59" s="910">
        <v>1</v>
      </c>
      <c r="M59" s="910">
        <v>12</v>
      </c>
      <c r="N59" s="914">
        <v>4</v>
      </c>
      <c r="O59" s="910" t="s">
        <v>6429</v>
      </c>
      <c r="P59" s="927" t="s">
        <v>6535</v>
      </c>
      <c r="Q59" s="915">
        <f t="shared" si="0"/>
        <v>-1</v>
      </c>
      <c r="R59" s="974">
        <f t="shared" si="0"/>
        <v>-0.26000000000000023</v>
      </c>
      <c r="S59" s="915">
        <f t="shared" si="1"/>
        <v>-1</v>
      </c>
      <c r="T59" s="974">
        <f t="shared" si="2"/>
        <v>-0.30000000000000027</v>
      </c>
      <c r="U59" s="981">
        <v>40</v>
      </c>
      <c r="V59" s="924">
        <v>33</v>
      </c>
      <c r="W59" s="924">
        <v>-7</v>
      </c>
      <c r="X59" s="979">
        <v>0.82499999999999996</v>
      </c>
      <c r="Y59" s="977">
        <v>10</v>
      </c>
    </row>
    <row r="60" spans="1:25" ht="14.4" customHeight="1" x14ac:dyDescent="0.3">
      <c r="A60" s="944" t="s">
        <v>6536</v>
      </c>
      <c r="B60" s="939"/>
      <c r="C60" s="940"/>
      <c r="D60" s="929"/>
      <c r="E60" s="941">
        <v>1</v>
      </c>
      <c r="F60" s="942">
        <v>0.56000000000000005</v>
      </c>
      <c r="G60" s="921">
        <v>3</v>
      </c>
      <c r="H60" s="934"/>
      <c r="I60" s="933"/>
      <c r="J60" s="920"/>
      <c r="K60" s="935">
        <v>0.56000000000000005</v>
      </c>
      <c r="L60" s="934">
        <v>2</v>
      </c>
      <c r="M60" s="934">
        <v>18</v>
      </c>
      <c r="N60" s="936">
        <v>6</v>
      </c>
      <c r="O60" s="934" t="s">
        <v>6429</v>
      </c>
      <c r="P60" s="937" t="s">
        <v>6537</v>
      </c>
      <c r="Q60" s="938">
        <f t="shared" si="0"/>
        <v>0</v>
      </c>
      <c r="R60" s="975">
        <f t="shared" si="0"/>
        <v>0</v>
      </c>
      <c r="S60" s="938">
        <f t="shared" si="1"/>
        <v>-1</v>
      </c>
      <c r="T60" s="975">
        <f t="shared" si="2"/>
        <v>-0.56000000000000005</v>
      </c>
      <c r="U60" s="982" t="s">
        <v>578</v>
      </c>
      <c r="V60" s="939" t="s">
        <v>578</v>
      </c>
      <c r="W60" s="939" t="s">
        <v>578</v>
      </c>
      <c r="X60" s="980" t="s">
        <v>578</v>
      </c>
      <c r="Y60" s="978"/>
    </row>
    <row r="61" spans="1:25" ht="14.4" customHeight="1" x14ac:dyDescent="0.3">
      <c r="A61" s="943" t="s">
        <v>6538</v>
      </c>
      <c r="B61" s="924"/>
      <c r="C61" s="925"/>
      <c r="D61" s="926"/>
      <c r="E61" s="907">
        <v>1</v>
      </c>
      <c r="F61" s="908">
        <v>0.56000000000000005</v>
      </c>
      <c r="G61" s="909">
        <v>8</v>
      </c>
      <c r="H61" s="910"/>
      <c r="I61" s="911"/>
      <c r="J61" s="912"/>
      <c r="K61" s="913">
        <v>0.56000000000000005</v>
      </c>
      <c r="L61" s="910">
        <v>2</v>
      </c>
      <c r="M61" s="910">
        <v>18</v>
      </c>
      <c r="N61" s="914">
        <v>6</v>
      </c>
      <c r="O61" s="910" t="s">
        <v>6429</v>
      </c>
      <c r="P61" s="927" t="s">
        <v>6539</v>
      </c>
      <c r="Q61" s="915">
        <f t="shared" si="0"/>
        <v>0</v>
      </c>
      <c r="R61" s="974">
        <f t="shared" si="0"/>
        <v>0</v>
      </c>
      <c r="S61" s="915">
        <f t="shared" si="1"/>
        <v>-1</v>
      </c>
      <c r="T61" s="974">
        <f t="shared" si="2"/>
        <v>-0.56000000000000005</v>
      </c>
      <c r="U61" s="981" t="s">
        <v>578</v>
      </c>
      <c r="V61" s="924" t="s">
        <v>578</v>
      </c>
      <c r="W61" s="924" t="s">
        <v>578</v>
      </c>
      <c r="X61" s="979" t="s">
        <v>578</v>
      </c>
      <c r="Y61" s="977"/>
    </row>
    <row r="62" spans="1:25" ht="14.4" customHeight="1" x14ac:dyDescent="0.3">
      <c r="A62" s="943" t="s">
        <v>6540</v>
      </c>
      <c r="B62" s="924"/>
      <c r="C62" s="925"/>
      <c r="D62" s="926"/>
      <c r="E62" s="928">
        <v>3</v>
      </c>
      <c r="F62" s="911">
        <v>0.96</v>
      </c>
      <c r="G62" s="912">
        <v>6</v>
      </c>
      <c r="H62" s="907">
        <v>5</v>
      </c>
      <c r="I62" s="908">
        <v>1.61</v>
      </c>
      <c r="J62" s="923">
        <v>5</v>
      </c>
      <c r="K62" s="913">
        <v>0.32</v>
      </c>
      <c r="L62" s="910">
        <v>1</v>
      </c>
      <c r="M62" s="910">
        <v>12</v>
      </c>
      <c r="N62" s="914">
        <v>4</v>
      </c>
      <c r="O62" s="910" t="s">
        <v>6429</v>
      </c>
      <c r="P62" s="927" t="s">
        <v>6541</v>
      </c>
      <c r="Q62" s="915">
        <f t="shared" si="0"/>
        <v>5</v>
      </c>
      <c r="R62" s="974">
        <f t="shared" si="0"/>
        <v>1.61</v>
      </c>
      <c r="S62" s="915">
        <f t="shared" si="1"/>
        <v>2</v>
      </c>
      <c r="T62" s="974">
        <f t="shared" si="2"/>
        <v>0.65000000000000013</v>
      </c>
      <c r="U62" s="981">
        <v>20</v>
      </c>
      <c r="V62" s="924">
        <v>25</v>
      </c>
      <c r="W62" s="924">
        <v>5</v>
      </c>
      <c r="X62" s="979">
        <v>1.25</v>
      </c>
      <c r="Y62" s="977">
        <v>11</v>
      </c>
    </row>
    <row r="63" spans="1:25" ht="14.4" customHeight="1" x14ac:dyDescent="0.3">
      <c r="A63" s="944" t="s">
        <v>6542</v>
      </c>
      <c r="B63" s="939"/>
      <c r="C63" s="940"/>
      <c r="D63" s="929"/>
      <c r="E63" s="932"/>
      <c r="F63" s="933"/>
      <c r="G63" s="920"/>
      <c r="H63" s="941">
        <v>2</v>
      </c>
      <c r="I63" s="942">
        <v>0.91</v>
      </c>
      <c r="J63" s="921">
        <v>3</v>
      </c>
      <c r="K63" s="935">
        <v>0.45</v>
      </c>
      <c r="L63" s="934">
        <v>2</v>
      </c>
      <c r="M63" s="934">
        <v>18</v>
      </c>
      <c r="N63" s="936">
        <v>6</v>
      </c>
      <c r="O63" s="934" t="s">
        <v>6429</v>
      </c>
      <c r="P63" s="937" t="s">
        <v>6543</v>
      </c>
      <c r="Q63" s="938">
        <f t="shared" si="0"/>
        <v>2</v>
      </c>
      <c r="R63" s="975">
        <f t="shared" si="0"/>
        <v>0.91</v>
      </c>
      <c r="S63" s="938">
        <f t="shared" si="1"/>
        <v>2</v>
      </c>
      <c r="T63" s="975">
        <f t="shared" si="2"/>
        <v>0.91</v>
      </c>
      <c r="U63" s="982">
        <v>12</v>
      </c>
      <c r="V63" s="939">
        <v>6</v>
      </c>
      <c r="W63" s="939">
        <v>-6</v>
      </c>
      <c r="X63" s="980">
        <v>0.5</v>
      </c>
      <c r="Y63" s="978"/>
    </row>
    <row r="64" spans="1:25" ht="14.4" customHeight="1" x14ac:dyDescent="0.3">
      <c r="A64" s="944" t="s">
        <v>6544</v>
      </c>
      <c r="B64" s="939"/>
      <c r="C64" s="940"/>
      <c r="D64" s="929"/>
      <c r="E64" s="932">
        <v>1</v>
      </c>
      <c r="F64" s="933">
        <v>1.03</v>
      </c>
      <c r="G64" s="920">
        <v>4</v>
      </c>
      <c r="H64" s="941"/>
      <c r="I64" s="942"/>
      <c r="J64" s="921"/>
      <c r="K64" s="935">
        <v>0.78</v>
      </c>
      <c r="L64" s="934">
        <v>3</v>
      </c>
      <c r="M64" s="934">
        <v>24</v>
      </c>
      <c r="N64" s="936">
        <v>8</v>
      </c>
      <c r="O64" s="934" t="s">
        <v>6429</v>
      </c>
      <c r="P64" s="937" t="s">
        <v>6545</v>
      </c>
      <c r="Q64" s="938">
        <f t="shared" si="0"/>
        <v>0</v>
      </c>
      <c r="R64" s="975">
        <f t="shared" si="0"/>
        <v>0</v>
      </c>
      <c r="S64" s="938">
        <f t="shared" si="1"/>
        <v>-1</v>
      </c>
      <c r="T64" s="975">
        <f t="shared" si="2"/>
        <v>-1.03</v>
      </c>
      <c r="U64" s="982" t="s">
        <v>578</v>
      </c>
      <c r="V64" s="939" t="s">
        <v>578</v>
      </c>
      <c r="W64" s="939" t="s">
        <v>578</v>
      </c>
      <c r="X64" s="980" t="s">
        <v>578</v>
      </c>
      <c r="Y64" s="978"/>
    </row>
    <row r="65" spans="1:25" ht="14.4" customHeight="1" x14ac:dyDescent="0.3">
      <c r="A65" s="943" t="s">
        <v>6546</v>
      </c>
      <c r="B65" s="924"/>
      <c r="C65" s="925"/>
      <c r="D65" s="926"/>
      <c r="E65" s="907">
        <v>1</v>
      </c>
      <c r="F65" s="908">
        <v>2.0499999999999998</v>
      </c>
      <c r="G65" s="909">
        <v>6</v>
      </c>
      <c r="H65" s="910"/>
      <c r="I65" s="911"/>
      <c r="J65" s="912"/>
      <c r="K65" s="913">
        <v>2.0499999999999998</v>
      </c>
      <c r="L65" s="910">
        <v>2</v>
      </c>
      <c r="M65" s="910">
        <v>15</v>
      </c>
      <c r="N65" s="914">
        <v>5</v>
      </c>
      <c r="O65" s="910" t="s">
        <v>6429</v>
      </c>
      <c r="P65" s="927" t="s">
        <v>6547</v>
      </c>
      <c r="Q65" s="915">
        <f t="shared" si="0"/>
        <v>0</v>
      </c>
      <c r="R65" s="974">
        <f t="shared" si="0"/>
        <v>0</v>
      </c>
      <c r="S65" s="915">
        <f t="shared" si="1"/>
        <v>-1</v>
      </c>
      <c r="T65" s="974">
        <f t="shared" si="2"/>
        <v>-2.0499999999999998</v>
      </c>
      <c r="U65" s="981" t="s">
        <v>578</v>
      </c>
      <c r="V65" s="924" t="s">
        <v>578</v>
      </c>
      <c r="W65" s="924" t="s">
        <v>578</v>
      </c>
      <c r="X65" s="979" t="s">
        <v>578</v>
      </c>
      <c r="Y65" s="977"/>
    </row>
    <row r="66" spans="1:25" ht="14.4" customHeight="1" x14ac:dyDescent="0.3">
      <c r="A66" s="943" t="s">
        <v>6548</v>
      </c>
      <c r="B66" s="916"/>
      <c r="C66" s="917"/>
      <c r="D66" s="918"/>
      <c r="E66" s="928"/>
      <c r="F66" s="911"/>
      <c r="G66" s="912"/>
      <c r="H66" s="910">
        <v>1</v>
      </c>
      <c r="I66" s="911">
        <v>6.67</v>
      </c>
      <c r="J66" s="923">
        <v>64</v>
      </c>
      <c r="K66" s="913">
        <v>0.79</v>
      </c>
      <c r="L66" s="910">
        <v>2</v>
      </c>
      <c r="M66" s="910">
        <v>15</v>
      </c>
      <c r="N66" s="914">
        <v>5</v>
      </c>
      <c r="O66" s="910" t="s">
        <v>6429</v>
      </c>
      <c r="P66" s="927" t="s">
        <v>6549</v>
      </c>
      <c r="Q66" s="915">
        <f t="shared" si="0"/>
        <v>1</v>
      </c>
      <c r="R66" s="974">
        <f t="shared" si="0"/>
        <v>6.67</v>
      </c>
      <c r="S66" s="915">
        <f t="shared" si="1"/>
        <v>1</v>
      </c>
      <c r="T66" s="974">
        <f t="shared" si="2"/>
        <v>6.67</v>
      </c>
      <c r="U66" s="981">
        <v>5</v>
      </c>
      <c r="V66" s="924">
        <v>64</v>
      </c>
      <c r="W66" s="924">
        <v>59</v>
      </c>
      <c r="X66" s="979">
        <v>12.8</v>
      </c>
      <c r="Y66" s="977">
        <v>59</v>
      </c>
    </row>
    <row r="67" spans="1:25" ht="14.4" customHeight="1" x14ac:dyDescent="0.3">
      <c r="A67" s="944" t="s">
        <v>6550</v>
      </c>
      <c r="B67" s="930">
        <v>2</v>
      </c>
      <c r="C67" s="931">
        <v>10.59</v>
      </c>
      <c r="D67" s="919">
        <v>32.5</v>
      </c>
      <c r="E67" s="932"/>
      <c r="F67" s="933"/>
      <c r="G67" s="920"/>
      <c r="H67" s="934"/>
      <c r="I67" s="933"/>
      <c r="J67" s="920"/>
      <c r="K67" s="935">
        <v>4.82</v>
      </c>
      <c r="L67" s="934">
        <v>9</v>
      </c>
      <c r="M67" s="934">
        <v>81</v>
      </c>
      <c r="N67" s="936">
        <v>27</v>
      </c>
      <c r="O67" s="934" t="s">
        <v>6429</v>
      </c>
      <c r="P67" s="937" t="s">
        <v>6549</v>
      </c>
      <c r="Q67" s="938">
        <f t="shared" si="0"/>
        <v>-2</v>
      </c>
      <c r="R67" s="975">
        <f t="shared" si="0"/>
        <v>-10.59</v>
      </c>
      <c r="S67" s="938">
        <f t="shared" si="1"/>
        <v>0</v>
      </c>
      <c r="T67" s="975">
        <f t="shared" si="2"/>
        <v>0</v>
      </c>
      <c r="U67" s="982" t="s">
        <v>578</v>
      </c>
      <c r="V67" s="939" t="s">
        <v>578</v>
      </c>
      <c r="W67" s="939" t="s">
        <v>578</v>
      </c>
      <c r="X67" s="980" t="s">
        <v>578</v>
      </c>
      <c r="Y67" s="978"/>
    </row>
    <row r="68" spans="1:25" ht="14.4" customHeight="1" x14ac:dyDescent="0.3">
      <c r="A68" s="943" t="s">
        <v>6551</v>
      </c>
      <c r="B68" s="924"/>
      <c r="C68" s="925"/>
      <c r="D68" s="926"/>
      <c r="E68" s="907">
        <v>1</v>
      </c>
      <c r="F68" s="908">
        <v>0.61</v>
      </c>
      <c r="G68" s="909">
        <v>12</v>
      </c>
      <c r="H68" s="910"/>
      <c r="I68" s="911"/>
      <c r="J68" s="912"/>
      <c r="K68" s="913">
        <v>0.61</v>
      </c>
      <c r="L68" s="910">
        <v>1</v>
      </c>
      <c r="M68" s="910">
        <v>12</v>
      </c>
      <c r="N68" s="914">
        <v>4</v>
      </c>
      <c r="O68" s="910" t="s">
        <v>6429</v>
      </c>
      <c r="P68" s="927" t="s">
        <v>6552</v>
      </c>
      <c r="Q68" s="915">
        <f t="shared" si="0"/>
        <v>0</v>
      </c>
      <c r="R68" s="974">
        <f t="shared" si="0"/>
        <v>0</v>
      </c>
      <c r="S68" s="915">
        <f t="shared" si="1"/>
        <v>-1</v>
      </c>
      <c r="T68" s="974">
        <f t="shared" si="2"/>
        <v>-0.61</v>
      </c>
      <c r="U68" s="981" t="s">
        <v>578</v>
      </c>
      <c r="V68" s="924" t="s">
        <v>578</v>
      </c>
      <c r="W68" s="924" t="s">
        <v>578</v>
      </c>
      <c r="X68" s="979" t="s">
        <v>578</v>
      </c>
      <c r="Y68" s="977"/>
    </row>
    <row r="69" spans="1:25" ht="14.4" customHeight="1" x14ac:dyDescent="0.3">
      <c r="A69" s="943" t="s">
        <v>6553</v>
      </c>
      <c r="B69" s="924"/>
      <c r="C69" s="925"/>
      <c r="D69" s="926"/>
      <c r="E69" s="907">
        <v>1</v>
      </c>
      <c r="F69" s="908">
        <v>1.96</v>
      </c>
      <c r="G69" s="909">
        <v>12</v>
      </c>
      <c r="H69" s="910"/>
      <c r="I69" s="911"/>
      <c r="J69" s="912"/>
      <c r="K69" s="913">
        <v>1.68</v>
      </c>
      <c r="L69" s="910">
        <v>5</v>
      </c>
      <c r="M69" s="910">
        <v>42</v>
      </c>
      <c r="N69" s="914">
        <v>14</v>
      </c>
      <c r="O69" s="910" t="s">
        <v>6429</v>
      </c>
      <c r="P69" s="927" t="s">
        <v>6554</v>
      </c>
      <c r="Q69" s="915">
        <f t="shared" si="0"/>
        <v>0</v>
      </c>
      <c r="R69" s="974">
        <f t="shared" si="0"/>
        <v>0</v>
      </c>
      <c r="S69" s="915">
        <f t="shared" si="1"/>
        <v>-1</v>
      </c>
      <c r="T69" s="974">
        <f t="shared" si="2"/>
        <v>-1.96</v>
      </c>
      <c r="U69" s="981" t="s">
        <v>578</v>
      </c>
      <c r="V69" s="924" t="s">
        <v>578</v>
      </c>
      <c r="W69" s="924" t="s">
        <v>578</v>
      </c>
      <c r="X69" s="979" t="s">
        <v>578</v>
      </c>
      <c r="Y69" s="977"/>
    </row>
    <row r="70" spans="1:25" ht="14.4" customHeight="1" x14ac:dyDescent="0.3">
      <c r="A70" s="943" t="s">
        <v>6555</v>
      </c>
      <c r="B70" s="916">
        <v>1</v>
      </c>
      <c r="C70" s="917">
        <v>0.43</v>
      </c>
      <c r="D70" s="918">
        <v>11</v>
      </c>
      <c r="E70" s="928"/>
      <c r="F70" s="911"/>
      <c r="G70" s="912"/>
      <c r="H70" s="910"/>
      <c r="I70" s="911"/>
      <c r="J70" s="912"/>
      <c r="K70" s="913">
        <v>0.43</v>
      </c>
      <c r="L70" s="910">
        <v>2</v>
      </c>
      <c r="M70" s="910">
        <v>18</v>
      </c>
      <c r="N70" s="914">
        <v>6</v>
      </c>
      <c r="O70" s="910" t="s">
        <v>6429</v>
      </c>
      <c r="P70" s="927" t="s">
        <v>6556</v>
      </c>
      <c r="Q70" s="915">
        <f t="shared" ref="Q70:R82" si="3">H70-B70</f>
        <v>-1</v>
      </c>
      <c r="R70" s="974">
        <f t="shared" si="3"/>
        <v>-0.43</v>
      </c>
      <c r="S70" s="915">
        <f t="shared" ref="S70:S82" si="4">H70-E70</f>
        <v>0</v>
      </c>
      <c r="T70" s="974">
        <f t="shared" ref="T70:T82" si="5">I70-F70</f>
        <v>0</v>
      </c>
      <c r="U70" s="981" t="s">
        <v>578</v>
      </c>
      <c r="V70" s="924" t="s">
        <v>578</v>
      </c>
      <c r="W70" s="924" t="s">
        <v>578</v>
      </c>
      <c r="X70" s="979" t="s">
        <v>578</v>
      </c>
      <c r="Y70" s="977"/>
    </row>
    <row r="71" spans="1:25" ht="14.4" customHeight="1" x14ac:dyDescent="0.3">
      <c r="A71" s="943" t="s">
        <v>6557</v>
      </c>
      <c r="B71" s="924">
        <v>3</v>
      </c>
      <c r="C71" s="925">
        <v>4.84</v>
      </c>
      <c r="D71" s="926">
        <v>13.3</v>
      </c>
      <c r="E71" s="907">
        <v>8</v>
      </c>
      <c r="F71" s="908">
        <v>14.31</v>
      </c>
      <c r="G71" s="909">
        <v>13.6</v>
      </c>
      <c r="H71" s="910">
        <v>4</v>
      </c>
      <c r="I71" s="911">
        <v>8.18</v>
      </c>
      <c r="J71" s="923">
        <v>17</v>
      </c>
      <c r="K71" s="913">
        <v>1.43</v>
      </c>
      <c r="L71" s="910">
        <v>4</v>
      </c>
      <c r="M71" s="910">
        <v>36</v>
      </c>
      <c r="N71" s="914">
        <v>12</v>
      </c>
      <c r="O71" s="910" t="s">
        <v>6429</v>
      </c>
      <c r="P71" s="927" t="s">
        <v>6558</v>
      </c>
      <c r="Q71" s="915">
        <f t="shared" si="3"/>
        <v>1</v>
      </c>
      <c r="R71" s="974">
        <f t="shared" si="3"/>
        <v>3.34</v>
      </c>
      <c r="S71" s="915">
        <f t="shared" si="4"/>
        <v>-4</v>
      </c>
      <c r="T71" s="974">
        <f t="shared" si="5"/>
        <v>-6.1300000000000008</v>
      </c>
      <c r="U71" s="981">
        <v>48</v>
      </c>
      <c r="V71" s="924">
        <v>68</v>
      </c>
      <c r="W71" s="924">
        <v>20</v>
      </c>
      <c r="X71" s="979">
        <v>1.4166666666666667</v>
      </c>
      <c r="Y71" s="977">
        <v>21</v>
      </c>
    </row>
    <row r="72" spans="1:25" ht="14.4" customHeight="1" x14ac:dyDescent="0.3">
      <c r="A72" s="944" t="s">
        <v>6559</v>
      </c>
      <c r="B72" s="939">
        <v>3</v>
      </c>
      <c r="C72" s="940">
        <v>10.77</v>
      </c>
      <c r="D72" s="929">
        <v>31.3</v>
      </c>
      <c r="E72" s="941"/>
      <c r="F72" s="942"/>
      <c r="G72" s="921"/>
      <c r="H72" s="934">
        <v>2</v>
      </c>
      <c r="I72" s="933">
        <v>6.05</v>
      </c>
      <c r="J72" s="922">
        <v>16</v>
      </c>
      <c r="K72" s="935">
        <v>1.81</v>
      </c>
      <c r="L72" s="934">
        <v>5</v>
      </c>
      <c r="M72" s="934">
        <v>45</v>
      </c>
      <c r="N72" s="936">
        <v>15</v>
      </c>
      <c r="O72" s="934" t="s">
        <v>6429</v>
      </c>
      <c r="P72" s="937" t="s">
        <v>6560</v>
      </c>
      <c r="Q72" s="938">
        <f t="shared" si="3"/>
        <v>-1</v>
      </c>
      <c r="R72" s="975">
        <f t="shared" si="3"/>
        <v>-4.72</v>
      </c>
      <c r="S72" s="938">
        <f t="shared" si="4"/>
        <v>2</v>
      </c>
      <c r="T72" s="975">
        <f t="shared" si="5"/>
        <v>6.05</v>
      </c>
      <c r="U72" s="982">
        <v>30</v>
      </c>
      <c r="V72" s="939">
        <v>32</v>
      </c>
      <c r="W72" s="939">
        <v>2</v>
      </c>
      <c r="X72" s="980">
        <v>1.0666666666666667</v>
      </c>
      <c r="Y72" s="978">
        <v>6</v>
      </c>
    </row>
    <row r="73" spans="1:25" ht="14.4" customHeight="1" x14ac:dyDescent="0.3">
      <c r="A73" s="944" t="s">
        <v>6561</v>
      </c>
      <c r="B73" s="939"/>
      <c r="C73" s="940"/>
      <c r="D73" s="929"/>
      <c r="E73" s="941">
        <v>1</v>
      </c>
      <c r="F73" s="942">
        <v>8.15</v>
      </c>
      <c r="G73" s="921">
        <v>35</v>
      </c>
      <c r="H73" s="934"/>
      <c r="I73" s="933"/>
      <c r="J73" s="920"/>
      <c r="K73" s="935">
        <v>3.72</v>
      </c>
      <c r="L73" s="934">
        <v>8</v>
      </c>
      <c r="M73" s="934">
        <v>69</v>
      </c>
      <c r="N73" s="936">
        <v>23</v>
      </c>
      <c r="O73" s="934" t="s">
        <v>6429</v>
      </c>
      <c r="P73" s="937" t="s">
        <v>6562</v>
      </c>
      <c r="Q73" s="938">
        <f t="shared" si="3"/>
        <v>0</v>
      </c>
      <c r="R73" s="975">
        <f t="shared" si="3"/>
        <v>0</v>
      </c>
      <c r="S73" s="938">
        <f t="shared" si="4"/>
        <v>-1</v>
      </c>
      <c r="T73" s="975">
        <f t="shared" si="5"/>
        <v>-8.15</v>
      </c>
      <c r="U73" s="982" t="s">
        <v>578</v>
      </c>
      <c r="V73" s="939" t="s">
        <v>578</v>
      </c>
      <c r="W73" s="939" t="s">
        <v>578</v>
      </c>
      <c r="X73" s="980" t="s">
        <v>578</v>
      </c>
      <c r="Y73" s="978"/>
    </row>
    <row r="74" spans="1:25" ht="14.4" customHeight="1" x14ac:dyDescent="0.3">
      <c r="A74" s="943" t="s">
        <v>6563</v>
      </c>
      <c r="B74" s="924"/>
      <c r="C74" s="925"/>
      <c r="D74" s="926"/>
      <c r="E74" s="928"/>
      <c r="F74" s="911"/>
      <c r="G74" s="912"/>
      <c r="H74" s="907">
        <v>1</v>
      </c>
      <c r="I74" s="908">
        <v>2.02</v>
      </c>
      <c r="J74" s="909">
        <v>4</v>
      </c>
      <c r="K74" s="913">
        <v>2.02</v>
      </c>
      <c r="L74" s="910">
        <v>4</v>
      </c>
      <c r="M74" s="910">
        <v>39</v>
      </c>
      <c r="N74" s="914">
        <v>13</v>
      </c>
      <c r="O74" s="910" t="s">
        <v>6429</v>
      </c>
      <c r="P74" s="927" t="s">
        <v>6564</v>
      </c>
      <c r="Q74" s="915">
        <f t="shared" si="3"/>
        <v>1</v>
      </c>
      <c r="R74" s="974">
        <f t="shared" si="3"/>
        <v>2.02</v>
      </c>
      <c r="S74" s="915">
        <f t="shared" si="4"/>
        <v>1</v>
      </c>
      <c r="T74" s="974">
        <f t="shared" si="5"/>
        <v>2.02</v>
      </c>
      <c r="U74" s="981">
        <v>13</v>
      </c>
      <c r="V74" s="924">
        <v>4</v>
      </c>
      <c r="W74" s="924">
        <v>-9</v>
      </c>
      <c r="X74" s="979">
        <v>0.30769230769230771</v>
      </c>
      <c r="Y74" s="977"/>
    </row>
    <row r="75" spans="1:25" ht="14.4" customHeight="1" x14ac:dyDescent="0.3">
      <c r="A75" s="943" t="s">
        <v>6565</v>
      </c>
      <c r="B75" s="924"/>
      <c r="C75" s="925"/>
      <c r="D75" s="926"/>
      <c r="E75" s="907">
        <v>1</v>
      </c>
      <c r="F75" s="908">
        <v>0.54</v>
      </c>
      <c r="G75" s="909">
        <v>9</v>
      </c>
      <c r="H75" s="910"/>
      <c r="I75" s="911"/>
      <c r="J75" s="912"/>
      <c r="K75" s="913">
        <v>0.54</v>
      </c>
      <c r="L75" s="910">
        <v>2</v>
      </c>
      <c r="M75" s="910">
        <v>21</v>
      </c>
      <c r="N75" s="914">
        <v>7</v>
      </c>
      <c r="O75" s="910" t="s">
        <v>6429</v>
      </c>
      <c r="P75" s="927" t="s">
        <v>6566</v>
      </c>
      <c r="Q75" s="915">
        <f t="shared" si="3"/>
        <v>0</v>
      </c>
      <c r="R75" s="974">
        <f t="shared" si="3"/>
        <v>0</v>
      </c>
      <c r="S75" s="915">
        <f t="shared" si="4"/>
        <v>-1</v>
      </c>
      <c r="T75" s="974">
        <f t="shared" si="5"/>
        <v>-0.54</v>
      </c>
      <c r="U75" s="981" t="s">
        <v>578</v>
      </c>
      <c r="V75" s="924" t="s">
        <v>578</v>
      </c>
      <c r="W75" s="924" t="s">
        <v>578</v>
      </c>
      <c r="X75" s="979" t="s">
        <v>578</v>
      </c>
      <c r="Y75" s="977"/>
    </row>
    <row r="76" spans="1:25" ht="14.4" customHeight="1" x14ac:dyDescent="0.3">
      <c r="A76" s="943" t="s">
        <v>6567</v>
      </c>
      <c r="B76" s="916">
        <v>1</v>
      </c>
      <c r="C76" s="917">
        <v>0.46</v>
      </c>
      <c r="D76" s="918">
        <v>9</v>
      </c>
      <c r="E76" s="928"/>
      <c r="F76" s="911"/>
      <c r="G76" s="912"/>
      <c r="H76" s="910"/>
      <c r="I76" s="911"/>
      <c r="J76" s="912"/>
      <c r="K76" s="913">
        <v>0.46</v>
      </c>
      <c r="L76" s="910">
        <v>2</v>
      </c>
      <c r="M76" s="910">
        <v>15</v>
      </c>
      <c r="N76" s="914">
        <v>5</v>
      </c>
      <c r="O76" s="910" t="s">
        <v>6429</v>
      </c>
      <c r="P76" s="927" t="s">
        <v>6568</v>
      </c>
      <c r="Q76" s="915">
        <f t="shared" si="3"/>
        <v>-1</v>
      </c>
      <c r="R76" s="974">
        <f t="shared" si="3"/>
        <v>-0.46</v>
      </c>
      <c r="S76" s="915">
        <f t="shared" si="4"/>
        <v>0</v>
      </c>
      <c r="T76" s="974">
        <f t="shared" si="5"/>
        <v>0</v>
      </c>
      <c r="U76" s="981" t="s">
        <v>578</v>
      </c>
      <c r="V76" s="924" t="s">
        <v>578</v>
      </c>
      <c r="W76" s="924" t="s">
        <v>578</v>
      </c>
      <c r="X76" s="979" t="s">
        <v>578</v>
      </c>
      <c r="Y76" s="977"/>
    </row>
    <row r="77" spans="1:25" ht="14.4" customHeight="1" x14ac:dyDescent="0.3">
      <c r="A77" s="943" t="s">
        <v>6569</v>
      </c>
      <c r="B77" s="916">
        <v>3</v>
      </c>
      <c r="C77" s="917">
        <v>3.83</v>
      </c>
      <c r="D77" s="918">
        <v>7.3</v>
      </c>
      <c r="E77" s="928"/>
      <c r="F77" s="911"/>
      <c r="G77" s="912"/>
      <c r="H77" s="910">
        <v>2</v>
      </c>
      <c r="I77" s="911">
        <v>2.56</v>
      </c>
      <c r="J77" s="912">
        <v>7.5</v>
      </c>
      <c r="K77" s="913">
        <v>1.28</v>
      </c>
      <c r="L77" s="910">
        <v>3</v>
      </c>
      <c r="M77" s="910">
        <v>24</v>
      </c>
      <c r="N77" s="914">
        <v>8</v>
      </c>
      <c r="O77" s="910" t="s">
        <v>6429</v>
      </c>
      <c r="P77" s="927" t="s">
        <v>6570</v>
      </c>
      <c r="Q77" s="915">
        <f t="shared" si="3"/>
        <v>-1</v>
      </c>
      <c r="R77" s="974">
        <f t="shared" si="3"/>
        <v>-1.27</v>
      </c>
      <c r="S77" s="915">
        <f t="shared" si="4"/>
        <v>2</v>
      </c>
      <c r="T77" s="974">
        <f t="shared" si="5"/>
        <v>2.56</v>
      </c>
      <c r="U77" s="981">
        <v>16</v>
      </c>
      <c r="V77" s="924">
        <v>15</v>
      </c>
      <c r="W77" s="924">
        <v>-1</v>
      </c>
      <c r="X77" s="979">
        <v>0.9375</v>
      </c>
      <c r="Y77" s="977">
        <v>3</v>
      </c>
    </row>
    <row r="78" spans="1:25" ht="14.4" customHeight="1" x14ac:dyDescent="0.3">
      <c r="A78" s="944" t="s">
        <v>6571</v>
      </c>
      <c r="B78" s="930"/>
      <c r="C78" s="931"/>
      <c r="D78" s="919"/>
      <c r="E78" s="932">
        <v>1</v>
      </c>
      <c r="F78" s="933">
        <v>2.36</v>
      </c>
      <c r="G78" s="920">
        <v>7</v>
      </c>
      <c r="H78" s="934"/>
      <c r="I78" s="933"/>
      <c r="J78" s="920"/>
      <c r="K78" s="935">
        <v>2.36</v>
      </c>
      <c r="L78" s="934">
        <v>4</v>
      </c>
      <c r="M78" s="934">
        <v>39</v>
      </c>
      <c r="N78" s="936">
        <v>13</v>
      </c>
      <c r="O78" s="934" t="s">
        <v>6429</v>
      </c>
      <c r="P78" s="937" t="s">
        <v>6572</v>
      </c>
      <c r="Q78" s="938">
        <f t="shared" si="3"/>
        <v>0</v>
      </c>
      <c r="R78" s="975">
        <f t="shared" si="3"/>
        <v>0</v>
      </c>
      <c r="S78" s="938">
        <f t="shared" si="4"/>
        <v>-1</v>
      </c>
      <c r="T78" s="975">
        <f t="shared" si="5"/>
        <v>-2.36</v>
      </c>
      <c r="U78" s="982" t="s">
        <v>578</v>
      </c>
      <c r="V78" s="939" t="s">
        <v>578</v>
      </c>
      <c r="W78" s="939" t="s">
        <v>578</v>
      </c>
      <c r="X78" s="980" t="s">
        <v>578</v>
      </c>
      <c r="Y78" s="978"/>
    </row>
    <row r="79" spans="1:25" ht="14.4" customHeight="1" x14ac:dyDescent="0.3">
      <c r="A79" s="943" t="s">
        <v>6573</v>
      </c>
      <c r="B79" s="924"/>
      <c r="C79" s="925"/>
      <c r="D79" s="926"/>
      <c r="E79" s="907">
        <v>2</v>
      </c>
      <c r="F79" s="908">
        <v>0.77</v>
      </c>
      <c r="G79" s="909">
        <v>4</v>
      </c>
      <c r="H79" s="910"/>
      <c r="I79" s="911"/>
      <c r="J79" s="912"/>
      <c r="K79" s="913">
        <v>0.39</v>
      </c>
      <c r="L79" s="910">
        <v>2</v>
      </c>
      <c r="M79" s="910">
        <v>15</v>
      </c>
      <c r="N79" s="914">
        <v>5</v>
      </c>
      <c r="O79" s="910" t="s">
        <v>6429</v>
      </c>
      <c r="P79" s="927" t="s">
        <v>6574</v>
      </c>
      <c r="Q79" s="915">
        <f t="shared" si="3"/>
        <v>0</v>
      </c>
      <c r="R79" s="974">
        <f t="shared" si="3"/>
        <v>0</v>
      </c>
      <c r="S79" s="915">
        <f t="shared" si="4"/>
        <v>-2</v>
      </c>
      <c r="T79" s="974">
        <f t="shared" si="5"/>
        <v>-0.77</v>
      </c>
      <c r="U79" s="981" t="s">
        <v>578</v>
      </c>
      <c r="V79" s="924" t="s">
        <v>578</v>
      </c>
      <c r="W79" s="924" t="s">
        <v>578</v>
      </c>
      <c r="X79" s="979" t="s">
        <v>578</v>
      </c>
      <c r="Y79" s="977"/>
    </row>
    <row r="80" spans="1:25" ht="14.4" customHeight="1" x14ac:dyDescent="0.3">
      <c r="A80" s="943" t="s">
        <v>6575</v>
      </c>
      <c r="B80" s="924"/>
      <c r="C80" s="925"/>
      <c r="D80" s="926"/>
      <c r="E80" s="907">
        <v>2</v>
      </c>
      <c r="F80" s="908">
        <v>2.11</v>
      </c>
      <c r="G80" s="909">
        <v>8.5</v>
      </c>
      <c r="H80" s="910"/>
      <c r="I80" s="911"/>
      <c r="J80" s="912"/>
      <c r="K80" s="913">
        <v>1</v>
      </c>
      <c r="L80" s="910">
        <v>2</v>
      </c>
      <c r="M80" s="910">
        <v>18</v>
      </c>
      <c r="N80" s="914">
        <v>6</v>
      </c>
      <c r="O80" s="910" t="s">
        <v>6429</v>
      </c>
      <c r="P80" s="927" t="s">
        <v>6576</v>
      </c>
      <c r="Q80" s="915">
        <f t="shared" si="3"/>
        <v>0</v>
      </c>
      <c r="R80" s="974">
        <f t="shared" si="3"/>
        <v>0</v>
      </c>
      <c r="S80" s="915">
        <f t="shared" si="4"/>
        <v>-2</v>
      </c>
      <c r="T80" s="974">
        <f t="shared" si="5"/>
        <v>-2.11</v>
      </c>
      <c r="U80" s="981" t="s">
        <v>578</v>
      </c>
      <c r="V80" s="924" t="s">
        <v>578</v>
      </c>
      <c r="W80" s="924" t="s">
        <v>578</v>
      </c>
      <c r="X80" s="979" t="s">
        <v>578</v>
      </c>
      <c r="Y80" s="977"/>
    </row>
    <row r="81" spans="1:25" ht="14.4" customHeight="1" x14ac:dyDescent="0.3">
      <c r="A81" s="944" t="s">
        <v>6577</v>
      </c>
      <c r="B81" s="939"/>
      <c r="C81" s="940"/>
      <c r="D81" s="929"/>
      <c r="E81" s="941">
        <v>1</v>
      </c>
      <c r="F81" s="942">
        <v>2.2599999999999998</v>
      </c>
      <c r="G81" s="921">
        <v>10</v>
      </c>
      <c r="H81" s="934"/>
      <c r="I81" s="933"/>
      <c r="J81" s="920"/>
      <c r="K81" s="935">
        <v>2.2599999999999998</v>
      </c>
      <c r="L81" s="934">
        <v>4</v>
      </c>
      <c r="M81" s="934">
        <v>39</v>
      </c>
      <c r="N81" s="936">
        <v>13</v>
      </c>
      <c r="O81" s="934" t="s">
        <v>6429</v>
      </c>
      <c r="P81" s="937" t="s">
        <v>6578</v>
      </c>
      <c r="Q81" s="938">
        <f t="shared" si="3"/>
        <v>0</v>
      </c>
      <c r="R81" s="975">
        <f t="shared" si="3"/>
        <v>0</v>
      </c>
      <c r="S81" s="938">
        <f t="shared" si="4"/>
        <v>-1</v>
      </c>
      <c r="T81" s="975">
        <f t="shared" si="5"/>
        <v>-2.2599999999999998</v>
      </c>
      <c r="U81" s="982" t="s">
        <v>578</v>
      </c>
      <c r="V81" s="939" t="s">
        <v>578</v>
      </c>
      <c r="W81" s="939" t="s">
        <v>578</v>
      </c>
      <c r="X81" s="980" t="s">
        <v>578</v>
      </c>
      <c r="Y81" s="978"/>
    </row>
    <row r="82" spans="1:25" ht="14.4" customHeight="1" thickBot="1" x14ac:dyDescent="0.35">
      <c r="A82" s="959" t="s">
        <v>6579</v>
      </c>
      <c r="B82" s="960">
        <v>3</v>
      </c>
      <c r="C82" s="961">
        <v>10.71</v>
      </c>
      <c r="D82" s="962">
        <v>11</v>
      </c>
      <c r="E82" s="963">
        <v>1</v>
      </c>
      <c r="F82" s="964">
        <v>4.42</v>
      </c>
      <c r="G82" s="965">
        <v>36</v>
      </c>
      <c r="H82" s="966"/>
      <c r="I82" s="967"/>
      <c r="J82" s="968"/>
      <c r="K82" s="969">
        <v>4.42</v>
      </c>
      <c r="L82" s="966">
        <v>6</v>
      </c>
      <c r="M82" s="966">
        <v>57</v>
      </c>
      <c r="N82" s="970">
        <v>19</v>
      </c>
      <c r="O82" s="966" t="s">
        <v>6429</v>
      </c>
      <c r="P82" s="971" t="s">
        <v>6580</v>
      </c>
      <c r="Q82" s="972">
        <f t="shared" si="3"/>
        <v>-3</v>
      </c>
      <c r="R82" s="976">
        <f t="shared" si="3"/>
        <v>-10.71</v>
      </c>
      <c r="S82" s="972">
        <f t="shared" si="4"/>
        <v>-1</v>
      </c>
      <c r="T82" s="976">
        <f t="shared" si="5"/>
        <v>-4.42</v>
      </c>
      <c r="U82" s="986" t="s">
        <v>578</v>
      </c>
      <c r="V82" s="960" t="s">
        <v>578</v>
      </c>
      <c r="W82" s="960" t="s">
        <v>578</v>
      </c>
      <c r="X82" s="987" t="s">
        <v>578</v>
      </c>
      <c r="Y82" s="98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3:Q1048576">
    <cfRule type="cellIs" dxfId="14" priority="11" stopIfTrue="1" operator="lessThan">
      <formula>0</formula>
    </cfRule>
  </conditionalFormatting>
  <conditionalFormatting sqref="W83:W1048576">
    <cfRule type="cellIs" dxfId="13" priority="10" stopIfTrue="1" operator="greaterThan">
      <formula>0</formula>
    </cfRule>
  </conditionalFormatting>
  <conditionalFormatting sqref="X83:X1048576">
    <cfRule type="cellIs" dxfId="12" priority="9" stopIfTrue="1" operator="greaterThan">
      <formula>1</formula>
    </cfRule>
  </conditionalFormatting>
  <conditionalFormatting sqref="X83:X1048576">
    <cfRule type="cellIs" dxfId="11" priority="6" stopIfTrue="1" operator="greaterThan">
      <formula>1</formula>
    </cfRule>
  </conditionalFormatting>
  <conditionalFormatting sqref="W83:W1048576">
    <cfRule type="cellIs" dxfId="10" priority="7" stopIfTrue="1" operator="greaterThan">
      <formula>0</formula>
    </cfRule>
  </conditionalFormatting>
  <conditionalFormatting sqref="Q8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2">
    <cfRule type="cellIs" dxfId="7" priority="4" stopIfTrue="1" operator="lessThan">
      <formula>0</formula>
    </cfRule>
  </conditionalFormatting>
  <conditionalFormatting sqref="X5:X82">
    <cfRule type="cellIs" dxfId="6" priority="2" stopIfTrue="1" operator="greaterThan">
      <formula>1</formula>
    </cfRule>
  </conditionalFormatting>
  <conditionalFormatting sqref="W5:W82">
    <cfRule type="cellIs" dxfId="5" priority="3" stopIfTrue="1" operator="greaterThan">
      <formula>0</formula>
    </cfRule>
  </conditionalFormatting>
  <conditionalFormatting sqref="S5:S82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329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2016</v>
      </c>
      <c r="D3" s="11"/>
      <c r="E3" s="518">
        <v>2017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290</v>
      </c>
      <c r="J4" s="434" t="s">
        <v>291</v>
      </c>
    </row>
    <row r="5" spans="1:10" ht="14.4" customHeight="1" x14ac:dyDescent="0.3">
      <c r="A5" s="221" t="str">
        <f>HYPERLINK("#'Léky Žádanky'!A1","Léky (Kč)")</f>
        <v>Léky (Kč)</v>
      </c>
      <c r="B5" s="31">
        <v>6812.4308700000011</v>
      </c>
      <c r="C5" s="33">
        <v>6521.6496699999989</v>
      </c>
      <c r="D5" s="12"/>
      <c r="E5" s="226">
        <v>7359.5799500000012</v>
      </c>
      <c r="F5" s="32">
        <v>6677.7379912109373</v>
      </c>
      <c r="G5" s="225">
        <f>E5-F5</f>
        <v>681.84195878906394</v>
      </c>
      <c r="H5" s="231">
        <f>IF(F5&lt;0.00000001,"",E5/F5)</f>
        <v>1.1021067253142436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32089.685310000001</v>
      </c>
      <c r="C6" s="35">
        <v>30647.590730000014</v>
      </c>
      <c r="D6" s="12"/>
      <c r="E6" s="227">
        <v>31052.540620000007</v>
      </c>
      <c r="F6" s="34">
        <v>30539.166919254305</v>
      </c>
      <c r="G6" s="228">
        <f>E6-F6</f>
        <v>513.37370074570208</v>
      </c>
      <c r="H6" s="232">
        <f>IF(F6&lt;0.00000001,"",E6/F6)</f>
        <v>1.0168103374300637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57889.404119999999</v>
      </c>
      <c r="C7" s="35">
        <v>60787.706289999995</v>
      </c>
      <c r="D7" s="12"/>
      <c r="E7" s="227">
        <v>66745.047390000007</v>
      </c>
      <c r="F7" s="34">
        <v>64086.666327880863</v>
      </c>
      <c r="G7" s="228">
        <f>E7-F7</f>
        <v>2658.3810621191442</v>
      </c>
      <c r="H7" s="232">
        <f>IF(F7&lt;0.00000001,"",E7/F7)</f>
        <v>1.0414810320842451</v>
      </c>
    </row>
    <row r="8" spans="1:10" ht="14.4" customHeight="1" thickBot="1" x14ac:dyDescent="0.35">
      <c r="A8" s="1" t="s">
        <v>96</v>
      </c>
      <c r="B8" s="15">
        <v>22986.864940000029</v>
      </c>
      <c r="C8" s="37">
        <v>24976.44910999999</v>
      </c>
      <c r="D8" s="12"/>
      <c r="E8" s="229">
        <v>26442.227089999978</v>
      </c>
      <c r="F8" s="36">
        <v>24670.216877708444</v>
      </c>
      <c r="G8" s="230">
        <f>E8-F8</f>
        <v>1772.0102122915341</v>
      </c>
      <c r="H8" s="233">
        <f>IF(F8&lt;0.00000001,"",E8/F8)</f>
        <v>1.0718279138394073</v>
      </c>
    </row>
    <row r="9" spans="1:10" ht="14.4" customHeight="1" thickBot="1" x14ac:dyDescent="0.35">
      <c r="A9" s="2" t="s">
        <v>97</v>
      </c>
      <c r="B9" s="3">
        <v>119778.38524000003</v>
      </c>
      <c r="C9" s="39">
        <v>122933.3958</v>
      </c>
      <c r="D9" s="12"/>
      <c r="E9" s="3">
        <v>131599.39504999999</v>
      </c>
      <c r="F9" s="38">
        <v>125973.78811605455</v>
      </c>
      <c r="G9" s="38">
        <f>E9-F9</f>
        <v>5625.6069339454407</v>
      </c>
      <c r="H9" s="234">
        <f>IF(F9&lt;0.00000001,"",E9/F9)</f>
        <v>1.0446569641040151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1031.6233199999999</v>
      </c>
      <c r="C11" s="33">
        <f>IF(ISERROR(VLOOKUP("Celkem:",'ZV Vykáz.-A'!A:H,5,0)),0,VLOOKUP("Celkem:",'ZV Vykáz.-A'!A:H,5,0)/1000)</f>
        <v>1066.7515899999999</v>
      </c>
      <c r="D11" s="12"/>
      <c r="E11" s="226">
        <f>IF(ISERROR(VLOOKUP("Celkem:",'ZV Vykáz.-A'!A:H,8,0)),0,VLOOKUP("Celkem:",'ZV Vykáz.-A'!A:H,8,0)/1000)</f>
        <v>1090.7942799999998</v>
      </c>
      <c r="F11" s="32">
        <f>C11</f>
        <v>1066.7515899999999</v>
      </c>
      <c r="G11" s="225">
        <f>E11-F11</f>
        <v>24.042689999999993</v>
      </c>
      <c r="H11" s="231">
        <f>IF(F11&lt;0.00000001,"",E11/F11)</f>
        <v>1.0225382274799328</v>
      </c>
      <c r="I11" s="225">
        <f>E11-B11</f>
        <v>59.170959999999923</v>
      </c>
      <c r="J11" s="231">
        <f>IF(B11&lt;0.00000001,"",E11/B11)</f>
        <v>1.057357136905358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162896.15999999997</v>
      </c>
      <c r="C12" s="37">
        <f>IF(ISERROR(VLOOKUP("Celkem",CaseMix!A:D,3,0)),0,VLOOKUP("Celkem",CaseMix!A:D,3,0)*30)</f>
        <v>161898.71999999997</v>
      </c>
      <c r="D12" s="12"/>
      <c r="E12" s="229">
        <f>IF(ISERROR(VLOOKUP("Celkem",CaseMix!A:D,4,0)),0,VLOOKUP("Celkem",CaseMix!A:D,4,0)*30)</f>
        <v>155472.65999999997</v>
      </c>
      <c r="F12" s="36">
        <f>C12</f>
        <v>161898.71999999997</v>
      </c>
      <c r="G12" s="230">
        <f>E12-F12</f>
        <v>-6426.0599999999977</v>
      </c>
      <c r="H12" s="233">
        <f>IF(F12&lt;0.00000001,"",E12/F12)</f>
        <v>0.96030814820524835</v>
      </c>
      <c r="I12" s="230">
        <f>E12-B12</f>
        <v>-7423.5</v>
      </c>
      <c r="J12" s="233">
        <f>IF(B12&lt;0.00000001,"",E12/B12)</f>
        <v>0.95442802334935339</v>
      </c>
    </row>
    <row r="13" spans="1:10" ht="14.4" customHeight="1" thickBot="1" x14ac:dyDescent="0.35">
      <c r="A13" s="4" t="s">
        <v>100</v>
      </c>
      <c r="B13" s="9">
        <f>SUM(B11:B12)</f>
        <v>163927.78331999999</v>
      </c>
      <c r="C13" s="41">
        <f>SUM(C11:C12)</f>
        <v>162965.47158999997</v>
      </c>
      <c r="D13" s="12"/>
      <c r="E13" s="9">
        <f>SUM(E11:E12)</f>
        <v>156563.45427999998</v>
      </c>
      <c r="F13" s="40">
        <f>SUM(F11:F12)</f>
        <v>162965.47158999997</v>
      </c>
      <c r="G13" s="40">
        <f>E13-F13</f>
        <v>-6402.0173099999956</v>
      </c>
      <c r="H13" s="235">
        <f>IF(F13&lt;0.00000001,"",E13/F13)</f>
        <v>0.96071549851917937</v>
      </c>
      <c r="I13" s="40">
        <f>SUM(I11:I12)</f>
        <v>-7364.3290400000005</v>
      </c>
      <c r="J13" s="235">
        <f>IF(B13&lt;0.00000001,"",E13/B13)</f>
        <v>0.95507577244777198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1.3685923632342996</v>
      </c>
      <c r="C15" s="43">
        <f>IF(C9=0,"",C13/C9)</f>
        <v>1.3256403642760186</v>
      </c>
      <c r="D15" s="12"/>
      <c r="E15" s="10">
        <f>IF(E9=0,"",E13/E9)</f>
        <v>1.1896973707251095</v>
      </c>
      <c r="F15" s="42">
        <f>IF(F9=0,"",F13/F9)</f>
        <v>1.2936458768697698</v>
      </c>
      <c r="G15" s="42">
        <f>IF(ISERROR(F15-E15),"",E15-F15)</f>
        <v>-0.10394850614466034</v>
      </c>
      <c r="H15" s="236">
        <f>IF(ISERROR(F15-E15),"",IF(F15&lt;0.00000001,"",E15/F15))</f>
        <v>0.91964686163095566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289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4694076</v>
      </c>
      <c r="C3" s="344">
        <f t="shared" ref="C3:L3" si="0">SUBTOTAL(9,C6:C1048576)</f>
        <v>7.1894274764677943</v>
      </c>
      <c r="D3" s="344">
        <f t="shared" si="0"/>
        <v>6453522</v>
      </c>
      <c r="E3" s="344">
        <f t="shared" si="0"/>
        <v>9</v>
      </c>
      <c r="F3" s="344">
        <f t="shared" si="0"/>
        <v>6885419</v>
      </c>
      <c r="G3" s="347">
        <f>IF(D3&lt;&gt;0,F3/D3,"")</f>
        <v>1.0669242314506715</v>
      </c>
      <c r="H3" s="343">
        <f t="shared" si="0"/>
        <v>1948721.3300000003</v>
      </c>
      <c r="I3" s="344">
        <f t="shared" si="0"/>
        <v>2.6545534453006723</v>
      </c>
      <c r="J3" s="344">
        <f t="shared" si="0"/>
        <v>897673.21999999986</v>
      </c>
      <c r="K3" s="344">
        <f t="shared" si="0"/>
        <v>2</v>
      </c>
      <c r="L3" s="344">
        <f t="shared" si="0"/>
        <v>952094.66000000027</v>
      </c>
      <c r="M3" s="345">
        <f>IF(J3&lt;&gt;0,L3/J3,"")</f>
        <v>1.0606250011557663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9"/>
      <c r="B5" s="990">
        <v>2015</v>
      </c>
      <c r="C5" s="991"/>
      <c r="D5" s="991">
        <v>2016</v>
      </c>
      <c r="E5" s="991"/>
      <c r="F5" s="991">
        <v>2017</v>
      </c>
      <c r="G5" s="901" t="s">
        <v>2</v>
      </c>
      <c r="H5" s="990">
        <v>2015</v>
      </c>
      <c r="I5" s="991"/>
      <c r="J5" s="991">
        <v>2016</v>
      </c>
      <c r="K5" s="991"/>
      <c r="L5" s="991">
        <v>2017</v>
      </c>
      <c r="M5" s="901" t="s">
        <v>2</v>
      </c>
    </row>
    <row r="6" spans="1:13" ht="14.4" customHeight="1" x14ac:dyDescent="0.3">
      <c r="A6" s="856" t="s">
        <v>6582</v>
      </c>
      <c r="B6" s="883">
        <v>10875</v>
      </c>
      <c r="C6" s="825">
        <v>0.42190409683426444</v>
      </c>
      <c r="D6" s="883">
        <v>25776</v>
      </c>
      <c r="E6" s="825">
        <v>1</v>
      </c>
      <c r="F6" s="883">
        <v>11270</v>
      </c>
      <c r="G6" s="830">
        <v>0.4372284295468653</v>
      </c>
      <c r="H6" s="883">
        <v>9332.32</v>
      </c>
      <c r="I6" s="825">
        <v>0.44205896159495772</v>
      </c>
      <c r="J6" s="883">
        <v>21111.03</v>
      </c>
      <c r="K6" s="825">
        <v>1</v>
      </c>
      <c r="L6" s="883">
        <v>8622.7000000000007</v>
      </c>
      <c r="M6" s="231">
        <v>0.40844525350018457</v>
      </c>
    </row>
    <row r="7" spans="1:13" ht="14.4" customHeight="1" x14ac:dyDescent="0.3">
      <c r="A7" s="857" t="s">
        <v>6583</v>
      </c>
      <c r="B7" s="885"/>
      <c r="C7" s="832"/>
      <c r="D7" s="885"/>
      <c r="E7" s="832"/>
      <c r="F7" s="885">
        <v>1285</v>
      </c>
      <c r="G7" s="837"/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5543</v>
      </c>
      <c r="B8" s="885">
        <v>315415</v>
      </c>
      <c r="C8" s="832">
        <v>1.0000031704363155</v>
      </c>
      <c r="D8" s="885">
        <v>315414</v>
      </c>
      <c r="E8" s="832">
        <v>1</v>
      </c>
      <c r="F8" s="885">
        <v>406329</v>
      </c>
      <c r="G8" s="837">
        <v>1.2882402176187486</v>
      </c>
      <c r="H8" s="885"/>
      <c r="I8" s="832"/>
      <c r="J8" s="885"/>
      <c r="K8" s="832"/>
      <c r="L8" s="885"/>
      <c r="M8" s="838"/>
    </row>
    <row r="9" spans="1:13" ht="14.4" customHeight="1" x14ac:dyDescent="0.3">
      <c r="A9" s="857" t="s">
        <v>6584</v>
      </c>
      <c r="B9" s="885">
        <v>1919482</v>
      </c>
      <c r="C9" s="832">
        <v>0.50116186048066036</v>
      </c>
      <c r="D9" s="885">
        <v>3830064</v>
      </c>
      <c r="E9" s="832">
        <v>1</v>
      </c>
      <c r="F9" s="885">
        <v>3987233</v>
      </c>
      <c r="G9" s="837">
        <v>1.0410356067157103</v>
      </c>
      <c r="H9" s="885"/>
      <c r="I9" s="832"/>
      <c r="J9" s="885"/>
      <c r="K9" s="832"/>
      <c r="L9" s="885"/>
      <c r="M9" s="838"/>
    </row>
    <row r="10" spans="1:13" ht="14.4" customHeight="1" x14ac:dyDescent="0.3">
      <c r="A10" s="857" t="s">
        <v>6585</v>
      </c>
      <c r="B10" s="885">
        <v>1110548</v>
      </c>
      <c r="C10" s="832">
        <v>1.24049894833023</v>
      </c>
      <c r="D10" s="885">
        <v>895243</v>
      </c>
      <c r="E10" s="832">
        <v>1</v>
      </c>
      <c r="F10" s="885">
        <v>970586</v>
      </c>
      <c r="G10" s="837">
        <v>1.0841592729571747</v>
      </c>
      <c r="H10" s="885">
        <v>1939389.0100000002</v>
      </c>
      <c r="I10" s="832">
        <v>2.2124944837057146</v>
      </c>
      <c r="J10" s="885">
        <v>876562.18999999983</v>
      </c>
      <c r="K10" s="832">
        <v>1</v>
      </c>
      <c r="L10" s="885">
        <v>943471.96000000031</v>
      </c>
      <c r="M10" s="838">
        <v>1.076332028421167</v>
      </c>
    </row>
    <row r="11" spans="1:13" ht="14.4" customHeight="1" x14ac:dyDescent="0.3">
      <c r="A11" s="857" t="s">
        <v>6586</v>
      </c>
      <c r="B11" s="885">
        <v>823874</v>
      </c>
      <c r="C11" s="832">
        <v>0.89872817060120369</v>
      </c>
      <c r="D11" s="885">
        <v>916711</v>
      </c>
      <c r="E11" s="832">
        <v>1</v>
      </c>
      <c r="F11" s="885">
        <v>1013809</v>
      </c>
      <c r="G11" s="837">
        <v>1.1059199682342635</v>
      </c>
      <c r="H11" s="885"/>
      <c r="I11" s="832"/>
      <c r="J11" s="885"/>
      <c r="K11" s="832"/>
      <c r="L11" s="885"/>
      <c r="M11" s="838"/>
    </row>
    <row r="12" spans="1:13" ht="14.4" customHeight="1" x14ac:dyDescent="0.3">
      <c r="A12" s="857" t="s">
        <v>6587</v>
      </c>
      <c r="B12" s="885">
        <v>139111</v>
      </c>
      <c r="C12" s="832">
        <v>0.99548453578737961</v>
      </c>
      <c r="D12" s="885">
        <v>139742</v>
      </c>
      <c r="E12" s="832">
        <v>1</v>
      </c>
      <c r="F12" s="885">
        <v>159020</v>
      </c>
      <c r="G12" s="837">
        <v>1.1379542299380287</v>
      </c>
      <c r="H12" s="885"/>
      <c r="I12" s="832"/>
      <c r="J12" s="885"/>
      <c r="K12" s="832"/>
      <c r="L12" s="885"/>
      <c r="M12" s="838"/>
    </row>
    <row r="13" spans="1:13" ht="14.4" customHeight="1" x14ac:dyDescent="0.3">
      <c r="A13" s="857" t="s">
        <v>6588</v>
      </c>
      <c r="B13" s="885">
        <v>344370</v>
      </c>
      <c r="C13" s="832">
        <v>1.2269700392279819</v>
      </c>
      <c r="D13" s="885">
        <v>280667</v>
      </c>
      <c r="E13" s="832">
        <v>1</v>
      </c>
      <c r="F13" s="885">
        <v>332654</v>
      </c>
      <c r="G13" s="837">
        <v>1.1852266208709965</v>
      </c>
      <c r="H13" s="885"/>
      <c r="I13" s="832"/>
      <c r="J13" s="885"/>
      <c r="K13" s="832"/>
      <c r="L13" s="885"/>
      <c r="M13" s="838"/>
    </row>
    <row r="14" spans="1:13" ht="14.4" customHeight="1" x14ac:dyDescent="0.3">
      <c r="A14" s="857" t="s">
        <v>6589</v>
      </c>
      <c r="B14" s="885">
        <v>1662</v>
      </c>
      <c r="C14" s="832">
        <v>0.23254512382817966</v>
      </c>
      <c r="D14" s="885">
        <v>7147</v>
      </c>
      <c r="E14" s="832">
        <v>1</v>
      </c>
      <c r="F14" s="885">
        <v>3233</v>
      </c>
      <c r="G14" s="837">
        <v>0.45235763257310757</v>
      </c>
      <c r="H14" s="885"/>
      <c r="I14" s="832"/>
      <c r="J14" s="885"/>
      <c r="K14" s="832"/>
      <c r="L14" s="885"/>
      <c r="M14" s="838"/>
    </row>
    <row r="15" spans="1:13" ht="14.4" customHeight="1" thickBot="1" x14ac:dyDescent="0.35">
      <c r="A15" s="889" t="s">
        <v>6590</v>
      </c>
      <c r="B15" s="887">
        <v>28739</v>
      </c>
      <c r="C15" s="840">
        <v>0.67213153094157818</v>
      </c>
      <c r="D15" s="887">
        <v>42758</v>
      </c>
      <c r="E15" s="840">
        <v>1</v>
      </c>
      <c r="F15" s="887"/>
      <c r="G15" s="845"/>
      <c r="H15" s="887"/>
      <c r="I15" s="840"/>
      <c r="J15" s="887"/>
      <c r="K15" s="840"/>
      <c r="L15" s="887"/>
      <c r="M15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4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7232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52469.86</v>
      </c>
      <c r="G3" s="211">
        <f t="shared" si="0"/>
        <v>6642797.3300000001</v>
      </c>
      <c r="H3" s="212"/>
      <c r="I3" s="212"/>
      <c r="J3" s="207">
        <f t="shared" si="0"/>
        <v>102911.19000000002</v>
      </c>
      <c r="K3" s="211">
        <f t="shared" si="0"/>
        <v>7351195.2200000025</v>
      </c>
      <c r="L3" s="212"/>
      <c r="M3" s="212"/>
      <c r="N3" s="207">
        <f t="shared" si="0"/>
        <v>102960.36</v>
      </c>
      <c r="O3" s="211">
        <f t="shared" si="0"/>
        <v>7837513.6600000001</v>
      </c>
      <c r="P3" s="177">
        <f>IF(K3=0,"",O3/K3)</f>
        <v>1.0661550163539253</v>
      </c>
      <c r="Q3" s="209">
        <f>IF(N3=0,"",O3/N3)</f>
        <v>76.12166138502235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6591</v>
      </c>
      <c r="B6" s="825" t="s">
        <v>6592</v>
      </c>
      <c r="C6" s="825" t="s">
        <v>5456</v>
      </c>
      <c r="D6" s="825" t="s">
        <v>6593</v>
      </c>
      <c r="E6" s="825" t="s">
        <v>6594</v>
      </c>
      <c r="F6" s="225"/>
      <c r="G6" s="225"/>
      <c r="H6" s="225"/>
      <c r="I6" s="225"/>
      <c r="J6" s="225">
        <v>0.5</v>
      </c>
      <c r="K6" s="225">
        <v>885.4</v>
      </c>
      <c r="L6" s="225">
        <v>1</v>
      </c>
      <c r="M6" s="225">
        <v>1770.8</v>
      </c>
      <c r="N6" s="225"/>
      <c r="O6" s="225"/>
      <c r="P6" s="830"/>
      <c r="Q6" s="848"/>
    </row>
    <row r="7" spans="1:17" ht="14.4" customHeight="1" x14ac:dyDescent="0.3">
      <c r="A7" s="831" t="s">
        <v>6591</v>
      </c>
      <c r="B7" s="832" t="s">
        <v>6592</v>
      </c>
      <c r="C7" s="832" t="s">
        <v>5456</v>
      </c>
      <c r="D7" s="832" t="s">
        <v>6595</v>
      </c>
      <c r="E7" s="832" t="s">
        <v>6596</v>
      </c>
      <c r="F7" s="849"/>
      <c r="G7" s="849"/>
      <c r="H7" s="849"/>
      <c r="I7" s="849"/>
      <c r="J7" s="849">
        <v>0.05</v>
      </c>
      <c r="K7" s="849">
        <v>45.19</v>
      </c>
      <c r="L7" s="849">
        <v>1</v>
      </c>
      <c r="M7" s="849">
        <v>903.8</v>
      </c>
      <c r="N7" s="849"/>
      <c r="O7" s="849"/>
      <c r="P7" s="837"/>
      <c r="Q7" s="850"/>
    </row>
    <row r="8" spans="1:17" ht="14.4" customHeight="1" x14ac:dyDescent="0.3">
      <c r="A8" s="831" t="s">
        <v>6591</v>
      </c>
      <c r="B8" s="832" t="s">
        <v>6592</v>
      </c>
      <c r="C8" s="832" t="s">
        <v>5819</v>
      </c>
      <c r="D8" s="832" t="s">
        <v>6597</v>
      </c>
      <c r="E8" s="832" t="s">
        <v>6598</v>
      </c>
      <c r="F8" s="849">
        <v>1598</v>
      </c>
      <c r="G8" s="849">
        <v>9332.32</v>
      </c>
      <c r="H8" s="849">
        <v>0.92285997672162567</v>
      </c>
      <c r="I8" s="849">
        <v>5.84</v>
      </c>
      <c r="J8" s="849">
        <v>1683</v>
      </c>
      <c r="K8" s="849">
        <v>10112.39</v>
      </c>
      <c r="L8" s="849">
        <v>1</v>
      </c>
      <c r="M8" s="849">
        <v>6.0085502079619726</v>
      </c>
      <c r="N8" s="849">
        <v>1630</v>
      </c>
      <c r="O8" s="849">
        <v>8622.7000000000007</v>
      </c>
      <c r="P8" s="837">
        <v>0.85268665468796212</v>
      </c>
      <c r="Q8" s="850">
        <v>5.29</v>
      </c>
    </row>
    <row r="9" spans="1:17" ht="14.4" customHeight="1" x14ac:dyDescent="0.3">
      <c r="A9" s="831" t="s">
        <v>6591</v>
      </c>
      <c r="B9" s="832" t="s">
        <v>6592</v>
      </c>
      <c r="C9" s="832" t="s">
        <v>5819</v>
      </c>
      <c r="D9" s="832" t="s">
        <v>6599</v>
      </c>
      <c r="E9" s="832" t="s">
        <v>6600</v>
      </c>
      <c r="F9" s="849"/>
      <c r="G9" s="849"/>
      <c r="H9" s="849"/>
      <c r="I9" s="849"/>
      <c r="J9" s="849">
        <v>305</v>
      </c>
      <c r="K9" s="849">
        <v>10068.049999999999</v>
      </c>
      <c r="L9" s="849">
        <v>1</v>
      </c>
      <c r="M9" s="849">
        <v>33.01</v>
      </c>
      <c r="N9" s="849"/>
      <c r="O9" s="849"/>
      <c r="P9" s="837"/>
      <c r="Q9" s="850"/>
    </row>
    <row r="10" spans="1:17" ht="14.4" customHeight="1" x14ac:dyDescent="0.3">
      <c r="A10" s="831" t="s">
        <v>6591</v>
      </c>
      <c r="B10" s="832" t="s">
        <v>6592</v>
      </c>
      <c r="C10" s="832" t="s">
        <v>5459</v>
      </c>
      <c r="D10" s="832" t="s">
        <v>6601</v>
      </c>
      <c r="E10" s="832" t="s">
        <v>6602</v>
      </c>
      <c r="F10" s="849">
        <v>5</v>
      </c>
      <c r="G10" s="849">
        <v>8810</v>
      </c>
      <c r="H10" s="849">
        <v>0.96547945205479457</v>
      </c>
      <c r="I10" s="849">
        <v>1762</v>
      </c>
      <c r="J10" s="849">
        <v>5</v>
      </c>
      <c r="K10" s="849">
        <v>9125</v>
      </c>
      <c r="L10" s="849">
        <v>1</v>
      </c>
      <c r="M10" s="849">
        <v>1825</v>
      </c>
      <c r="N10" s="849">
        <v>5</v>
      </c>
      <c r="O10" s="849">
        <v>9125</v>
      </c>
      <c r="P10" s="837">
        <v>1</v>
      </c>
      <c r="Q10" s="850">
        <v>1825</v>
      </c>
    </row>
    <row r="11" spans="1:17" ht="14.4" customHeight="1" x14ac:dyDescent="0.3">
      <c r="A11" s="831" t="s">
        <v>6591</v>
      </c>
      <c r="B11" s="832" t="s">
        <v>6592</v>
      </c>
      <c r="C11" s="832" t="s">
        <v>5459</v>
      </c>
      <c r="D11" s="832" t="s">
        <v>6603</v>
      </c>
      <c r="E11" s="832" t="s">
        <v>6604</v>
      </c>
      <c r="F11" s="849">
        <v>5</v>
      </c>
      <c r="G11" s="849">
        <v>2065</v>
      </c>
      <c r="H11" s="849">
        <v>0.96270396270396275</v>
      </c>
      <c r="I11" s="849">
        <v>413</v>
      </c>
      <c r="J11" s="849">
        <v>5</v>
      </c>
      <c r="K11" s="849">
        <v>2145</v>
      </c>
      <c r="L11" s="849">
        <v>1</v>
      </c>
      <c r="M11" s="849">
        <v>429</v>
      </c>
      <c r="N11" s="849">
        <v>5</v>
      </c>
      <c r="O11" s="849">
        <v>2145</v>
      </c>
      <c r="P11" s="837">
        <v>1</v>
      </c>
      <c r="Q11" s="850">
        <v>429</v>
      </c>
    </row>
    <row r="12" spans="1:17" ht="14.4" customHeight="1" x14ac:dyDescent="0.3">
      <c r="A12" s="831" t="s">
        <v>6591</v>
      </c>
      <c r="B12" s="832" t="s">
        <v>6592</v>
      </c>
      <c r="C12" s="832" t="s">
        <v>5459</v>
      </c>
      <c r="D12" s="832" t="s">
        <v>6605</v>
      </c>
      <c r="E12" s="832" t="s">
        <v>6606</v>
      </c>
      <c r="F12" s="849"/>
      <c r="G12" s="849"/>
      <c r="H12" s="849"/>
      <c r="I12" s="849"/>
      <c r="J12" s="849">
        <v>1</v>
      </c>
      <c r="K12" s="849">
        <v>14506</v>
      </c>
      <c r="L12" s="849">
        <v>1</v>
      </c>
      <c r="M12" s="849">
        <v>14506</v>
      </c>
      <c r="N12" s="849"/>
      <c r="O12" s="849"/>
      <c r="P12" s="837"/>
      <c r="Q12" s="850"/>
    </row>
    <row r="13" spans="1:17" ht="14.4" customHeight="1" x14ac:dyDescent="0.3">
      <c r="A13" s="831" t="s">
        <v>6607</v>
      </c>
      <c r="B13" s="832" t="s">
        <v>6608</v>
      </c>
      <c r="C13" s="832" t="s">
        <v>5459</v>
      </c>
      <c r="D13" s="832" t="s">
        <v>6609</v>
      </c>
      <c r="E13" s="832" t="s">
        <v>6610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1285</v>
      </c>
      <c r="P13" s="837"/>
      <c r="Q13" s="850">
        <v>1285</v>
      </c>
    </row>
    <row r="14" spans="1:17" ht="14.4" customHeight="1" x14ac:dyDescent="0.3">
      <c r="A14" s="831" t="s">
        <v>5579</v>
      </c>
      <c r="B14" s="832" t="s">
        <v>6608</v>
      </c>
      <c r="C14" s="832" t="s">
        <v>5459</v>
      </c>
      <c r="D14" s="832" t="s">
        <v>6611</v>
      </c>
      <c r="E14" s="832" t="s">
        <v>6612</v>
      </c>
      <c r="F14" s="849"/>
      <c r="G14" s="849"/>
      <c r="H14" s="849"/>
      <c r="I14" s="849"/>
      <c r="J14" s="849">
        <v>3</v>
      </c>
      <c r="K14" s="849">
        <v>69</v>
      </c>
      <c r="L14" s="849">
        <v>1</v>
      </c>
      <c r="M14" s="849">
        <v>23</v>
      </c>
      <c r="N14" s="849"/>
      <c r="O14" s="849"/>
      <c r="P14" s="837"/>
      <c r="Q14" s="850"/>
    </row>
    <row r="15" spans="1:17" ht="14.4" customHeight="1" x14ac:dyDescent="0.3">
      <c r="A15" s="831" t="s">
        <v>5579</v>
      </c>
      <c r="B15" s="832" t="s">
        <v>6608</v>
      </c>
      <c r="C15" s="832" t="s">
        <v>5459</v>
      </c>
      <c r="D15" s="832" t="s">
        <v>6609</v>
      </c>
      <c r="E15" s="832" t="s">
        <v>6610</v>
      </c>
      <c r="F15" s="849"/>
      <c r="G15" s="849"/>
      <c r="H15" s="849"/>
      <c r="I15" s="849"/>
      <c r="J15" s="849">
        <v>2</v>
      </c>
      <c r="K15" s="849">
        <v>2566</v>
      </c>
      <c r="L15" s="849">
        <v>1</v>
      </c>
      <c r="M15" s="849">
        <v>1283</v>
      </c>
      <c r="N15" s="849"/>
      <c r="O15" s="849"/>
      <c r="P15" s="837"/>
      <c r="Q15" s="850"/>
    </row>
    <row r="16" spans="1:17" ht="14.4" customHeight="1" x14ac:dyDescent="0.3">
      <c r="A16" s="831" t="s">
        <v>5579</v>
      </c>
      <c r="B16" s="832" t="s">
        <v>6608</v>
      </c>
      <c r="C16" s="832" t="s">
        <v>5459</v>
      </c>
      <c r="D16" s="832" t="s">
        <v>6613</v>
      </c>
      <c r="E16" s="832" t="s">
        <v>6614</v>
      </c>
      <c r="F16" s="849"/>
      <c r="G16" s="849"/>
      <c r="H16" s="849"/>
      <c r="I16" s="849"/>
      <c r="J16" s="849">
        <v>2</v>
      </c>
      <c r="K16" s="849">
        <v>2022</v>
      </c>
      <c r="L16" s="849">
        <v>1</v>
      </c>
      <c r="M16" s="849">
        <v>1011</v>
      </c>
      <c r="N16" s="849"/>
      <c r="O16" s="849"/>
      <c r="P16" s="837"/>
      <c r="Q16" s="850"/>
    </row>
    <row r="17" spans="1:17" ht="14.4" customHeight="1" x14ac:dyDescent="0.3">
      <c r="A17" s="831" t="s">
        <v>5579</v>
      </c>
      <c r="B17" s="832" t="s">
        <v>6608</v>
      </c>
      <c r="C17" s="832" t="s">
        <v>5459</v>
      </c>
      <c r="D17" s="832" t="s">
        <v>6615</v>
      </c>
      <c r="E17" s="832" t="s">
        <v>6616</v>
      </c>
      <c r="F17" s="849"/>
      <c r="G17" s="849"/>
      <c r="H17" s="849"/>
      <c r="I17" s="849"/>
      <c r="J17" s="849">
        <v>1</v>
      </c>
      <c r="K17" s="849">
        <v>2294</v>
      </c>
      <c r="L17" s="849">
        <v>1</v>
      </c>
      <c r="M17" s="849">
        <v>2294</v>
      </c>
      <c r="N17" s="849"/>
      <c r="O17" s="849"/>
      <c r="P17" s="837"/>
      <c r="Q17" s="850"/>
    </row>
    <row r="18" spans="1:17" ht="14.4" customHeight="1" x14ac:dyDescent="0.3">
      <c r="A18" s="831" t="s">
        <v>5579</v>
      </c>
      <c r="B18" s="832" t="s">
        <v>6608</v>
      </c>
      <c r="C18" s="832" t="s">
        <v>5459</v>
      </c>
      <c r="D18" s="832" t="s">
        <v>6617</v>
      </c>
      <c r="E18" s="832" t="s">
        <v>6618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0</v>
      </c>
      <c r="P18" s="837"/>
      <c r="Q18" s="850"/>
    </row>
    <row r="19" spans="1:17" ht="14.4" customHeight="1" x14ac:dyDescent="0.3">
      <c r="A19" s="831" t="s">
        <v>5579</v>
      </c>
      <c r="B19" s="832" t="s">
        <v>6619</v>
      </c>
      <c r="C19" s="832" t="s">
        <v>5459</v>
      </c>
      <c r="D19" s="832" t="s">
        <v>6620</v>
      </c>
      <c r="E19" s="832" t="s">
        <v>6621</v>
      </c>
      <c r="F19" s="849">
        <v>40</v>
      </c>
      <c r="G19" s="849">
        <v>14040</v>
      </c>
      <c r="H19" s="849">
        <v>2.4788135593220337</v>
      </c>
      <c r="I19" s="849">
        <v>351</v>
      </c>
      <c r="J19" s="849">
        <v>16</v>
      </c>
      <c r="K19" s="849">
        <v>5664</v>
      </c>
      <c r="L19" s="849">
        <v>1</v>
      </c>
      <c r="M19" s="849">
        <v>354</v>
      </c>
      <c r="N19" s="849">
        <v>17</v>
      </c>
      <c r="O19" s="849">
        <v>6018</v>
      </c>
      <c r="P19" s="837">
        <v>1.0625</v>
      </c>
      <c r="Q19" s="850">
        <v>354</v>
      </c>
    </row>
    <row r="20" spans="1:17" ht="14.4" customHeight="1" x14ac:dyDescent="0.3">
      <c r="A20" s="831" t="s">
        <v>5579</v>
      </c>
      <c r="B20" s="832" t="s">
        <v>6619</v>
      </c>
      <c r="C20" s="832" t="s">
        <v>5459</v>
      </c>
      <c r="D20" s="832" t="s">
        <v>6622</v>
      </c>
      <c r="E20" s="832" t="s">
        <v>6623</v>
      </c>
      <c r="F20" s="849">
        <v>30</v>
      </c>
      <c r="G20" s="849">
        <v>1950</v>
      </c>
      <c r="H20" s="849">
        <v>0.7142857142857143</v>
      </c>
      <c r="I20" s="849">
        <v>65</v>
      </c>
      <c r="J20" s="849">
        <v>42</v>
      </c>
      <c r="K20" s="849">
        <v>2730</v>
      </c>
      <c r="L20" s="849">
        <v>1</v>
      </c>
      <c r="M20" s="849">
        <v>65</v>
      </c>
      <c r="N20" s="849">
        <v>70</v>
      </c>
      <c r="O20" s="849">
        <v>4550</v>
      </c>
      <c r="P20" s="837">
        <v>1.6666666666666667</v>
      </c>
      <c r="Q20" s="850">
        <v>65</v>
      </c>
    </row>
    <row r="21" spans="1:17" ht="14.4" customHeight="1" x14ac:dyDescent="0.3">
      <c r="A21" s="831" t="s">
        <v>5579</v>
      </c>
      <c r="B21" s="832" t="s">
        <v>6619</v>
      </c>
      <c r="C21" s="832" t="s">
        <v>5459</v>
      </c>
      <c r="D21" s="832" t="s">
        <v>6624</v>
      </c>
      <c r="E21" s="832" t="s">
        <v>6625</v>
      </c>
      <c r="F21" s="849"/>
      <c r="G21" s="849"/>
      <c r="H21" s="849"/>
      <c r="I21" s="849"/>
      <c r="J21" s="849">
        <v>1</v>
      </c>
      <c r="K21" s="849">
        <v>592</v>
      </c>
      <c r="L21" s="849">
        <v>1</v>
      </c>
      <c r="M21" s="849">
        <v>592</v>
      </c>
      <c r="N21" s="849">
        <v>1</v>
      </c>
      <c r="O21" s="849">
        <v>592</v>
      </c>
      <c r="P21" s="837">
        <v>1</v>
      </c>
      <c r="Q21" s="850">
        <v>592</v>
      </c>
    </row>
    <row r="22" spans="1:17" ht="14.4" customHeight="1" x14ac:dyDescent="0.3">
      <c r="A22" s="831" t="s">
        <v>5579</v>
      </c>
      <c r="B22" s="832" t="s">
        <v>6619</v>
      </c>
      <c r="C22" s="832" t="s">
        <v>5459</v>
      </c>
      <c r="D22" s="832" t="s">
        <v>6626</v>
      </c>
      <c r="E22" s="832" t="s">
        <v>6627</v>
      </c>
      <c r="F22" s="849"/>
      <c r="G22" s="849"/>
      <c r="H22" s="849"/>
      <c r="I22" s="849"/>
      <c r="J22" s="849">
        <v>1</v>
      </c>
      <c r="K22" s="849">
        <v>617</v>
      </c>
      <c r="L22" s="849">
        <v>1</v>
      </c>
      <c r="M22" s="849">
        <v>617</v>
      </c>
      <c r="N22" s="849">
        <v>1</v>
      </c>
      <c r="O22" s="849">
        <v>617</v>
      </c>
      <c r="P22" s="837">
        <v>1</v>
      </c>
      <c r="Q22" s="850">
        <v>617</v>
      </c>
    </row>
    <row r="23" spans="1:17" ht="14.4" customHeight="1" x14ac:dyDescent="0.3">
      <c r="A23" s="831" t="s">
        <v>5579</v>
      </c>
      <c r="B23" s="832" t="s">
        <v>6619</v>
      </c>
      <c r="C23" s="832" t="s">
        <v>5459</v>
      </c>
      <c r="D23" s="832" t="s">
        <v>6628</v>
      </c>
      <c r="E23" s="832" t="s">
        <v>6629</v>
      </c>
      <c r="F23" s="849"/>
      <c r="G23" s="849"/>
      <c r="H23" s="849"/>
      <c r="I23" s="849"/>
      <c r="J23" s="849">
        <v>14</v>
      </c>
      <c r="K23" s="849">
        <v>2142</v>
      </c>
      <c r="L23" s="849">
        <v>1</v>
      </c>
      <c r="M23" s="849">
        <v>153</v>
      </c>
      <c r="N23" s="849">
        <v>100</v>
      </c>
      <c r="O23" s="849">
        <v>15300</v>
      </c>
      <c r="P23" s="837">
        <v>7.1428571428571432</v>
      </c>
      <c r="Q23" s="850">
        <v>153</v>
      </c>
    </row>
    <row r="24" spans="1:17" ht="14.4" customHeight="1" x14ac:dyDescent="0.3">
      <c r="A24" s="831" t="s">
        <v>5579</v>
      </c>
      <c r="B24" s="832" t="s">
        <v>6619</v>
      </c>
      <c r="C24" s="832" t="s">
        <v>5459</v>
      </c>
      <c r="D24" s="832" t="s">
        <v>6630</v>
      </c>
      <c r="E24" s="832" t="s">
        <v>6631</v>
      </c>
      <c r="F24" s="849">
        <v>31</v>
      </c>
      <c r="G24" s="849">
        <v>744</v>
      </c>
      <c r="H24" s="849">
        <v>1.1071428571428572</v>
      </c>
      <c r="I24" s="849">
        <v>24</v>
      </c>
      <c r="J24" s="849">
        <v>28</v>
      </c>
      <c r="K24" s="849">
        <v>672</v>
      </c>
      <c r="L24" s="849">
        <v>1</v>
      </c>
      <c r="M24" s="849">
        <v>24</v>
      </c>
      <c r="N24" s="849">
        <v>29</v>
      </c>
      <c r="O24" s="849">
        <v>696</v>
      </c>
      <c r="P24" s="837">
        <v>1.0357142857142858</v>
      </c>
      <c r="Q24" s="850">
        <v>24</v>
      </c>
    </row>
    <row r="25" spans="1:17" ht="14.4" customHeight="1" x14ac:dyDescent="0.3">
      <c r="A25" s="831" t="s">
        <v>5579</v>
      </c>
      <c r="B25" s="832" t="s">
        <v>6619</v>
      </c>
      <c r="C25" s="832" t="s">
        <v>5459</v>
      </c>
      <c r="D25" s="832" t="s">
        <v>6632</v>
      </c>
      <c r="E25" s="832" t="s">
        <v>6633</v>
      </c>
      <c r="F25" s="849">
        <v>36</v>
      </c>
      <c r="G25" s="849">
        <v>1944</v>
      </c>
      <c r="H25" s="849">
        <v>0.67972027972027971</v>
      </c>
      <c r="I25" s="849">
        <v>54</v>
      </c>
      <c r="J25" s="849">
        <v>52</v>
      </c>
      <c r="K25" s="849">
        <v>2860</v>
      </c>
      <c r="L25" s="849">
        <v>1</v>
      </c>
      <c r="M25" s="849">
        <v>55</v>
      </c>
      <c r="N25" s="849">
        <v>93</v>
      </c>
      <c r="O25" s="849">
        <v>5115</v>
      </c>
      <c r="P25" s="837">
        <v>1.7884615384615385</v>
      </c>
      <c r="Q25" s="850">
        <v>55</v>
      </c>
    </row>
    <row r="26" spans="1:17" ht="14.4" customHeight="1" x14ac:dyDescent="0.3">
      <c r="A26" s="831" t="s">
        <v>5579</v>
      </c>
      <c r="B26" s="832" t="s">
        <v>6619</v>
      </c>
      <c r="C26" s="832" t="s">
        <v>5459</v>
      </c>
      <c r="D26" s="832" t="s">
        <v>6634</v>
      </c>
      <c r="E26" s="832" t="s">
        <v>6635</v>
      </c>
      <c r="F26" s="849">
        <v>1902</v>
      </c>
      <c r="G26" s="849">
        <v>146454</v>
      </c>
      <c r="H26" s="849">
        <v>1.0382096069868996</v>
      </c>
      <c r="I26" s="849">
        <v>77</v>
      </c>
      <c r="J26" s="849">
        <v>1832</v>
      </c>
      <c r="K26" s="849">
        <v>141064</v>
      </c>
      <c r="L26" s="849">
        <v>1</v>
      </c>
      <c r="M26" s="849">
        <v>77</v>
      </c>
      <c r="N26" s="849">
        <v>2056</v>
      </c>
      <c r="O26" s="849">
        <v>158312</v>
      </c>
      <c r="P26" s="837">
        <v>1.1222707423580787</v>
      </c>
      <c r="Q26" s="850">
        <v>77</v>
      </c>
    </row>
    <row r="27" spans="1:17" ht="14.4" customHeight="1" x14ac:dyDescent="0.3">
      <c r="A27" s="831" t="s">
        <v>5579</v>
      </c>
      <c r="B27" s="832" t="s">
        <v>6619</v>
      </c>
      <c r="C27" s="832" t="s">
        <v>5459</v>
      </c>
      <c r="D27" s="832" t="s">
        <v>6636</v>
      </c>
      <c r="E27" s="832" t="s">
        <v>6637</v>
      </c>
      <c r="F27" s="849">
        <v>41</v>
      </c>
      <c r="G27" s="849">
        <v>943</v>
      </c>
      <c r="H27" s="849">
        <v>0.95833333333333337</v>
      </c>
      <c r="I27" s="849">
        <v>23</v>
      </c>
      <c r="J27" s="849">
        <v>41</v>
      </c>
      <c r="K27" s="849">
        <v>984</v>
      </c>
      <c r="L27" s="849">
        <v>1</v>
      </c>
      <c r="M27" s="849">
        <v>24</v>
      </c>
      <c r="N27" s="849">
        <v>42</v>
      </c>
      <c r="O27" s="849">
        <v>1008</v>
      </c>
      <c r="P27" s="837">
        <v>1.024390243902439</v>
      </c>
      <c r="Q27" s="850">
        <v>24</v>
      </c>
    </row>
    <row r="28" spans="1:17" ht="14.4" customHeight="1" x14ac:dyDescent="0.3">
      <c r="A28" s="831" t="s">
        <v>5579</v>
      </c>
      <c r="B28" s="832" t="s">
        <v>6619</v>
      </c>
      <c r="C28" s="832" t="s">
        <v>5459</v>
      </c>
      <c r="D28" s="832" t="s">
        <v>6638</v>
      </c>
      <c r="E28" s="832" t="s">
        <v>6639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631</v>
      </c>
      <c r="P28" s="837"/>
      <c r="Q28" s="850">
        <v>631</v>
      </c>
    </row>
    <row r="29" spans="1:17" ht="14.4" customHeight="1" x14ac:dyDescent="0.3">
      <c r="A29" s="831" t="s">
        <v>5579</v>
      </c>
      <c r="B29" s="832" t="s">
        <v>6619</v>
      </c>
      <c r="C29" s="832" t="s">
        <v>5459</v>
      </c>
      <c r="D29" s="832" t="s">
        <v>6640</v>
      </c>
      <c r="E29" s="832" t="s">
        <v>6641</v>
      </c>
      <c r="F29" s="849">
        <v>6</v>
      </c>
      <c r="G29" s="849">
        <v>396</v>
      </c>
      <c r="H29" s="849">
        <v>0.33333333333333331</v>
      </c>
      <c r="I29" s="849">
        <v>66</v>
      </c>
      <c r="J29" s="849">
        <v>18</v>
      </c>
      <c r="K29" s="849">
        <v>1188</v>
      </c>
      <c r="L29" s="849">
        <v>1</v>
      </c>
      <c r="M29" s="849">
        <v>66</v>
      </c>
      <c r="N29" s="849">
        <v>8</v>
      </c>
      <c r="O29" s="849">
        <v>528</v>
      </c>
      <c r="P29" s="837">
        <v>0.44444444444444442</v>
      </c>
      <c r="Q29" s="850">
        <v>66</v>
      </c>
    </row>
    <row r="30" spans="1:17" ht="14.4" customHeight="1" x14ac:dyDescent="0.3">
      <c r="A30" s="831" t="s">
        <v>5579</v>
      </c>
      <c r="B30" s="832" t="s">
        <v>6619</v>
      </c>
      <c r="C30" s="832" t="s">
        <v>5459</v>
      </c>
      <c r="D30" s="832" t="s">
        <v>6642</v>
      </c>
      <c r="E30" s="832" t="s">
        <v>6643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299</v>
      </c>
      <c r="P30" s="837"/>
      <c r="Q30" s="850">
        <v>299</v>
      </c>
    </row>
    <row r="31" spans="1:17" ht="14.4" customHeight="1" x14ac:dyDescent="0.3">
      <c r="A31" s="831" t="s">
        <v>5579</v>
      </c>
      <c r="B31" s="832" t="s">
        <v>6619</v>
      </c>
      <c r="C31" s="832" t="s">
        <v>5459</v>
      </c>
      <c r="D31" s="832" t="s">
        <v>6644</v>
      </c>
      <c r="E31" s="832" t="s">
        <v>6645</v>
      </c>
      <c r="F31" s="849">
        <v>6</v>
      </c>
      <c r="G31" s="849">
        <v>144</v>
      </c>
      <c r="H31" s="849">
        <v>0.96</v>
      </c>
      <c r="I31" s="849">
        <v>24</v>
      </c>
      <c r="J31" s="849">
        <v>6</v>
      </c>
      <c r="K31" s="849">
        <v>150</v>
      </c>
      <c r="L31" s="849">
        <v>1</v>
      </c>
      <c r="M31" s="849">
        <v>25</v>
      </c>
      <c r="N31" s="849">
        <v>11</v>
      </c>
      <c r="O31" s="849">
        <v>275</v>
      </c>
      <c r="P31" s="837">
        <v>1.8333333333333333</v>
      </c>
      <c r="Q31" s="850">
        <v>25</v>
      </c>
    </row>
    <row r="32" spans="1:17" ht="14.4" customHeight="1" x14ac:dyDescent="0.3">
      <c r="A32" s="831" t="s">
        <v>5579</v>
      </c>
      <c r="B32" s="832" t="s">
        <v>6619</v>
      </c>
      <c r="C32" s="832" t="s">
        <v>5459</v>
      </c>
      <c r="D32" s="832" t="s">
        <v>6646</v>
      </c>
      <c r="E32" s="832" t="s">
        <v>6647</v>
      </c>
      <c r="F32" s="849"/>
      <c r="G32" s="849"/>
      <c r="H32" s="849"/>
      <c r="I32" s="849"/>
      <c r="J32" s="849">
        <v>1</v>
      </c>
      <c r="K32" s="849">
        <v>742</v>
      </c>
      <c r="L32" s="849">
        <v>1</v>
      </c>
      <c r="M32" s="849">
        <v>742</v>
      </c>
      <c r="N32" s="849">
        <v>1</v>
      </c>
      <c r="O32" s="849">
        <v>742</v>
      </c>
      <c r="P32" s="837">
        <v>1</v>
      </c>
      <c r="Q32" s="850">
        <v>742</v>
      </c>
    </row>
    <row r="33" spans="1:17" ht="14.4" customHeight="1" x14ac:dyDescent="0.3">
      <c r="A33" s="831" t="s">
        <v>5579</v>
      </c>
      <c r="B33" s="832" t="s">
        <v>6619</v>
      </c>
      <c r="C33" s="832" t="s">
        <v>5459</v>
      </c>
      <c r="D33" s="832" t="s">
        <v>6648</v>
      </c>
      <c r="E33" s="832" t="s">
        <v>6649</v>
      </c>
      <c r="F33" s="849">
        <v>41</v>
      </c>
      <c r="G33" s="849">
        <v>7380</v>
      </c>
      <c r="H33" s="849">
        <v>0.52273693157671053</v>
      </c>
      <c r="I33" s="849">
        <v>180</v>
      </c>
      <c r="J33" s="849">
        <v>78</v>
      </c>
      <c r="K33" s="849">
        <v>14118</v>
      </c>
      <c r="L33" s="849">
        <v>1</v>
      </c>
      <c r="M33" s="849">
        <v>181</v>
      </c>
      <c r="N33" s="849">
        <v>96</v>
      </c>
      <c r="O33" s="849">
        <v>17376</v>
      </c>
      <c r="P33" s="837">
        <v>1.2307692307692308</v>
      </c>
      <c r="Q33" s="850">
        <v>181</v>
      </c>
    </row>
    <row r="34" spans="1:17" ht="14.4" customHeight="1" x14ac:dyDescent="0.3">
      <c r="A34" s="831" t="s">
        <v>5579</v>
      </c>
      <c r="B34" s="832" t="s">
        <v>6619</v>
      </c>
      <c r="C34" s="832" t="s">
        <v>5459</v>
      </c>
      <c r="D34" s="832" t="s">
        <v>6650</v>
      </c>
      <c r="E34" s="832" t="s">
        <v>6651</v>
      </c>
      <c r="F34" s="849">
        <v>32</v>
      </c>
      <c r="G34" s="849">
        <v>8096</v>
      </c>
      <c r="H34" s="849">
        <v>0.86145988508193228</v>
      </c>
      <c r="I34" s="849">
        <v>253</v>
      </c>
      <c r="J34" s="849">
        <v>37</v>
      </c>
      <c r="K34" s="849">
        <v>9398</v>
      </c>
      <c r="L34" s="849">
        <v>1</v>
      </c>
      <c r="M34" s="849">
        <v>254</v>
      </c>
      <c r="N34" s="849">
        <v>93</v>
      </c>
      <c r="O34" s="849">
        <v>23622</v>
      </c>
      <c r="P34" s="837">
        <v>2.5135135135135136</v>
      </c>
      <c r="Q34" s="850">
        <v>254</v>
      </c>
    </row>
    <row r="35" spans="1:17" ht="14.4" customHeight="1" x14ac:dyDescent="0.3">
      <c r="A35" s="831" t="s">
        <v>5579</v>
      </c>
      <c r="B35" s="832" t="s">
        <v>6619</v>
      </c>
      <c r="C35" s="832" t="s">
        <v>5459</v>
      </c>
      <c r="D35" s="832" t="s">
        <v>6652</v>
      </c>
      <c r="E35" s="832" t="s">
        <v>6653</v>
      </c>
      <c r="F35" s="849"/>
      <c r="G35" s="849"/>
      <c r="H35" s="849"/>
      <c r="I35" s="849"/>
      <c r="J35" s="849">
        <v>1</v>
      </c>
      <c r="K35" s="849">
        <v>268</v>
      </c>
      <c r="L35" s="849">
        <v>1</v>
      </c>
      <c r="M35" s="849">
        <v>268</v>
      </c>
      <c r="N35" s="849">
        <v>1</v>
      </c>
      <c r="O35" s="849">
        <v>268</v>
      </c>
      <c r="P35" s="837">
        <v>1</v>
      </c>
      <c r="Q35" s="850">
        <v>268</v>
      </c>
    </row>
    <row r="36" spans="1:17" ht="14.4" customHeight="1" x14ac:dyDescent="0.3">
      <c r="A36" s="831" t="s">
        <v>5579</v>
      </c>
      <c r="B36" s="832" t="s">
        <v>6619</v>
      </c>
      <c r="C36" s="832" t="s">
        <v>5459</v>
      </c>
      <c r="D36" s="832" t="s">
        <v>6654</v>
      </c>
      <c r="E36" s="832" t="s">
        <v>6655</v>
      </c>
      <c r="F36" s="849">
        <v>614</v>
      </c>
      <c r="G36" s="849">
        <v>132624</v>
      </c>
      <c r="H36" s="849">
        <v>1.1509802390064829</v>
      </c>
      <c r="I36" s="849">
        <v>216</v>
      </c>
      <c r="J36" s="849">
        <v>531</v>
      </c>
      <c r="K36" s="849">
        <v>115227</v>
      </c>
      <c r="L36" s="849">
        <v>1</v>
      </c>
      <c r="M36" s="849">
        <v>217</v>
      </c>
      <c r="N36" s="849">
        <v>703</v>
      </c>
      <c r="O36" s="849">
        <v>152551</v>
      </c>
      <c r="P36" s="837">
        <v>1.3239171374764596</v>
      </c>
      <c r="Q36" s="850">
        <v>217</v>
      </c>
    </row>
    <row r="37" spans="1:17" ht="14.4" customHeight="1" x14ac:dyDescent="0.3">
      <c r="A37" s="831" t="s">
        <v>5579</v>
      </c>
      <c r="B37" s="832" t="s">
        <v>6619</v>
      </c>
      <c r="C37" s="832" t="s">
        <v>5459</v>
      </c>
      <c r="D37" s="832" t="s">
        <v>6656</v>
      </c>
      <c r="E37" s="832" t="s">
        <v>6657</v>
      </c>
      <c r="F37" s="849"/>
      <c r="G37" s="849"/>
      <c r="H37" s="849"/>
      <c r="I37" s="849"/>
      <c r="J37" s="849"/>
      <c r="K37" s="849"/>
      <c r="L37" s="849"/>
      <c r="M37" s="849"/>
      <c r="N37" s="849">
        <v>2</v>
      </c>
      <c r="O37" s="849">
        <v>74</v>
      </c>
      <c r="P37" s="837"/>
      <c r="Q37" s="850">
        <v>37</v>
      </c>
    </row>
    <row r="38" spans="1:17" ht="14.4" customHeight="1" x14ac:dyDescent="0.3">
      <c r="A38" s="831" t="s">
        <v>5579</v>
      </c>
      <c r="B38" s="832" t="s">
        <v>6619</v>
      </c>
      <c r="C38" s="832" t="s">
        <v>5459</v>
      </c>
      <c r="D38" s="832" t="s">
        <v>6658</v>
      </c>
      <c r="E38" s="832" t="s">
        <v>6659</v>
      </c>
      <c r="F38" s="849"/>
      <c r="G38" s="849"/>
      <c r="H38" s="849"/>
      <c r="I38" s="849"/>
      <c r="J38" s="849">
        <v>1</v>
      </c>
      <c r="K38" s="849">
        <v>592</v>
      </c>
      <c r="L38" s="849">
        <v>1</v>
      </c>
      <c r="M38" s="849">
        <v>592</v>
      </c>
      <c r="N38" s="849">
        <v>1</v>
      </c>
      <c r="O38" s="849">
        <v>592</v>
      </c>
      <c r="P38" s="837">
        <v>1</v>
      </c>
      <c r="Q38" s="850">
        <v>592</v>
      </c>
    </row>
    <row r="39" spans="1:17" ht="14.4" customHeight="1" x14ac:dyDescent="0.3">
      <c r="A39" s="831" t="s">
        <v>5579</v>
      </c>
      <c r="B39" s="832" t="s">
        <v>6619</v>
      </c>
      <c r="C39" s="832" t="s">
        <v>5459</v>
      </c>
      <c r="D39" s="832" t="s">
        <v>6660</v>
      </c>
      <c r="E39" s="832" t="s">
        <v>6661</v>
      </c>
      <c r="F39" s="849">
        <v>14</v>
      </c>
      <c r="G39" s="849">
        <v>700</v>
      </c>
      <c r="H39" s="849">
        <v>4.666666666666667</v>
      </c>
      <c r="I39" s="849">
        <v>50</v>
      </c>
      <c r="J39" s="849">
        <v>3</v>
      </c>
      <c r="K39" s="849">
        <v>150</v>
      </c>
      <c r="L39" s="849">
        <v>1</v>
      </c>
      <c r="M39" s="849">
        <v>50</v>
      </c>
      <c r="N39" s="849">
        <v>7</v>
      </c>
      <c r="O39" s="849">
        <v>350</v>
      </c>
      <c r="P39" s="837">
        <v>2.3333333333333335</v>
      </c>
      <c r="Q39" s="850">
        <v>50</v>
      </c>
    </row>
    <row r="40" spans="1:17" ht="14.4" customHeight="1" x14ac:dyDescent="0.3">
      <c r="A40" s="831" t="s">
        <v>5579</v>
      </c>
      <c r="B40" s="832" t="s">
        <v>6619</v>
      </c>
      <c r="C40" s="832" t="s">
        <v>5459</v>
      </c>
      <c r="D40" s="832" t="s">
        <v>6662</v>
      </c>
      <c r="E40" s="832" t="s">
        <v>6663</v>
      </c>
      <c r="F40" s="849"/>
      <c r="G40" s="849"/>
      <c r="H40" s="849"/>
      <c r="I40" s="849"/>
      <c r="J40" s="849">
        <v>1</v>
      </c>
      <c r="K40" s="849">
        <v>547</v>
      </c>
      <c r="L40" s="849">
        <v>1</v>
      </c>
      <c r="M40" s="849">
        <v>547</v>
      </c>
      <c r="N40" s="849">
        <v>1</v>
      </c>
      <c r="O40" s="849">
        <v>547</v>
      </c>
      <c r="P40" s="837">
        <v>1</v>
      </c>
      <c r="Q40" s="850">
        <v>547</v>
      </c>
    </row>
    <row r="41" spans="1:17" ht="14.4" customHeight="1" x14ac:dyDescent="0.3">
      <c r="A41" s="831" t="s">
        <v>5579</v>
      </c>
      <c r="B41" s="832" t="s">
        <v>6619</v>
      </c>
      <c r="C41" s="832" t="s">
        <v>5459</v>
      </c>
      <c r="D41" s="832" t="s">
        <v>6664</v>
      </c>
      <c r="E41" s="832" t="s">
        <v>6665</v>
      </c>
      <c r="F41" s="849"/>
      <c r="G41" s="849"/>
      <c r="H41" s="849"/>
      <c r="I41" s="849"/>
      <c r="J41" s="849">
        <v>1</v>
      </c>
      <c r="K41" s="849">
        <v>736</v>
      </c>
      <c r="L41" s="849">
        <v>1</v>
      </c>
      <c r="M41" s="849">
        <v>736</v>
      </c>
      <c r="N41" s="849">
        <v>1</v>
      </c>
      <c r="O41" s="849">
        <v>736</v>
      </c>
      <c r="P41" s="837">
        <v>1</v>
      </c>
      <c r="Q41" s="850">
        <v>736</v>
      </c>
    </row>
    <row r="42" spans="1:17" ht="14.4" customHeight="1" x14ac:dyDescent="0.3">
      <c r="A42" s="831" t="s">
        <v>5579</v>
      </c>
      <c r="B42" s="832" t="s">
        <v>6619</v>
      </c>
      <c r="C42" s="832" t="s">
        <v>5459</v>
      </c>
      <c r="D42" s="832" t="s">
        <v>6666</v>
      </c>
      <c r="E42" s="832" t="s">
        <v>6667</v>
      </c>
      <c r="F42" s="849"/>
      <c r="G42" s="849"/>
      <c r="H42" s="849"/>
      <c r="I42" s="849"/>
      <c r="J42" s="849">
        <v>1</v>
      </c>
      <c r="K42" s="849">
        <v>346</v>
      </c>
      <c r="L42" s="849">
        <v>1</v>
      </c>
      <c r="M42" s="849">
        <v>346</v>
      </c>
      <c r="N42" s="849">
        <v>1</v>
      </c>
      <c r="O42" s="849">
        <v>346</v>
      </c>
      <c r="P42" s="837">
        <v>1</v>
      </c>
      <c r="Q42" s="850">
        <v>346</v>
      </c>
    </row>
    <row r="43" spans="1:17" ht="14.4" customHeight="1" x14ac:dyDescent="0.3">
      <c r="A43" s="831" t="s">
        <v>5579</v>
      </c>
      <c r="B43" s="832" t="s">
        <v>6619</v>
      </c>
      <c r="C43" s="832" t="s">
        <v>5459</v>
      </c>
      <c r="D43" s="832" t="s">
        <v>6668</v>
      </c>
      <c r="E43" s="832" t="s">
        <v>6669</v>
      </c>
      <c r="F43" s="849"/>
      <c r="G43" s="849"/>
      <c r="H43" s="849"/>
      <c r="I43" s="849"/>
      <c r="J43" s="849">
        <v>1</v>
      </c>
      <c r="K43" s="849">
        <v>232</v>
      </c>
      <c r="L43" s="849">
        <v>1</v>
      </c>
      <c r="M43" s="849">
        <v>232</v>
      </c>
      <c r="N43" s="849">
        <v>1</v>
      </c>
      <c r="O43" s="849">
        <v>232</v>
      </c>
      <c r="P43" s="837">
        <v>1</v>
      </c>
      <c r="Q43" s="850">
        <v>232</v>
      </c>
    </row>
    <row r="44" spans="1:17" ht="14.4" customHeight="1" x14ac:dyDescent="0.3">
      <c r="A44" s="831" t="s">
        <v>5579</v>
      </c>
      <c r="B44" s="832" t="s">
        <v>6619</v>
      </c>
      <c r="C44" s="832" t="s">
        <v>5459</v>
      </c>
      <c r="D44" s="832" t="s">
        <v>6670</v>
      </c>
      <c r="E44" s="832" t="s">
        <v>6671</v>
      </c>
      <c r="F44" s="849"/>
      <c r="G44" s="849"/>
      <c r="H44" s="849"/>
      <c r="I44" s="849"/>
      <c r="J44" s="849">
        <v>14</v>
      </c>
      <c r="K44" s="849">
        <v>3262</v>
      </c>
      <c r="L44" s="849">
        <v>1</v>
      </c>
      <c r="M44" s="849">
        <v>233</v>
      </c>
      <c r="N44" s="849">
        <v>55</v>
      </c>
      <c r="O44" s="849">
        <v>12815</v>
      </c>
      <c r="P44" s="837">
        <v>3.9285714285714284</v>
      </c>
      <c r="Q44" s="850">
        <v>233</v>
      </c>
    </row>
    <row r="45" spans="1:17" ht="14.4" customHeight="1" x14ac:dyDescent="0.3">
      <c r="A45" s="831" t="s">
        <v>5579</v>
      </c>
      <c r="B45" s="832" t="s">
        <v>6619</v>
      </c>
      <c r="C45" s="832" t="s">
        <v>5459</v>
      </c>
      <c r="D45" s="832" t="s">
        <v>6672</v>
      </c>
      <c r="E45" s="832" t="s">
        <v>6673</v>
      </c>
      <c r="F45" s="849"/>
      <c r="G45" s="849"/>
      <c r="H45" s="849"/>
      <c r="I45" s="849"/>
      <c r="J45" s="849"/>
      <c r="K45" s="849"/>
      <c r="L45" s="849"/>
      <c r="M45" s="849"/>
      <c r="N45" s="849">
        <v>3</v>
      </c>
      <c r="O45" s="849">
        <v>1161</v>
      </c>
      <c r="P45" s="837"/>
      <c r="Q45" s="850">
        <v>387</v>
      </c>
    </row>
    <row r="46" spans="1:17" ht="14.4" customHeight="1" x14ac:dyDescent="0.3">
      <c r="A46" s="831" t="s">
        <v>5579</v>
      </c>
      <c r="B46" s="832" t="s">
        <v>6619</v>
      </c>
      <c r="C46" s="832" t="s">
        <v>5459</v>
      </c>
      <c r="D46" s="832" t="s">
        <v>6674</v>
      </c>
      <c r="E46" s="832" t="s">
        <v>6675</v>
      </c>
      <c r="F46" s="849"/>
      <c r="G46" s="849"/>
      <c r="H46" s="849"/>
      <c r="I46" s="849"/>
      <c r="J46" s="849">
        <v>3</v>
      </c>
      <c r="K46" s="849">
        <v>2367</v>
      </c>
      <c r="L46" s="849">
        <v>1</v>
      </c>
      <c r="M46" s="849">
        <v>789</v>
      </c>
      <c r="N46" s="849"/>
      <c r="O46" s="849"/>
      <c r="P46" s="837"/>
      <c r="Q46" s="850"/>
    </row>
    <row r="47" spans="1:17" ht="14.4" customHeight="1" x14ac:dyDescent="0.3">
      <c r="A47" s="831" t="s">
        <v>5579</v>
      </c>
      <c r="B47" s="832" t="s">
        <v>6619</v>
      </c>
      <c r="C47" s="832" t="s">
        <v>5459</v>
      </c>
      <c r="D47" s="832" t="s">
        <v>6676</v>
      </c>
      <c r="E47" s="832" t="s">
        <v>6677</v>
      </c>
      <c r="F47" s="849"/>
      <c r="G47" s="849"/>
      <c r="H47" s="849"/>
      <c r="I47" s="849"/>
      <c r="J47" s="849">
        <v>1</v>
      </c>
      <c r="K47" s="849">
        <v>919</v>
      </c>
      <c r="L47" s="849">
        <v>1</v>
      </c>
      <c r="M47" s="849">
        <v>919</v>
      </c>
      <c r="N47" s="849"/>
      <c r="O47" s="849"/>
      <c r="P47" s="837"/>
      <c r="Q47" s="850"/>
    </row>
    <row r="48" spans="1:17" ht="14.4" customHeight="1" x14ac:dyDescent="0.3">
      <c r="A48" s="831" t="s">
        <v>5579</v>
      </c>
      <c r="B48" s="832" t="s">
        <v>6619</v>
      </c>
      <c r="C48" s="832" t="s">
        <v>5459</v>
      </c>
      <c r="D48" s="832" t="s">
        <v>6678</v>
      </c>
      <c r="E48" s="832" t="s">
        <v>6679</v>
      </c>
      <c r="F48" s="849"/>
      <c r="G48" s="849"/>
      <c r="H48" s="849"/>
      <c r="I48" s="849"/>
      <c r="J48" s="849">
        <v>1</v>
      </c>
      <c r="K48" s="849">
        <v>896</v>
      </c>
      <c r="L48" s="849">
        <v>1</v>
      </c>
      <c r="M48" s="849">
        <v>896</v>
      </c>
      <c r="N48" s="849"/>
      <c r="O48" s="849"/>
      <c r="P48" s="837"/>
      <c r="Q48" s="850"/>
    </row>
    <row r="49" spans="1:17" ht="14.4" customHeight="1" x14ac:dyDescent="0.3">
      <c r="A49" s="831" t="s">
        <v>5579</v>
      </c>
      <c r="B49" s="832" t="s">
        <v>6619</v>
      </c>
      <c r="C49" s="832" t="s">
        <v>5459</v>
      </c>
      <c r="D49" s="832" t="s">
        <v>6680</v>
      </c>
      <c r="E49" s="832" t="s">
        <v>6681</v>
      </c>
      <c r="F49" s="849"/>
      <c r="G49" s="849"/>
      <c r="H49" s="849"/>
      <c r="I49" s="849"/>
      <c r="J49" s="849"/>
      <c r="K49" s="849"/>
      <c r="L49" s="849"/>
      <c r="M49" s="849"/>
      <c r="N49" s="849">
        <v>4</v>
      </c>
      <c r="O49" s="849">
        <v>976</v>
      </c>
      <c r="P49" s="837"/>
      <c r="Q49" s="850">
        <v>244</v>
      </c>
    </row>
    <row r="50" spans="1:17" ht="14.4" customHeight="1" x14ac:dyDescent="0.3">
      <c r="A50" s="831" t="s">
        <v>6682</v>
      </c>
      <c r="B50" s="832" t="s">
        <v>6683</v>
      </c>
      <c r="C50" s="832" t="s">
        <v>5459</v>
      </c>
      <c r="D50" s="832" t="s">
        <v>6684</v>
      </c>
      <c r="E50" s="832" t="s">
        <v>6685</v>
      </c>
      <c r="F50" s="849">
        <v>1487</v>
      </c>
      <c r="G50" s="849">
        <v>40149</v>
      </c>
      <c r="H50" s="849">
        <v>1.1047548291233285</v>
      </c>
      <c r="I50" s="849">
        <v>27</v>
      </c>
      <c r="J50" s="849">
        <v>1346</v>
      </c>
      <c r="K50" s="849">
        <v>36342</v>
      </c>
      <c r="L50" s="849">
        <v>1</v>
      </c>
      <c r="M50" s="849">
        <v>27</v>
      </c>
      <c r="N50" s="849">
        <v>1411</v>
      </c>
      <c r="O50" s="849">
        <v>38097</v>
      </c>
      <c r="P50" s="837">
        <v>1.0482912332838039</v>
      </c>
      <c r="Q50" s="850">
        <v>27</v>
      </c>
    </row>
    <row r="51" spans="1:17" ht="14.4" customHeight="1" x14ac:dyDescent="0.3">
      <c r="A51" s="831" t="s">
        <v>6682</v>
      </c>
      <c r="B51" s="832" t="s">
        <v>6683</v>
      </c>
      <c r="C51" s="832" t="s">
        <v>5459</v>
      </c>
      <c r="D51" s="832" t="s">
        <v>6686</v>
      </c>
      <c r="E51" s="832" t="s">
        <v>6687</v>
      </c>
      <c r="F51" s="849">
        <v>21</v>
      </c>
      <c r="G51" s="849">
        <v>1134</v>
      </c>
      <c r="H51" s="849">
        <v>0.67741935483870963</v>
      </c>
      <c r="I51" s="849">
        <v>54</v>
      </c>
      <c r="J51" s="849">
        <v>31</v>
      </c>
      <c r="K51" s="849">
        <v>1674</v>
      </c>
      <c r="L51" s="849">
        <v>1</v>
      </c>
      <c r="M51" s="849">
        <v>54</v>
      </c>
      <c r="N51" s="849">
        <v>38</v>
      </c>
      <c r="O51" s="849">
        <v>2052</v>
      </c>
      <c r="P51" s="837">
        <v>1.2258064516129032</v>
      </c>
      <c r="Q51" s="850">
        <v>54</v>
      </c>
    </row>
    <row r="52" spans="1:17" ht="14.4" customHeight="1" x14ac:dyDescent="0.3">
      <c r="A52" s="831" t="s">
        <v>6682</v>
      </c>
      <c r="B52" s="832" t="s">
        <v>6683</v>
      </c>
      <c r="C52" s="832" t="s">
        <v>5459</v>
      </c>
      <c r="D52" s="832" t="s">
        <v>6688</v>
      </c>
      <c r="E52" s="832" t="s">
        <v>6689</v>
      </c>
      <c r="F52" s="849">
        <v>1445</v>
      </c>
      <c r="G52" s="849">
        <v>34680</v>
      </c>
      <c r="H52" s="849">
        <v>1.0980243161094225</v>
      </c>
      <c r="I52" s="849">
        <v>24</v>
      </c>
      <c r="J52" s="849">
        <v>1316</v>
      </c>
      <c r="K52" s="849">
        <v>31584</v>
      </c>
      <c r="L52" s="849">
        <v>1</v>
      </c>
      <c r="M52" s="849">
        <v>24</v>
      </c>
      <c r="N52" s="849">
        <v>1361</v>
      </c>
      <c r="O52" s="849">
        <v>32664</v>
      </c>
      <c r="P52" s="837">
        <v>1.03419452887538</v>
      </c>
      <c r="Q52" s="850">
        <v>24</v>
      </c>
    </row>
    <row r="53" spans="1:17" ht="14.4" customHeight="1" x14ac:dyDescent="0.3">
      <c r="A53" s="831" t="s">
        <v>6682</v>
      </c>
      <c r="B53" s="832" t="s">
        <v>6683</v>
      </c>
      <c r="C53" s="832" t="s">
        <v>5459</v>
      </c>
      <c r="D53" s="832" t="s">
        <v>6690</v>
      </c>
      <c r="E53" s="832" t="s">
        <v>6691</v>
      </c>
      <c r="F53" s="849">
        <v>2838</v>
      </c>
      <c r="G53" s="849">
        <v>76626</v>
      </c>
      <c r="H53" s="849">
        <v>0.99474237644584651</v>
      </c>
      <c r="I53" s="849">
        <v>27</v>
      </c>
      <c r="J53" s="849">
        <v>2853</v>
      </c>
      <c r="K53" s="849">
        <v>77031</v>
      </c>
      <c r="L53" s="849">
        <v>1</v>
      </c>
      <c r="M53" s="849">
        <v>27</v>
      </c>
      <c r="N53" s="849">
        <v>2928</v>
      </c>
      <c r="O53" s="849">
        <v>79056</v>
      </c>
      <c r="P53" s="837">
        <v>1.0262881177707677</v>
      </c>
      <c r="Q53" s="850">
        <v>27</v>
      </c>
    </row>
    <row r="54" spans="1:17" ht="14.4" customHeight="1" x14ac:dyDescent="0.3">
      <c r="A54" s="831" t="s">
        <v>6682</v>
      </c>
      <c r="B54" s="832" t="s">
        <v>6683</v>
      </c>
      <c r="C54" s="832" t="s">
        <v>5459</v>
      </c>
      <c r="D54" s="832" t="s">
        <v>6692</v>
      </c>
      <c r="E54" s="832" t="s">
        <v>6693</v>
      </c>
      <c r="F54" s="849">
        <v>241</v>
      </c>
      <c r="G54" s="849">
        <v>6507</v>
      </c>
      <c r="H54" s="849">
        <v>1.6736111111111112</v>
      </c>
      <c r="I54" s="849">
        <v>27</v>
      </c>
      <c r="J54" s="849">
        <v>144</v>
      </c>
      <c r="K54" s="849">
        <v>3888</v>
      </c>
      <c r="L54" s="849">
        <v>1</v>
      </c>
      <c r="M54" s="849">
        <v>27</v>
      </c>
      <c r="N54" s="849">
        <v>155</v>
      </c>
      <c r="O54" s="849">
        <v>4185</v>
      </c>
      <c r="P54" s="837">
        <v>1.0763888888888888</v>
      </c>
      <c r="Q54" s="850">
        <v>27</v>
      </c>
    </row>
    <row r="55" spans="1:17" ht="14.4" customHeight="1" x14ac:dyDescent="0.3">
      <c r="A55" s="831" t="s">
        <v>6682</v>
      </c>
      <c r="B55" s="832" t="s">
        <v>6683</v>
      </c>
      <c r="C55" s="832" t="s">
        <v>5459</v>
      </c>
      <c r="D55" s="832" t="s">
        <v>6694</v>
      </c>
      <c r="E55" s="832" t="s">
        <v>6695</v>
      </c>
      <c r="F55" s="849">
        <v>1662</v>
      </c>
      <c r="G55" s="849">
        <v>36564</v>
      </c>
      <c r="H55" s="849">
        <v>0.14196634492184163</v>
      </c>
      <c r="I55" s="849">
        <v>22</v>
      </c>
      <c r="J55" s="849">
        <v>11707</v>
      </c>
      <c r="K55" s="849">
        <v>257554</v>
      </c>
      <c r="L55" s="849">
        <v>1</v>
      </c>
      <c r="M55" s="849">
        <v>22</v>
      </c>
      <c r="N55" s="849">
        <v>8697</v>
      </c>
      <c r="O55" s="849">
        <v>191334</v>
      </c>
      <c r="P55" s="837">
        <v>0.74288886990689329</v>
      </c>
      <c r="Q55" s="850">
        <v>22</v>
      </c>
    </row>
    <row r="56" spans="1:17" ht="14.4" customHeight="1" x14ac:dyDescent="0.3">
      <c r="A56" s="831" t="s">
        <v>6682</v>
      </c>
      <c r="B56" s="832" t="s">
        <v>6683</v>
      </c>
      <c r="C56" s="832" t="s">
        <v>5459</v>
      </c>
      <c r="D56" s="832" t="s">
        <v>6696</v>
      </c>
      <c r="E56" s="832" t="s">
        <v>6697</v>
      </c>
      <c r="F56" s="849">
        <v>11</v>
      </c>
      <c r="G56" s="849">
        <v>748</v>
      </c>
      <c r="H56" s="849">
        <v>0.84615384615384615</v>
      </c>
      <c r="I56" s="849">
        <v>68</v>
      </c>
      <c r="J56" s="849">
        <v>13</v>
      </c>
      <c r="K56" s="849">
        <v>884</v>
      </c>
      <c r="L56" s="849">
        <v>1</v>
      </c>
      <c r="M56" s="849">
        <v>68</v>
      </c>
      <c r="N56" s="849">
        <v>16</v>
      </c>
      <c r="O56" s="849">
        <v>1088</v>
      </c>
      <c r="P56" s="837">
        <v>1.2307692307692308</v>
      </c>
      <c r="Q56" s="850">
        <v>68</v>
      </c>
    </row>
    <row r="57" spans="1:17" ht="14.4" customHeight="1" x14ac:dyDescent="0.3">
      <c r="A57" s="831" t="s">
        <v>6682</v>
      </c>
      <c r="B57" s="832" t="s">
        <v>6683</v>
      </c>
      <c r="C57" s="832" t="s">
        <v>5459</v>
      </c>
      <c r="D57" s="832" t="s">
        <v>6698</v>
      </c>
      <c r="E57" s="832" t="s">
        <v>6699</v>
      </c>
      <c r="F57" s="849">
        <v>1649</v>
      </c>
      <c r="G57" s="849">
        <v>102238</v>
      </c>
      <c r="H57" s="849">
        <v>5.5898305084745763</v>
      </c>
      <c r="I57" s="849">
        <v>62</v>
      </c>
      <c r="J57" s="849">
        <v>295</v>
      </c>
      <c r="K57" s="849">
        <v>18290</v>
      </c>
      <c r="L57" s="849">
        <v>1</v>
      </c>
      <c r="M57" s="849">
        <v>62</v>
      </c>
      <c r="N57" s="849"/>
      <c r="O57" s="849"/>
      <c r="P57" s="837"/>
      <c r="Q57" s="850"/>
    </row>
    <row r="58" spans="1:17" ht="14.4" customHeight="1" x14ac:dyDescent="0.3">
      <c r="A58" s="831" t="s">
        <v>6682</v>
      </c>
      <c r="B58" s="832" t="s">
        <v>6683</v>
      </c>
      <c r="C58" s="832" t="s">
        <v>5459</v>
      </c>
      <c r="D58" s="832" t="s">
        <v>6700</v>
      </c>
      <c r="E58" s="832" t="s">
        <v>6701</v>
      </c>
      <c r="F58" s="849">
        <v>1006</v>
      </c>
      <c r="G58" s="849">
        <v>62372</v>
      </c>
      <c r="H58" s="849">
        <v>9.1272001451642173E-2</v>
      </c>
      <c r="I58" s="849">
        <v>62</v>
      </c>
      <c r="J58" s="849">
        <v>11022</v>
      </c>
      <c r="K58" s="849">
        <v>683364</v>
      </c>
      <c r="L58" s="849">
        <v>1</v>
      </c>
      <c r="M58" s="849">
        <v>62</v>
      </c>
      <c r="N58" s="849">
        <v>10127</v>
      </c>
      <c r="O58" s="849">
        <v>627874</v>
      </c>
      <c r="P58" s="837">
        <v>0.91879876610415534</v>
      </c>
      <c r="Q58" s="850">
        <v>62</v>
      </c>
    </row>
    <row r="59" spans="1:17" ht="14.4" customHeight="1" x14ac:dyDescent="0.3">
      <c r="A59" s="831" t="s">
        <v>6682</v>
      </c>
      <c r="B59" s="832" t="s">
        <v>6683</v>
      </c>
      <c r="C59" s="832" t="s">
        <v>5459</v>
      </c>
      <c r="D59" s="832" t="s">
        <v>6702</v>
      </c>
      <c r="E59" s="832" t="s">
        <v>6703</v>
      </c>
      <c r="F59" s="849">
        <v>1</v>
      </c>
      <c r="G59" s="849">
        <v>394</v>
      </c>
      <c r="H59" s="849">
        <v>1</v>
      </c>
      <c r="I59" s="849">
        <v>394</v>
      </c>
      <c r="J59" s="849">
        <v>1</v>
      </c>
      <c r="K59" s="849">
        <v>394</v>
      </c>
      <c r="L59" s="849">
        <v>1</v>
      </c>
      <c r="M59" s="849">
        <v>394</v>
      </c>
      <c r="N59" s="849">
        <v>2</v>
      </c>
      <c r="O59" s="849">
        <v>788</v>
      </c>
      <c r="P59" s="837">
        <v>2</v>
      </c>
      <c r="Q59" s="850">
        <v>394</v>
      </c>
    </row>
    <row r="60" spans="1:17" ht="14.4" customHeight="1" x14ac:dyDescent="0.3">
      <c r="A60" s="831" t="s">
        <v>6682</v>
      </c>
      <c r="B60" s="832" t="s">
        <v>6683</v>
      </c>
      <c r="C60" s="832" t="s">
        <v>5459</v>
      </c>
      <c r="D60" s="832" t="s">
        <v>6704</v>
      </c>
      <c r="E60" s="832" t="s">
        <v>6705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82</v>
      </c>
      <c r="P60" s="837"/>
      <c r="Q60" s="850">
        <v>82</v>
      </c>
    </row>
    <row r="61" spans="1:17" ht="14.4" customHeight="1" x14ac:dyDescent="0.3">
      <c r="A61" s="831" t="s">
        <v>6682</v>
      </c>
      <c r="B61" s="832" t="s">
        <v>6683</v>
      </c>
      <c r="C61" s="832" t="s">
        <v>5459</v>
      </c>
      <c r="D61" s="832" t="s">
        <v>6706</v>
      </c>
      <c r="E61" s="832" t="s">
        <v>6707</v>
      </c>
      <c r="F61" s="849">
        <v>258</v>
      </c>
      <c r="G61" s="849">
        <v>254646</v>
      </c>
      <c r="H61" s="849">
        <v>0.68004977941097922</v>
      </c>
      <c r="I61" s="849">
        <v>987</v>
      </c>
      <c r="J61" s="849">
        <v>379</v>
      </c>
      <c r="K61" s="849">
        <v>374452</v>
      </c>
      <c r="L61" s="849">
        <v>1</v>
      </c>
      <c r="M61" s="849">
        <v>988</v>
      </c>
      <c r="N61" s="849">
        <v>439</v>
      </c>
      <c r="O61" s="849">
        <v>433732</v>
      </c>
      <c r="P61" s="837">
        <v>1.158311345646438</v>
      </c>
      <c r="Q61" s="850">
        <v>988</v>
      </c>
    </row>
    <row r="62" spans="1:17" ht="14.4" customHeight="1" x14ac:dyDescent="0.3">
      <c r="A62" s="831" t="s">
        <v>6682</v>
      </c>
      <c r="B62" s="832" t="s">
        <v>6683</v>
      </c>
      <c r="C62" s="832" t="s">
        <v>5459</v>
      </c>
      <c r="D62" s="832" t="s">
        <v>6708</v>
      </c>
      <c r="E62" s="832" t="s">
        <v>6709</v>
      </c>
      <c r="F62" s="849">
        <v>1</v>
      </c>
      <c r="G62" s="849">
        <v>63</v>
      </c>
      <c r="H62" s="849"/>
      <c r="I62" s="849">
        <v>63</v>
      </c>
      <c r="J62" s="849"/>
      <c r="K62" s="849"/>
      <c r="L62" s="849"/>
      <c r="M62" s="849"/>
      <c r="N62" s="849">
        <v>2</v>
      </c>
      <c r="O62" s="849">
        <v>126</v>
      </c>
      <c r="P62" s="837"/>
      <c r="Q62" s="850">
        <v>63</v>
      </c>
    </row>
    <row r="63" spans="1:17" ht="14.4" customHeight="1" x14ac:dyDescent="0.3">
      <c r="A63" s="831" t="s">
        <v>6682</v>
      </c>
      <c r="B63" s="832" t="s">
        <v>6683</v>
      </c>
      <c r="C63" s="832" t="s">
        <v>5459</v>
      </c>
      <c r="D63" s="832" t="s">
        <v>6710</v>
      </c>
      <c r="E63" s="832" t="s">
        <v>6711</v>
      </c>
      <c r="F63" s="849">
        <v>1</v>
      </c>
      <c r="G63" s="849">
        <v>17</v>
      </c>
      <c r="H63" s="849">
        <v>0.5</v>
      </c>
      <c r="I63" s="849">
        <v>17</v>
      </c>
      <c r="J63" s="849">
        <v>2</v>
      </c>
      <c r="K63" s="849">
        <v>34</v>
      </c>
      <c r="L63" s="849">
        <v>1</v>
      </c>
      <c r="M63" s="849">
        <v>17</v>
      </c>
      <c r="N63" s="849">
        <v>4</v>
      </c>
      <c r="O63" s="849">
        <v>68</v>
      </c>
      <c r="P63" s="837">
        <v>2</v>
      </c>
      <c r="Q63" s="850">
        <v>17</v>
      </c>
    </row>
    <row r="64" spans="1:17" ht="14.4" customHeight="1" x14ac:dyDescent="0.3">
      <c r="A64" s="831" t="s">
        <v>6682</v>
      </c>
      <c r="B64" s="832" t="s">
        <v>6683</v>
      </c>
      <c r="C64" s="832" t="s">
        <v>5459</v>
      </c>
      <c r="D64" s="832" t="s">
        <v>6712</v>
      </c>
      <c r="E64" s="832" t="s">
        <v>6713</v>
      </c>
      <c r="F64" s="849">
        <v>2</v>
      </c>
      <c r="G64" s="849">
        <v>128</v>
      </c>
      <c r="H64" s="849">
        <v>1</v>
      </c>
      <c r="I64" s="849">
        <v>64</v>
      </c>
      <c r="J64" s="849">
        <v>2</v>
      </c>
      <c r="K64" s="849">
        <v>128</v>
      </c>
      <c r="L64" s="849">
        <v>1</v>
      </c>
      <c r="M64" s="849">
        <v>64</v>
      </c>
      <c r="N64" s="849">
        <v>1</v>
      </c>
      <c r="O64" s="849">
        <v>64</v>
      </c>
      <c r="P64" s="837">
        <v>0.5</v>
      </c>
      <c r="Q64" s="850">
        <v>64</v>
      </c>
    </row>
    <row r="65" spans="1:17" ht="14.4" customHeight="1" x14ac:dyDescent="0.3">
      <c r="A65" s="831" t="s">
        <v>6682</v>
      </c>
      <c r="B65" s="832" t="s">
        <v>6683</v>
      </c>
      <c r="C65" s="832" t="s">
        <v>5459</v>
      </c>
      <c r="D65" s="832" t="s">
        <v>6714</v>
      </c>
      <c r="E65" s="832" t="s">
        <v>6715</v>
      </c>
      <c r="F65" s="849">
        <v>2</v>
      </c>
      <c r="G65" s="849">
        <v>94</v>
      </c>
      <c r="H65" s="849">
        <v>0.25</v>
      </c>
      <c r="I65" s="849">
        <v>47</v>
      </c>
      <c r="J65" s="849">
        <v>8</v>
      </c>
      <c r="K65" s="849">
        <v>376</v>
      </c>
      <c r="L65" s="849">
        <v>1</v>
      </c>
      <c r="M65" s="849">
        <v>47</v>
      </c>
      <c r="N65" s="849">
        <v>5</v>
      </c>
      <c r="O65" s="849">
        <v>235</v>
      </c>
      <c r="P65" s="837">
        <v>0.625</v>
      </c>
      <c r="Q65" s="850">
        <v>47</v>
      </c>
    </row>
    <row r="66" spans="1:17" ht="14.4" customHeight="1" x14ac:dyDescent="0.3">
      <c r="A66" s="831" t="s">
        <v>6682</v>
      </c>
      <c r="B66" s="832" t="s">
        <v>6683</v>
      </c>
      <c r="C66" s="832" t="s">
        <v>5459</v>
      </c>
      <c r="D66" s="832" t="s">
        <v>6716</v>
      </c>
      <c r="E66" s="832" t="s">
        <v>6717</v>
      </c>
      <c r="F66" s="849">
        <v>524</v>
      </c>
      <c r="G66" s="849">
        <v>31440</v>
      </c>
      <c r="H66" s="849">
        <v>1.0254403131115459</v>
      </c>
      <c r="I66" s="849">
        <v>60</v>
      </c>
      <c r="J66" s="849">
        <v>511</v>
      </c>
      <c r="K66" s="849">
        <v>30660</v>
      </c>
      <c r="L66" s="849">
        <v>1</v>
      </c>
      <c r="M66" s="849">
        <v>60</v>
      </c>
      <c r="N66" s="849">
        <v>581</v>
      </c>
      <c r="O66" s="849">
        <v>34860</v>
      </c>
      <c r="P66" s="837">
        <v>1.1369863013698631</v>
      </c>
      <c r="Q66" s="850">
        <v>60</v>
      </c>
    </row>
    <row r="67" spans="1:17" ht="14.4" customHeight="1" x14ac:dyDescent="0.3">
      <c r="A67" s="831" t="s">
        <v>6682</v>
      </c>
      <c r="B67" s="832" t="s">
        <v>6683</v>
      </c>
      <c r="C67" s="832" t="s">
        <v>5459</v>
      </c>
      <c r="D67" s="832" t="s">
        <v>6718</v>
      </c>
      <c r="E67" s="832" t="s">
        <v>6719</v>
      </c>
      <c r="F67" s="849"/>
      <c r="G67" s="849"/>
      <c r="H67" s="849"/>
      <c r="I67" s="849"/>
      <c r="J67" s="849"/>
      <c r="K67" s="849"/>
      <c r="L67" s="849"/>
      <c r="M67" s="849"/>
      <c r="N67" s="849">
        <v>4</v>
      </c>
      <c r="O67" s="849">
        <v>76</v>
      </c>
      <c r="P67" s="837"/>
      <c r="Q67" s="850">
        <v>19</v>
      </c>
    </row>
    <row r="68" spans="1:17" ht="14.4" customHeight="1" x14ac:dyDescent="0.3">
      <c r="A68" s="831" t="s">
        <v>6682</v>
      </c>
      <c r="B68" s="832" t="s">
        <v>6683</v>
      </c>
      <c r="C68" s="832" t="s">
        <v>5459</v>
      </c>
      <c r="D68" s="832" t="s">
        <v>6720</v>
      </c>
      <c r="E68" s="832" t="s">
        <v>6721</v>
      </c>
      <c r="F68" s="849"/>
      <c r="G68" s="849"/>
      <c r="H68" s="849"/>
      <c r="I68" s="849"/>
      <c r="J68" s="849">
        <v>1</v>
      </c>
      <c r="K68" s="849">
        <v>1463</v>
      </c>
      <c r="L68" s="849">
        <v>1</v>
      </c>
      <c r="M68" s="849">
        <v>1463</v>
      </c>
      <c r="N68" s="849"/>
      <c r="O68" s="849"/>
      <c r="P68" s="837"/>
      <c r="Q68" s="850"/>
    </row>
    <row r="69" spans="1:17" ht="14.4" customHeight="1" x14ac:dyDescent="0.3">
      <c r="A69" s="831" t="s">
        <v>6682</v>
      </c>
      <c r="B69" s="832" t="s">
        <v>6683</v>
      </c>
      <c r="C69" s="832" t="s">
        <v>5459</v>
      </c>
      <c r="D69" s="832" t="s">
        <v>6722</v>
      </c>
      <c r="E69" s="832" t="s">
        <v>6723</v>
      </c>
      <c r="F69" s="849">
        <v>1</v>
      </c>
      <c r="G69" s="849">
        <v>462</v>
      </c>
      <c r="H69" s="849"/>
      <c r="I69" s="849">
        <v>462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6682</v>
      </c>
      <c r="B70" s="832" t="s">
        <v>6683</v>
      </c>
      <c r="C70" s="832" t="s">
        <v>5459</v>
      </c>
      <c r="D70" s="832" t="s">
        <v>6724</v>
      </c>
      <c r="E70" s="832" t="s">
        <v>6725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313</v>
      </c>
      <c r="P70" s="837"/>
      <c r="Q70" s="850">
        <v>313</v>
      </c>
    </row>
    <row r="71" spans="1:17" ht="14.4" customHeight="1" x14ac:dyDescent="0.3">
      <c r="A71" s="831" t="s">
        <v>6682</v>
      </c>
      <c r="B71" s="832" t="s">
        <v>6683</v>
      </c>
      <c r="C71" s="832" t="s">
        <v>5459</v>
      </c>
      <c r="D71" s="832" t="s">
        <v>6726</v>
      </c>
      <c r="E71" s="832" t="s">
        <v>6727</v>
      </c>
      <c r="F71" s="849">
        <v>22</v>
      </c>
      <c r="G71" s="849">
        <v>18744</v>
      </c>
      <c r="H71" s="849">
        <v>1.4649472450175849</v>
      </c>
      <c r="I71" s="849">
        <v>852</v>
      </c>
      <c r="J71" s="849">
        <v>15</v>
      </c>
      <c r="K71" s="849">
        <v>12795</v>
      </c>
      <c r="L71" s="849">
        <v>1</v>
      </c>
      <c r="M71" s="849">
        <v>853</v>
      </c>
      <c r="N71" s="849">
        <v>28</v>
      </c>
      <c r="O71" s="849">
        <v>23884</v>
      </c>
      <c r="P71" s="837">
        <v>1.8666666666666667</v>
      </c>
      <c r="Q71" s="850">
        <v>853</v>
      </c>
    </row>
    <row r="72" spans="1:17" ht="14.4" customHeight="1" x14ac:dyDescent="0.3">
      <c r="A72" s="831" t="s">
        <v>6682</v>
      </c>
      <c r="B72" s="832" t="s">
        <v>6683</v>
      </c>
      <c r="C72" s="832" t="s">
        <v>5459</v>
      </c>
      <c r="D72" s="832" t="s">
        <v>6728</v>
      </c>
      <c r="E72" s="832" t="s">
        <v>6729</v>
      </c>
      <c r="F72" s="849"/>
      <c r="G72" s="849"/>
      <c r="H72" s="849"/>
      <c r="I72" s="849"/>
      <c r="J72" s="849">
        <v>14</v>
      </c>
      <c r="K72" s="849">
        <v>2618</v>
      </c>
      <c r="L72" s="849">
        <v>1</v>
      </c>
      <c r="M72" s="849">
        <v>187</v>
      </c>
      <c r="N72" s="849">
        <v>41</v>
      </c>
      <c r="O72" s="849">
        <v>7667</v>
      </c>
      <c r="P72" s="837">
        <v>2.9285714285714284</v>
      </c>
      <c r="Q72" s="850">
        <v>187</v>
      </c>
    </row>
    <row r="73" spans="1:17" ht="14.4" customHeight="1" x14ac:dyDescent="0.3">
      <c r="A73" s="831" t="s">
        <v>6682</v>
      </c>
      <c r="B73" s="832" t="s">
        <v>6683</v>
      </c>
      <c r="C73" s="832" t="s">
        <v>5459</v>
      </c>
      <c r="D73" s="832" t="s">
        <v>6730</v>
      </c>
      <c r="E73" s="832" t="s">
        <v>6731</v>
      </c>
      <c r="F73" s="849">
        <v>1</v>
      </c>
      <c r="G73" s="849">
        <v>1216</v>
      </c>
      <c r="H73" s="849"/>
      <c r="I73" s="849">
        <v>1216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6682</v>
      </c>
      <c r="B74" s="832" t="s">
        <v>6683</v>
      </c>
      <c r="C74" s="832" t="s">
        <v>5459</v>
      </c>
      <c r="D74" s="832" t="s">
        <v>6732</v>
      </c>
      <c r="E74" s="832" t="s">
        <v>6733</v>
      </c>
      <c r="F74" s="849">
        <v>40</v>
      </c>
      <c r="G74" s="849">
        <v>31440</v>
      </c>
      <c r="H74" s="849">
        <v>1.0243377968917995</v>
      </c>
      <c r="I74" s="849">
        <v>786</v>
      </c>
      <c r="J74" s="849">
        <v>39</v>
      </c>
      <c r="K74" s="849">
        <v>30693</v>
      </c>
      <c r="L74" s="849">
        <v>1</v>
      </c>
      <c r="M74" s="849">
        <v>787</v>
      </c>
      <c r="N74" s="849">
        <v>63</v>
      </c>
      <c r="O74" s="849">
        <v>49644</v>
      </c>
      <c r="P74" s="837">
        <v>1.6174372006646467</v>
      </c>
      <c r="Q74" s="850">
        <v>788</v>
      </c>
    </row>
    <row r="75" spans="1:17" ht="14.4" customHeight="1" x14ac:dyDescent="0.3">
      <c r="A75" s="831" t="s">
        <v>6682</v>
      </c>
      <c r="B75" s="832" t="s">
        <v>6683</v>
      </c>
      <c r="C75" s="832" t="s">
        <v>5459</v>
      </c>
      <c r="D75" s="832" t="s">
        <v>6734</v>
      </c>
      <c r="E75" s="832" t="s">
        <v>6735</v>
      </c>
      <c r="F75" s="849"/>
      <c r="G75" s="849"/>
      <c r="H75" s="849"/>
      <c r="I75" s="849"/>
      <c r="J75" s="849"/>
      <c r="K75" s="849"/>
      <c r="L75" s="849"/>
      <c r="M75" s="849"/>
      <c r="N75" s="849">
        <v>5</v>
      </c>
      <c r="O75" s="849">
        <v>945</v>
      </c>
      <c r="P75" s="837"/>
      <c r="Q75" s="850">
        <v>189</v>
      </c>
    </row>
    <row r="76" spans="1:17" ht="14.4" customHeight="1" x14ac:dyDescent="0.3">
      <c r="A76" s="831" t="s">
        <v>6682</v>
      </c>
      <c r="B76" s="832" t="s">
        <v>6683</v>
      </c>
      <c r="C76" s="832" t="s">
        <v>5459</v>
      </c>
      <c r="D76" s="832" t="s">
        <v>6736</v>
      </c>
      <c r="E76" s="832" t="s">
        <v>6737</v>
      </c>
      <c r="F76" s="849"/>
      <c r="G76" s="849"/>
      <c r="H76" s="849"/>
      <c r="I76" s="849"/>
      <c r="J76" s="849"/>
      <c r="K76" s="849"/>
      <c r="L76" s="849"/>
      <c r="M76" s="849"/>
      <c r="N76" s="849">
        <v>4</v>
      </c>
      <c r="O76" s="849">
        <v>916</v>
      </c>
      <c r="P76" s="837"/>
      <c r="Q76" s="850">
        <v>229</v>
      </c>
    </row>
    <row r="77" spans="1:17" ht="14.4" customHeight="1" x14ac:dyDescent="0.3">
      <c r="A77" s="831" t="s">
        <v>6682</v>
      </c>
      <c r="B77" s="832" t="s">
        <v>6683</v>
      </c>
      <c r="C77" s="832" t="s">
        <v>5459</v>
      </c>
      <c r="D77" s="832" t="s">
        <v>6738</v>
      </c>
      <c r="E77" s="832" t="s">
        <v>6739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462</v>
      </c>
      <c r="P77" s="837"/>
      <c r="Q77" s="850">
        <v>462</v>
      </c>
    </row>
    <row r="78" spans="1:17" ht="14.4" customHeight="1" x14ac:dyDescent="0.3">
      <c r="A78" s="831" t="s">
        <v>6682</v>
      </c>
      <c r="B78" s="832" t="s">
        <v>6683</v>
      </c>
      <c r="C78" s="832" t="s">
        <v>5459</v>
      </c>
      <c r="D78" s="832" t="s">
        <v>6740</v>
      </c>
      <c r="E78" s="832" t="s">
        <v>6741</v>
      </c>
      <c r="F78" s="849">
        <v>1</v>
      </c>
      <c r="G78" s="849">
        <v>561</v>
      </c>
      <c r="H78" s="849">
        <v>0.99822064056939497</v>
      </c>
      <c r="I78" s="849">
        <v>561</v>
      </c>
      <c r="J78" s="849">
        <v>1</v>
      </c>
      <c r="K78" s="849">
        <v>562</v>
      </c>
      <c r="L78" s="849">
        <v>1</v>
      </c>
      <c r="M78" s="849">
        <v>562</v>
      </c>
      <c r="N78" s="849">
        <v>2</v>
      </c>
      <c r="O78" s="849">
        <v>1124</v>
      </c>
      <c r="P78" s="837">
        <v>2</v>
      </c>
      <c r="Q78" s="850">
        <v>562</v>
      </c>
    </row>
    <row r="79" spans="1:17" ht="14.4" customHeight="1" x14ac:dyDescent="0.3">
      <c r="A79" s="831" t="s">
        <v>6682</v>
      </c>
      <c r="B79" s="832" t="s">
        <v>6683</v>
      </c>
      <c r="C79" s="832" t="s">
        <v>5459</v>
      </c>
      <c r="D79" s="832" t="s">
        <v>6742</v>
      </c>
      <c r="E79" s="832" t="s">
        <v>6743</v>
      </c>
      <c r="F79" s="849">
        <v>1</v>
      </c>
      <c r="G79" s="849">
        <v>132</v>
      </c>
      <c r="H79" s="849">
        <v>0.99248120300751874</v>
      </c>
      <c r="I79" s="849">
        <v>132</v>
      </c>
      <c r="J79" s="849">
        <v>1</v>
      </c>
      <c r="K79" s="849">
        <v>133</v>
      </c>
      <c r="L79" s="849">
        <v>1</v>
      </c>
      <c r="M79" s="849">
        <v>133</v>
      </c>
      <c r="N79" s="849">
        <v>2</v>
      </c>
      <c r="O79" s="849">
        <v>266</v>
      </c>
      <c r="P79" s="837">
        <v>2</v>
      </c>
      <c r="Q79" s="850">
        <v>133</v>
      </c>
    </row>
    <row r="80" spans="1:17" ht="14.4" customHeight="1" x14ac:dyDescent="0.3">
      <c r="A80" s="831" t="s">
        <v>6682</v>
      </c>
      <c r="B80" s="832" t="s">
        <v>6683</v>
      </c>
      <c r="C80" s="832" t="s">
        <v>5459</v>
      </c>
      <c r="D80" s="832" t="s">
        <v>6744</v>
      </c>
      <c r="E80" s="832" t="s">
        <v>6745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941</v>
      </c>
      <c r="P80" s="837"/>
      <c r="Q80" s="850">
        <v>941</v>
      </c>
    </row>
    <row r="81" spans="1:17" ht="14.4" customHeight="1" x14ac:dyDescent="0.3">
      <c r="A81" s="831" t="s">
        <v>6682</v>
      </c>
      <c r="B81" s="832" t="s">
        <v>6683</v>
      </c>
      <c r="C81" s="832" t="s">
        <v>5459</v>
      </c>
      <c r="D81" s="832" t="s">
        <v>6746</v>
      </c>
      <c r="E81" s="832" t="s">
        <v>6747</v>
      </c>
      <c r="F81" s="849">
        <v>1664</v>
      </c>
      <c r="G81" s="849">
        <v>49920</v>
      </c>
      <c r="H81" s="849">
        <v>0.14212504270584217</v>
      </c>
      <c r="I81" s="849">
        <v>30</v>
      </c>
      <c r="J81" s="849">
        <v>11708</v>
      </c>
      <c r="K81" s="849">
        <v>351240</v>
      </c>
      <c r="L81" s="849">
        <v>1</v>
      </c>
      <c r="M81" s="849">
        <v>30</v>
      </c>
      <c r="N81" s="849">
        <v>12094</v>
      </c>
      <c r="O81" s="849">
        <v>362820</v>
      </c>
      <c r="P81" s="837">
        <v>1.0329689101469082</v>
      </c>
      <c r="Q81" s="850">
        <v>30</v>
      </c>
    </row>
    <row r="82" spans="1:17" ht="14.4" customHeight="1" x14ac:dyDescent="0.3">
      <c r="A82" s="831" t="s">
        <v>6682</v>
      </c>
      <c r="B82" s="832" t="s">
        <v>6683</v>
      </c>
      <c r="C82" s="832" t="s">
        <v>5459</v>
      </c>
      <c r="D82" s="832" t="s">
        <v>6748</v>
      </c>
      <c r="E82" s="832" t="s">
        <v>6749</v>
      </c>
      <c r="F82" s="849">
        <v>526</v>
      </c>
      <c r="G82" s="849">
        <v>26300</v>
      </c>
      <c r="H82" s="849">
        <v>1.02734375</v>
      </c>
      <c r="I82" s="849">
        <v>50</v>
      </c>
      <c r="J82" s="849">
        <v>512</v>
      </c>
      <c r="K82" s="849">
        <v>25600</v>
      </c>
      <c r="L82" s="849">
        <v>1</v>
      </c>
      <c r="M82" s="849">
        <v>50</v>
      </c>
      <c r="N82" s="849">
        <v>590</v>
      </c>
      <c r="O82" s="849">
        <v>29500</v>
      </c>
      <c r="P82" s="837">
        <v>1.15234375</v>
      </c>
      <c r="Q82" s="850">
        <v>50</v>
      </c>
    </row>
    <row r="83" spans="1:17" ht="14.4" customHeight="1" x14ac:dyDescent="0.3">
      <c r="A83" s="831" t="s">
        <v>6682</v>
      </c>
      <c r="B83" s="832" t="s">
        <v>6683</v>
      </c>
      <c r="C83" s="832" t="s">
        <v>5459</v>
      </c>
      <c r="D83" s="832" t="s">
        <v>6750</v>
      </c>
      <c r="E83" s="832" t="s">
        <v>6751</v>
      </c>
      <c r="F83" s="849">
        <v>1177</v>
      </c>
      <c r="G83" s="849">
        <v>14124</v>
      </c>
      <c r="H83" s="849">
        <v>0.9966130397967824</v>
      </c>
      <c r="I83" s="849">
        <v>12</v>
      </c>
      <c r="J83" s="849">
        <v>1181</v>
      </c>
      <c r="K83" s="849">
        <v>14172</v>
      </c>
      <c r="L83" s="849">
        <v>1</v>
      </c>
      <c r="M83" s="849">
        <v>12</v>
      </c>
      <c r="N83" s="849">
        <v>1245</v>
      </c>
      <c r="O83" s="849">
        <v>14940</v>
      </c>
      <c r="P83" s="837">
        <v>1.0541913632514819</v>
      </c>
      <c r="Q83" s="850">
        <v>12</v>
      </c>
    </row>
    <row r="84" spans="1:17" ht="14.4" customHeight="1" x14ac:dyDescent="0.3">
      <c r="A84" s="831" t="s">
        <v>6682</v>
      </c>
      <c r="B84" s="832" t="s">
        <v>6683</v>
      </c>
      <c r="C84" s="832" t="s">
        <v>5459</v>
      </c>
      <c r="D84" s="832" t="s">
        <v>6752</v>
      </c>
      <c r="E84" s="832" t="s">
        <v>6753</v>
      </c>
      <c r="F84" s="849">
        <v>17</v>
      </c>
      <c r="G84" s="849">
        <v>3094</v>
      </c>
      <c r="H84" s="849">
        <v>1.2076502732240437</v>
      </c>
      <c r="I84" s="849">
        <v>182</v>
      </c>
      <c r="J84" s="849">
        <v>14</v>
      </c>
      <c r="K84" s="849">
        <v>2562</v>
      </c>
      <c r="L84" s="849">
        <v>1</v>
      </c>
      <c r="M84" s="849">
        <v>183</v>
      </c>
      <c r="N84" s="849">
        <v>29</v>
      </c>
      <c r="O84" s="849">
        <v>5307</v>
      </c>
      <c r="P84" s="837">
        <v>2.0714285714285716</v>
      </c>
      <c r="Q84" s="850">
        <v>183</v>
      </c>
    </row>
    <row r="85" spans="1:17" ht="14.4" customHeight="1" x14ac:dyDescent="0.3">
      <c r="A85" s="831" t="s">
        <v>6682</v>
      </c>
      <c r="B85" s="832" t="s">
        <v>6683</v>
      </c>
      <c r="C85" s="832" t="s">
        <v>5459</v>
      </c>
      <c r="D85" s="832" t="s">
        <v>6754</v>
      </c>
      <c r="E85" s="832" t="s">
        <v>6755</v>
      </c>
      <c r="F85" s="849">
        <v>1</v>
      </c>
      <c r="G85" s="849">
        <v>72</v>
      </c>
      <c r="H85" s="849"/>
      <c r="I85" s="849">
        <v>72</v>
      </c>
      <c r="J85" s="849"/>
      <c r="K85" s="849"/>
      <c r="L85" s="849"/>
      <c r="M85" s="849"/>
      <c r="N85" s="849">
        <v>3</v>
      </c>
      <c r="O85" s="849">
        <v>219</v>
      </c>
      <c r="P85" s="837"/>
      <c r="Q85" s="850">
        <v>73</v>
      </c>
    </row>
    <row r="86" spans="1:17" ht="14.4" customHeight="1" x14ac:dyDescent="0.3">
      <c r="A86" s="831" t="s">
        <v>6682</v>
      </c>
      <c r="B86" s="832" t="s">
        <v>6683</v>
      </c>
      <c r="C86" s="832" t="s">
        <v>5459</v>
      </c>
      <c r="D86" s="832" t="s">
        <v>6756</v>
      </c>
      <c r="E86" s="832" t="s">
        <v>6757</v>
      </c>
      <c r="F86" s="849">
        <v>14</v>
      </c>
      <c r="G86" s="849">
        <v>2562</v>
      </c>
      <c r="H86" s="849">
        <v>1.2658102766798418</v>
      </c>
      <c r="I86" s="849">
        <v>183</v>
      </c>
      <c r="J86" s="849">
        <v>11</v>
      </c>
      <c r="K86" s="849">
        <v>2024</v>
      </c>
      <c r="L86" s="849">
        <v>1</v>
      </c>
      <c r="M86" s="849">
        <v>184</v>
      </c>
      <c r="N86" s="849">
        <v>26</v>
      </c>
      <c r="O86" s="849">
        <v>4784</v>
      </c>
      <c r="P86" s="837">
        <v>2.3636363636363638</v>
      </c>
      <c r="Q86" s="850">
        <v>184</v>
      </c>
    </row>
    <row r="87" spans="1:17" ht="14.4" customHeight="1" x14ac:dyDescent="0.3">
      <c r="A87" s="831" t="s">
        <v>6682</v>
      </c>
      <c r="B87" s="832" t="s">
        <v>6683</v>
      </c>
      <c r="C87" s="832" t="s">
        <v>5459</v>
      </c>
      <c r="D87" s="832" t="s">
        <v>6609</v>
      </c>
      <c r="E87" s="832" t="s">
        <v>6610</v>
      </c>
      <c r="F87" s="849">
        <v>1</v>
      </c>
      <c r="G87" s="849">
        <v>1268</v>
      </c>
      <c r="H87" s="849">
        <v>0.98830865159781767</v>
      </c>
      <c r="I87" s="849">
        <v>1268</v>
      </c>
      <c r="J87" s="849">
        <v>1</v>
      </c>
      <c r="K87" s="849">
        <v>1283</v>
      </c>
      <c r="L87" s="849">
        <v>1</v>
      </c>
      <c r="M87" s="849">
        <v>1283</v>
      </c>
      <c r="N87" s="849">
        <v>1</v>
      </c>
      <c r="O87" s="849">
        <v>1285</v>
      </c>
      <c r="P87" s="837">
        <v>1.0015588464536243</v>
      </c>
      <c r="Q87" s="850">
        <v>1285</v>
      </c>
    </row>
    <row r="88" spans="1:17" ht="14.4" customHeight="1" x14ac:dyDescent="0.3">
      <c r="A88" s="831" t="s">
        <v>6682</v>
      </c>
      <c r="B88" s="832" t="s">
        <v>6683</v>
      </c>
      <c r="C88" s="832" t="s">
        <v>5459</v>
      </c>
      <c r="D88" s="832" t="s">
        <v>6758</v>
      </c>
      <c r="E88" s="832" t="s">
        <v>6759</v>
      </c>
      <c r="F88" s="849">
        <v>3762</v>
      </c>
      <c r="G88" s="849">
        <v>556776</v>
      </c>
      <c r="H88" s="849">
        <v>0.96581847450306257</v>
      </c>
      <c r="I88" s="849">
        <v>148</v>
      </c>
      <c r="J88" s="849">
        <v>3869</v>
      </c>
      <c r="K88" s="849">
        <v>576481</v>
      </c>
      <c r="L88" s="849">
        <v>1</v>
      </c>
      <c r="M88" s="849">
        <v>149</v>
      </c>
      <c r="N88" s="849">
        <v>4185</v>
      </c>
      <c r="O88" s="849">
        <v>623565</v>
      </c>
      <c r="P88" s="837">
        <v>1.0816748513827863</v>
      </c>
      <c r="Q88" s="850">
        <v>149</v>
      </c>
    </row>
    <row r="89" spans="1:17" ht="14.4" customHeight="1" x14ac:dyDescent="0.3">
      <c r="A89" s="831" t="s">
        <v>6682</v>
      </c>
      <c r="B89" s="832" t="s">
        <v>6683</v>
      </c>
      <c r="C89" s="832" t="s">
        <v>5459</v>
      </c>
      <c r="D89" s="832" t="s">
        <v>6760</v>
      </c>
      <c r="E89" s="832" t="s">
        <v>6761</v>
      </c>
      <c r="F89" s="849">
        <v>1667</v>
      </c>
      <c r="G89" s="849">
        <v>50010</v>
      </c>
      <c r="H89" s="849">
        <v>0.14235695986336463</v>
      </c>
      <c r="I89" s="849">
        <v>30</v>
      </c>
      <c r="J89" s="849">
        <v>11710</v>
      </c>
      <c r="K89" s="849">
        <v>351300</v>
      </c>
      <c r="L89" s="849">
        <v>1</v>
      </c>
      <c r="M89" s="849">
        <v>30</v>
      </c>
      <c r="N89" s="849">
        <v>11679</v>
      </c>
      <c r="O89" s="849">
        <v>350370</v>
      </c>
      <c r="P89" s="837">
        <v>0.99735269000853966</v>
      </c>
      <c r="Q89" s="850">
        <v>30</v>
      </c>
    </row>
    <row r="90" spans="1:17" ht="14.4" customHeight="1" x14ac:dyDescent="0.3">
      <c r="A90" s="831" t="s">
        <v>6682</v>
      </c>
      <c r="B90" s="832" t="s">
        <v>6683</v>
      </c>
      <c r="C90" s="832" t="s">
        <v>5459</v>
      </c>
      <c r="D90" s="832" t="s">
        <v>6762</v>
      </c>
      <c r="E90" s="832" t="s">
        <v>6763</v>
      </c>
      <c r="F90" s="849">
        <v>300</v>
      </c>
      <c r="G90" s="849">
        <v>9300</v>
      </c>
      <c r="H90" s="849">
        <v>1.8404907975460123</v>
      </c>
      <c r="I90" s="849">
        <v>31</v>
      </c>
      <c r="J90" s="849">
        <v>163</v>
      </c>
      <c r="K90" s="849">
        <v>5053</v>
      </c>
      <c r="L90" s="849">
        <v>1</v>
      </c>
      <c r="M90" s="849">
        <v>31</v>
      </c>
      <c r="N90" s="849">
        <v>198</v>
      </c>
      <c r="O90" s="849">
        <v>6138</v>
      </c>
      <c r="P90" s="837">
        <v>1.2147239263803682</v>
      </c>
      <c r="Q90" s="850">
        <v>31</v>
      </c>
    </row>
    <row r="91" spans="1:17" ht="14.4" customHeight="1" x14ac:dyDescent="0.3">
      <c r="A91" s="831" t="s">
        <v>6682</v>
      </c>
      <c r="B91" s="832" t="s">
        <v>6683</v>
      </c>
      <c r="C91" s="832" t="s">
        <v>5459</v>
      </c>
      <c r="D91" s="832" t="s">
        <v>6764</v>
      </c>
      <c r="E91" s="832" t="s">
        <v>6765</v>
      </c>
      <c r="F91" s="849">
        <v>1488</v>
      </c>
      <c r="G91" s="849">
        <v>40176</v>
      </c>
      <c r="H91" s="849">
        <v>1.1054977711738485</v>
      </c>
      <c r="I91" s="849">
        <v>27</v>
      </c>
      <c r="J91" s="849">
        <v>1346</v>
      </c>
      <c r="K91" s="849">
        <v>36342</v>
      </c>
      <c r="L91" s="849">
        <v>1</v>
      </c>
      <c r="M91" s="849">
        <v>27</v>
      </c>
      <c r="N91" s="849">
        <v>1410</v>
      </c>
      <c r="O91" s="849">
        <v>38070</v>
      </c>
      <c r="P91" s="837">
        <v>1.0475482912332839</v>
      </c>
      <c r="Q91" s="850">
        <v>27</v>
      </c>
    </row>
    <row r="92" spans="1:17" ht="14.4" customHeight="1" x14ac:dyDescent="0.3">
      <c r="A92" s="831" t="s">
        <v>6682</v>
      </c>
      <c r="B92" s="832" t="s">
        <v>6683</v>
      </c>
      <c r="C92" s="832" t="s">
        <v>5459</v>
      </c>
      <c r="D92" s="832" t="s">
        <v>6766</v>
      </c>
      <c r="E92" s="832" t="s">
        <v>6767</v>
      </c>
      <c r="F92" s="849">
        <v>1</v>
      </c>
      <c r="G92" s="849">
        <v>255</v>
      </c>
      <c r="H92" s="849">
        <v>0.99609375</v>
      </c>
      <c r="I92" s="849">
        <v>255</v>
      </c>
      <c r="J92" s="849">
        <v>1</v>
      </c>
      <c r="K92" s="849">
        <v>256</v>
      </c>
      <c r="L92" s="849">
        <v>1</v>
      </c>
      <c r="M92" s="849">
        <v>256</v>
      </c>
      <c r="N92" s="849">
        <v>2</v>
      </c>
      <c r="O92" s="849">
        <v>512</v>
      </c>
      <c r="P92" s="837">
        <v>2</v>
      </c>
      <c r="Q92" s="850">
        <v>256</v>
      </c>
    </row>
    <row r="93" spans="1:17" ht="14.4" customHeight="1" x14ac:dyDescent="0.3">
      <c r="A93" s="831" t="s">
        <v>6682</v>
      </c>
      <c r="B93" s="832" t="s">
        <v>6683</v>
      </c>
      <c r="C93" s="832" t="s">
        <v>5459</v>
      </c>
      <c r="D93" s="832" t="s">
        <v>6768</v>
      </c>
      <c r="E93" s="832" t="s">
        <v>6769</v>
      </c>
      <c r="F93" s="849"/>
      <c r="G93" s="849"/>
      <c r="H93" s="849"/>
      <c r="I93" s="849"/>
      <c r="J93" s="849">
        <v>3</v>
      </c>
      <c r="K93" s="849">
        <v>66</v>
      </c>
      <c r="L93" s="849">
        <v>1</v>
      </c>
      <c r="M93" s="849">
        <v>22</v>
      </c>
      <c r="N93" s="849">
        <v>6</v>
      </c>
      <c r="O93" s="849">
        <v>132</v>
      </c>
      <c r="P93" s="837">
        <v>2</v>
      </c>
      <c r="Q93" s="850">
        <v>22</v>
      </c>
    </row>
    <row r="94" spans="1:17" ht="14.4" customHeight="1" x14ac:dyDescent="0.3">
      <c r="A94" s="831" t="s">
        <v>6682</v>
      </c>
      <c r="B94" s="832" t="s">
        <v>6683</v>
      </c>
      <c r="C94" s="832" t="s">
        <v>5459</v>
      </c>
      <c r="D94" s="832" t="s">
        <v>6770</v>
      </c>
      <c r="E94" s="832" t="s">
        <v>6771</v>
      </c>
      <c r="F94" s="849">
        <v>2837</v>
      </c>
      <c r="G94" s="849">
        <v>70925</v>
      </c>
      <c r="H94" s="849">
        <v>0.99474053295932674</v>
      </c>
      <c r="I94" s="849">
        <v>25</v>
      </c>
      <c r="J94" s="849">
        <v>2852</v>
      </c>
      <c r="K94" s="849">
        <v>71300</v>
      </c>
      <c r="L94" s="849">
        <v>1</v>
      </c>
      <c r="M94" s="849">
        <v>25</v>
      </c>
      <c r="N94" s="849">
        <v>2930</v>
      </c>
      <c r="O94" s="849">
        <v>73250</v>
      </c>
      <c r="P94" s="837">
        <v>1.0273492286115007</v>
      </c>
      <c r="Q94" s="850">
        <v>25</v>
      </c>
    </row>
    <row r="95" spans="1:17" ht="14.4" customHeight="1" x14ac:dyDescent="0.3">
      <c r="A95" s="831" t="s">
        <v>6682</v>
      </c>
      <c r="B95" s="832" t="s">
        <v>6683</v>
      </c>
      <c r="C95" s="832" t="s">
        <v>5459</v>
      </c>
      <c r="D95" s="832" t="s">
        <v>6772</v>
      </c>
      <c r="E95" s="832" t="s">
        <v>6773</v>
      </c>
      <c r="F95" s="849">
        <v>4</v>
      </c>
      <c r="G95" s="849">
        <v>132</v>
      </c>
      <c r="H95" s="849">
        <v>0.8</v>
      </c>
      <c r="I95" s="849">
        <v>33</v>
      </c>
      <c r="J95" s="849">
        <v>5</v>
      </c>
      <c r="K95" s="849">
        <v>165</v>
      </c>
      <c r="L95" s="849">
        <v>1</v>
      </c>
      <c r="M95" s="849">
        <v>33</v>
      </c>
      <c r="N95" s="849">
        <v>9</v>
      </c>
      <c r="O95" s="849">
        <v>297</v>
      </c>
      <c r="P95" s="837">
        <v>1.8</v>
      </c>
      <c r="Q95" s="850">
        <v>33</v>
      </c>
    </row>
    <row r="96" spans="1:17" ht="14.4" customHeight="1" x14ac:dyDescent="0.3">
      <c r="A96" s="831" t="s">
        <v>6682</v>
      </c>
      <c r="B96" s="832" t="s">
        <v>6683</v>
      </c>
      <c r="C96" s="832" t="s">
        <v>5459</v>
      </c>
      <c r="D96" s="832" t="s">
        <v>6774</v>
      </c>
      <c r="E96" s="832" t="s">
        <v>6775</v>
      </c>
      <c r="F96" s="849">
        <v>5</v>
      </c>
      <c r="G96" s="849">
        <v>150</v>
      </c>
      <c r="H96" s="849">
        <v>0.7142857142857143</v>
      </c>
      <c r="I96" s="849">
        <v>30</v>
      </c>
      <c r="J96" s="849">
        <v>7</v>
      </c>
      <c r="K96" s="849">
        <v>210</v>
      </c>
      <c r="L96" s="849">
        <v>1</v>
      </c>
      <c r="M96" s="849">
        <v>30</v>
      </c>
      <c r="N96" s="849">
        <v>14</v>
      </c>
      <c r="O96" s="849">
        <v>420</v>
      </c>
      <c r="P96" s="837">
        <v>2</v>
      </c>
      <c r="Q96" s="850">
        <v>30</v>
      </c>
    </row>
    <row r="97" spans="1:17" ht="14.4" customHeight="1" x14ac:dyDescent="0.3">
      <c r="A97" s="831" t="s">
        <v>6682</v>
      </c>
      <c r="B97" s="832" t="s">
        <v>6683</v>
      </c>
      <c r="C97" s="832" t="s">
        <v>5459</v>
      </c>
      <c r="D97" s="832" t="s">
        <v>6776</v>
      </c>
      <c r="E97" s="832" t="s">
        <v>6777</v>
      </c>
      <c r="F97" s="849">
        <v>6</v>
      </c>
      <c r="G97" s="849">
        <v>1224</v>
      </c>
      <c r="H97" s="849">
        <v>0.22964352720450282</v>
      </c>
      <c r="I97" s="849">
        <v>204</v>
      </c>
      <c r="J97" s="849">
        <v>26</v>
      </c>
      <c r="K97" s="849">
        <v>5330</v>
      </c>
      <c r="L97" s="849">
        <v>1</v>
      </c>
      <c r="M97" s="849">
        <v>205</v>
      </c>
      <c r="N97" s="849">
        <v>40</v>
      </c>
      <c r="O97" s="849">
        <v>8200</v>
      </c>
      <c r="P97" s="837">
        <v>1.5384615384615385</v>
      </c>
      <c r="Q97" s="850">
        <v>205</v>
      </c>
    </row>
    <row r="98" spans="1:17" ht="14.4" customHeight="1" x14ac:dyDescent="0.3">
      <c r="A98" s="831" t="s">
        <v>6682</v>
      </c>
      <c r="B98" s="832" t="s">
        <v>6683</v>
      </c>
      <c r="C98" s="832" t="s">
        <v>5459</v>
      </c>
      <c r="D98" s="832" t="s">
        <v>6778</v>
      </c>
      <c r="E98" s="832" t="s">
        <v>6779</v>
      </c>
      <c r="F98" s="849">
        <v>43</v>
      </c>
      <c r="G98" s="849">
        <v>1118</v>
      </c>
      <c r="H98" s="849">
        <v>1.0487804878048781</v>
      </c>
      <c r="I98" s="849">
        <v>26</v>
      </c>
      <c r="J98" s="849">
        <v>41</v>
      </c>
      <c r="K98" s="849">
        <v>1066</v>
      </c>
      <c r="L98" s="849">
        <v>1</v>
      </c>
      <c r="M98" s="849">
        <v>26</v>
      </c>
      <c r="N98" s="849">
        <v>23</v>
      </c>
      <c r="O98" s="849">
        <v>598</v>
      </c>
      <c r="P98" s="837">
        <v>0.56097560975609762</v>
      </c>
      <c r="Q98" s="850">
        <v>26</v>
      </c>
    </row>
    <row r="99" spans="1:17" ht="14.4" customHeight="1" x14ac:dyDescent="0.3">
      <c r="A99" s="831" t="s">
        <v>6682</v>
      </c>
      <c r="B99" s="832" t="s">
        <v>6683</v>
      </c>
      <c r="C99" s="832" t="s">
        <v>5459</v>
      </c>
      <c r="D99" s="832" t="s">
        <v>6780</v>
      </c>
      <c r="E99" s="832" t="s">
        <v>6781</v>
      </c>
      <c r="F99" s="849">
        <v>16</v>
      </c>
      <c r="G99" s="849">
        <v>1344</v>
      </c>
      <c r="H99" s="849">
        <v>0.55172413793103448</v>
      </c>
      <c r="I99" s="849">
        <v>84</v>
      </c>
      <c r="J99" s="849">
        <v>29</v>
      </c>
      <c r="K99" s="849">
        <v>2436</v>
      </c>
      <c r="L99" s="849">
        <v>1</v>
      </c>
      <c r="M99" s="849">
        <v>84</v>
      </c>
      <c r="N99" s="849">
        <v>34</v>
      </c>
      <c r="O99" s="849">
        <v>2856</v>
      </c>
      <c r="P99" s="837">
        <v>1.1724137931034482</v>
      </c>
      <c r="Q99" s="850">
        <v>84</v>
      </c>
    </row>
    <row r="100" spans="1:17" ht="14.4" customHeight="1" x14ac:dyDescent="0.3">
      <c r="A100" s="831" t="s">
        <v>6682</v>
      </c>
      <c r="B100" s="832" t="s">
        <v>6683</v>
      </c>
      <c r="C100" s="832" t="s">
        <v>5459</v>
      </c>
      <c r="D100" s="832" t="s">
        <v>6782</v>
      </c>
      <c r="E100" s="832" t="s">
        <v>6783</v>
      </c>
      <c r="F100" s="849">
        <v>22</v>
      </c>
      <c r="G100" s="849">
        <v>3850</v>
      </c>
      <c r="H100" s="849">
        <v>1.1513157894736843</v>
      </c>
      <c r="I100" s="849">
        <v>175</v>
      </c>
      <c r="J100" s="849">
        <v>19</v>
      </c>
      <c r="K100" s="849">
        <v>3344</v>
      </c>
      <c r="L100" s="849">
        <v>1</v>
      </c>
      <c r="M100" s="849">
        <v>176</v>
      </c>
      <c r="N100" s="849">
        <v>40</v>
      </c>
      <c r="O100" s="849">
        <v>7040</v>
      </c>
      <c r="P100" s="837">
        <v>2.1052631578947367</v>
      </c>
      <c r="Q100" s="850">
        <v>176</v>
      </c>
    </row>
    <row r="101" spans="1:17" ht="14.4" customHeight="1" x14ac:dyDescent="0.3">
      <c r="A101" s="831" t="s">
        <v>6682</v>
      </c>
      <c r="B101" s="832" t="s">
        <v>6683</v>
      </c>
      <c r="C101" s="832" t="s">
        <v>5459</v>
      </c>
      <c r="D101" s="832" t="s">
        <v>6784</v>
      </c>
      <c r="E101" s="832" t="s">
        <v>6785</v>
      </c>
      <c r="F101" s="849"/>
      <c r="G101" s="849"/>
      <c r="H101" s="849"/>
      <c r="I101" s="849"/>
      <c r="J101" s="849"/>
      <c r="K101" s="849"/>
      <c r="L101" s="849"/>
      <c r="M101" s="849"/>
      <c r="N101" s="849">
        <v>4</v>
      </c>
      <c r="O101" s="849">
        <v>1012</v>
      </c>
      <c r="P101" s="837"/>
      <c r="Q101" s="850">
        <v>253</v>
      </c>
    </row>
    <row r="102" spans="1:17" ht="14.4" customHeight="1" x14ac:dyDescent="0.3">
      <c r="A102" s="831" t="s">
        <v>6682</v>
      </c>
      <c r="B102" s="832" t="s">
        <v>6683</v>
      </c>
      <c r="C102" s="832" t="s">
        <v>5459</v>
      </c>
      <c r="D102" s="832" t="s">
        <v>6786</v>
      </c>
      <c r="E102" s="832" t="s">
        <v>6787</v>
      </c>
      <c r="F102" s="849">
        <v>740</v>
      </c>
      <c r="G102" s="849">
        <v>11100</v>
      </c>
      <c r="H102" s="849">
        <v>1.4859437751004017</v>
      </c>
      <c r="I102" s="849">
        <v>15</v>
      </c>
      <c r="J102" s="849">
        <v>498</v>
      </c>
      <c r="K102" s="849">
        <v>7470</v>
      </c>
      <c r="L102" s="849">
        <v>1</v>
      </c>
      <c r="M102" s="849">
        <v>15</v>
      </c>
      <c r="N102" s="849">
        <v>587</v>
      </c>
      <c r="O102" s="849">
        <v>8805</v>
      </c>
      <c r="P102" s="837">
        <v>1.178714859437751</v>
      </c>
      <c r="Q102" s="850">
        <v>15</v>
      </c>
    </row>
    <row r="103" spans="1:17" ht="14.4" customHeight="1" x14ac:dyDescent="0.3">
      <c r="A103" s="831" t="s">
        <v>6682</v>
      </c>
      <c r="B103" s="832" t="s">
        <v>6683</v>
      </c>
      <c r="C103" s="832" t="s">
        <v>5459</v>
      </c>
      <c r="D103" s="832" t="s">
        <v>6788</v>
      </c>
      <c r="E103" s="832" t="s">
        <v>6789</v>
      </c>
      <c r="F103" s="849">
        <v>975</v>
      </c>
      <c r="G103" s="849">
        <v>22425</v>
      </c>
      <c r="H103" s="849">
        <v>1.1350407450523865</v>
      </c>
      <c r="I103" s="849">
        <v>23</v>
      </c>
      <c r="J103" s="849">
        <v>859</v>
      </c>
      <c r="K103" s="849">
        <v>19757</v>
      </c>
      <c r="L103" s="849">
        <v>1</v>
      </c>
      <c r="M103" s="849">
        <v>23</v>
      </c>
      <c r="N103" s="849">
        <v>835</v>
      </c>
      <c r="O103" s="849">
        <v>19205</v>
      </c>
      <c r="P103" s="837">
        <v>0.97206053550640281</v>
      </c>
      <c r="Q103" s="850">
        <v>23</v>
      </c>
    </row>
    <row r="104" spans="1:17" ht="14.4" customHeight="1" x14ac:dyDescent="0.3">
      <c r="A104" s="831" t="s">
        <v>6682</v>
      </c>
      <c r="B104" s="832" t="s">
        <v>6683</v>
      </c>
      <c r="C104" s="832" t="s">
        <v>5459</v>
      </c>
      <c r="D104" s="832" t="s">
        <v>6790</v>
      </c>
      <c r="E104" s="832" t="s">
        <v>6791</v>
      </c>
      <c r="F104" s="849"/>
      <c r="G104" s="849"/>
      <c r="H104" s="849"/>
      <c r="I104" s="849"/>
      <c r="J104" s="849"/>
      <c r="K104" s="849"/>
      <c r="L104" s="849"/>
      <c r="M104" s="849"/>
      <c r="N104" s="849">
        <v>3</v>
      </c>
      <c r="O104" s="849">
        <v>756</v>
      </c>
      <c r="P104" s="837"/>
      <c r="Q104" s="850">
        <v>252</v>
      </c>
    </row>
    <row r="105" spans="1:17" ht="14.4" customHeight="1" x14ac:dyDescent="0.3">
      <c r="A105" s="831" t="s">
        <v>6682</v>
      </c>
      <c r="B105" s="832" t="s">
        <v>6683</v>
      </c>
      <c r="C105" s="832" t="s">
        <v>5459</v>
      </c>
      <c r="D105" s="832" t="s">
        <v>6792</v>
      </c>
      <c r="E105" s="832" t="s">
        <v>6793</v>
      </c>
      <c r="F105" s="849">
        <v>1</v>
      </c>
      <c r="G105" s="849">
        <v>37</v>
      </c>
      <c r="H105" s="849">
        <v>0.16666666666666666</v>
      </c>
      <c r="I105" s="849">
        <v>37</v>
      </c>
      <c r="J105" s="849">
        <v>6</v>
      </c>
      <c r="K105" s="849">
        <v>222</v>
      </c>
      <c r="L105" s="849">
        <v>1</v>
      </c>
      <c r="M105" s="849">
        <v>37</v>
      </c>
      <c r="N105" s="849">
        <v>9</v>
      </c>
      <c r="O105" s="849">
        <v>333</v>
      </c>
      <c r="P105" s="837">
        <v>1.5</v>
      </c>
      <c r="Q105" s="850">
        <v>37</v>
      </c>
    </row>
    <row r="106" spans="1:17" ht="14.4" customHeight="1" x14ac:dyDescent="0.3">
      <c r="A106" s="831" t="s">
        <v>6682</v>
      </c>
      <c r="B106" s="832" t="s">
        <v>6683</v>
      </c>
      <c r="C106" s="832" t="s">
        <v>5459</v>
      </c>
      <c r="D106" s="832" t="s">
        <v>6794</v>
      </c>
      <c r="E106" s="832" t="s">
        <v>6795</v>
      </c>
      <c r="F106" s="849">
        <v>1540</v>
      </c>
      <c r="G106" s="849">
        <v>35420</v>
      </c>
      <c r="H106" s="849">
        <v>0.1323251417769376</v>
      </c>
      <c r="I106" s="849">
        <v>23</v>
      </c>
      <c r="J106" s="849">
        <v>11638</v>
      </c>
      <c r="K106" s="849">
        <v>267674</v>
      </c>
      <c r="L106" s="849">
        <v>1</v>
      </c>
      <c r="M106" s="849">
        <v>23</v>
      </c>
      <c r="N106" s="849">
        <v>11816</v>
      </c>
      <c r="O106" s="849">
        <v>271768</v>
      </c>
      <c r="P106" s="837">
        <v>1.0152947241794124</v>
      </c>
      <c r="Q106" s="850">
        <v>23</v>
      </c>
    </row>
    <row r="107" spans="1:17" ht="14.4" customHeight="1" x14ac:dyDescent="0.3">
      <c r="A107" s="831" t="s">
        <v>6682</v>
      </c>
      <c r="B107" s="832" t="s">
        <v>6683</v>
      </c>
      <c r="C107" s="832" t="s">
        <v>5459</v>
      </c>
      <c r="D107" s="832" t="s">
        <v>6796</v>
      </c>
      <c r="E107" s="832" t="s">
        <v>6797</v>
      </c>
      <c r="F107" s="849"/>
      <c r="G107" s="849"/>
      <c r="H107" s="849"/>
      <c r="I107" s="849"/>
      <c r="J107" s="849">
        <v>1</v>
      </c>
      <c r="K107" s="849">
        <v>171</v>
      </c>
      <c r="L107" s="849">
        <v>1</v>
      </c>
      <c r="M107" s="849">
        <v>171</v>
      </c>
      <c r="N107" s="849"/>
      <c r="O107" s="849"/>
      <c r="P107" s="837"/>
      <c r="Q107" s="850"/>
    </row>
    <row r="108" spans="1:17" ht="14.4" customHeight="1" x14ac:dyDescent="0.3">
      <c r="A108" s="831" t="s">
        <v>6682</v>
      </c>
      <c r="B108" s="832" t="s">
        <v>6683</v>
      </c>
      <c r="C108" s="832" t="s">
        <v>5459</v>
      </c>
      <c r="D108" s="832" t="s">
        <v>6798</v>
      </c>
      <c r="E108" s="832" t="s">
        <v>6799</v>
      </c>
      <c r="F108" s="849"/>
      <c r="G108" s="849"/>
      <c r="H108" s="849"/>
      <c r="I108" s="849"/>
      <c r="J108" s="849">
        <v>1</v>
      </c>
      <c r="K108" s="849">
        <v>331</v>
      </c>
      <c r="L108" s="849">
        <v>1</v>
      </c>
      <c r="M108" s="849">
        <v>331</v>
      </c>
      <c r="N108" s="849">
        <v>1</v>
      </c>
      <c r="O108" s="849">
        <v>331</v>
      </c>
      <c r="P108" s="837">
        <v>1</v>
      </c>
      <c r="Q108" s="850">
        <v>331</v>
      </c>
    </row>
    <row r="109" spans="1:17" ht="14.4" customHeight="1" x14ac:dyDescent="0.3">
      <c r="A109" s="831" t="s">
        <v>6682</v>
      </c>
      <c r="B109" s="832" t="s">
        <v>6683</v>
      </c>
      <c r="C109" s="832" t="s">
        <v>5459</v>
      </c>
      <c r="D109" s="832" t="s">
        <v>6800</v>
      </c>
      <c r="E109" s="832" t="s">
        <v>6801</v>
      </c>
      <c r="F109" s="849"/>
      <c r="G109" s="849"/>
      <c r="H109" s="849"/>
      <c r="I109" s="849"/>
      <c r="J109" s="849"/>
      <c r="K109" s="849"/>
      <c r="L109" s="849"/>
      <c r="M109" s="849"/>
      <c r="N109" s="849">
        <v>2</v>
      </c>
      <c r="O109" s="849">
        <v>554</v>
      </c>
      <c r="P109" s="837"/>
      <c r="Q109" s="850">
        <v>277</v>
      </c>
    </row>
    <row r="110" spans="1:17" ht="14.4" customHeight="1" x14ac:dyDescent="0.3">
      <c r="A110" s="831" t="s">
        <v>6682</v>
      </c>
      <c r="B110" s="832" t="s">
        <v>6683</v>
      </c>
      <c r="C110" s="832" t="s">
        <v>5459</v>
      </c>
      <c r="D110" s="832" t="s">
        <v>6802</v>
      </c>
      <c r="E110" s="832" t="s">
        <v>6803</v>
      </c>
      <c r="F110" s="849">
        <v>620</v>
      </c>
      <c r="G110" s="849">
        <v>17980</v>
      </c>
      <c r="H110" s="849">
        <v>0.95238095238095233</v>
      </c>
      <c r="I110" s="849">
        <v>29</v>
      </c>
      <c r="J110" s="849">
        <v>651</v>
      </c>
      <c r="K110" s="849">
        <v>18879</v>
      </c>
      <c r="L110" s="849">
        <v>1</v>
      </c>
      <c r="M110" s="849">
        <v>29</v>
      </c>
      <c r="N110" s="849">
        <v>665</v>
      </c>
      <c r="O110" s="849">
        <v>19285</v>
      </c>
      <c r="P110" s="837">
        <v>1.021505376344086</v>
      </c>
      <c r="Q110" s="850">
        <v>29</v>
      </c>
    </row>
    <row r="111" spans="1:17" ht="14.4" customHeight="1" x14ac:dyDescent="0.3">
      <c r="A111" s="831" t="s">
        <v>6682</v>
      </c>
      <c r="B111" s="832" t="s">
        <v>6683</v>
      </c>
      <c r="C111" s="832" t="s">
        <v>5459</v>
      </c>
      <c r="D111" s="832" t="s">
        <v>6804</v>
      </c>
      <c r="E111" s="832" t="s">
        <v>6805</v>
      </c>
      <c r="F111" s="849"/>
      <c r="G111" s="849"/>
      <c r="H111" s="849"/>
      <c r="I111" s="849"/>
      <c r="J111" s="849"/>
      <c r="K111" s="849"/>
      <c r="L111" s="849"/>
      <c r="M111" s="849"/>
      <c r="N111" s="849">
        <v>2</v>
      </c>
      <c r="O111" s="849">
        <v>356</v>
      </c>
      <c r="P111" s="837"/>
      <c r="Q111" s="850">
        <v>178</v>
      </c>
    </row>
    <row r="112" spans="1:17" ht="14.4" customHeight="1" x14ac:dyDescent="0.3">
      <c r="A112" s="831" t="s">
        <v>6682</v>
      </c>
      <c r="B112" s="832" t="s">
        <v>6683</v>
      </c>
      <c r="C112" s="832" t="s">
        <v>5459</v>
      </c>
      <c r="D112" s="832" t="s">
        <v>6806</v>
      </c>
      <c r="E112" s="832" t="s">
        <v>6807</v>
      </c>
      <c r="F112" s="849">
        <v>4</v>
      </c>
      <c r="G112" s="849">
        <v>60</v>
      </c>
      <c r="H112" s="849">
        <v>1.3333333333333333</v>
      </c>
      <c r="I112" s="849">
        <v>15</v>
      </c>
      <c r="J112" s="849">
        <v>3</v>
      </c>
      <c r="K112" s="849">
        <v>45</v>
      </c>
      <c r="L112" s="849">
        <v>1</v>
      </c>
      <c r="M112" s="849">
        <v>15</v>
      </c>
      <c r="N112" s="849">
        <v>10</v>
      </c>
      <c r="O112" s="849">
        <v>150</v>
      </c>
      <c r="P112" s="837">
        <v>3.3333333333333335</v>
      </c>
      <c r="Q112" s="850">
        <v>15</v>
      </c>
    </row>
    <row r="113" spans="1:17" ht="14.4" customHeight="1" x14ac:dyDescent="0.3">
      <c r="A113" s="831" t="s">
        <v>6682</v>
      </c>
      <c r="B113" s="832" t="s">
        <v>6683</v>
      </c>
      <c r="C113" s="832" t="s">
        <v>5459</v>
      </c>
      <c r="D113" s="832" t="s">
        <v>6808</v>
      </c>
      <c r="E113" s="832" t="s">
        <v>6809</v>
      </c>
      <c r="F113" s="849">
        <v>1449</v>
      </c>
      <c r="G113" s="849">
        <v>27531</v>
      </c>
      <c r="H113" s="849">
        <v>0.94152046783625731</v>
      </c>
      <c r="I113" s="849">
        <v>19</v>
      </c>
      <c r="J113" s="849">
        <v>1539</v>
      </c>
      <c r="K113" s="849">
        <v>29241</v>
      </c>
      <c r="L113" s="849">
        <v>1</v>
      </c>
      <c r="M113" s="849">
        <v>19</v>
      </c>
      <c r="N113" s="849">
        <v>1788</v>
      </c>
      <c r="O113" s="849">
        <v>33972</v>
      </c>
      <c r="P113" s="837">
        <v>1.161793372319688</v>
      </c>
      <c r="Q113" s="850">
        <v>19</v>
      </c>
    </row>
    <row r="114" spans="1:17" ht="14.4" customHeight="1" x14ac:dyDescent="0.3">
      <c r="A114" s="831" t="s">
        <v>6682</v>
      </c>
      <c r="B114" s="832" t="s">
        <v>6683</v>
      </c>
      <c r="C114" s="832" t="s">
        <v>5459</v>
      </c>
      <c r="D114" s="832" t="s">
        <v>6810</v>
      </c>
      <c r="E114" s="832" t="s">
        <v>6811</v>
      </c>
      <c r="F114" s="849">
        <v>4793</v>
      </c>
      <c r="G114" s="849">
        <v>95860</v>
      </c>
      <c r="H114" s="849">
        <v>0.97517802644964391</v>
      </c>
      <c r="I114" s="849">
        <v>20</v>
      </c>
      <c r="J114" s="849">
        <v>4915</v>
      </c>
      <c r="K114" s="849">
        <v>98300</v>
      </c>
      <c r="L114" s="849">
        <v>1</v>
      </c>
      <c r="M114" s="849">
        <v>20</v>
      </c>
      <c r="N114" s="849">
        <v>5259</v>
      </c>
      <c r="O114" s="849">
        <v>105180</v>
      </c>
      <c r="P114" s="837">
        <v>1.0699898270600203</v>
      </c>
      <c r="Q114" s="850">
        <v>20</v>
      </c>
    </row>
    <row r="115" spans="1:17" ht="14.4" customHeight="1" x14ac:dyDescent="0.3">
      <c r="A115" s="831" t="s">
        <v>6682</v>
      </c>
      <c r="B115" s="832" t="s">
        <v>6683</v>
      </c>
      <c r="C115" s="832" t="s">
        <v>5459</v>
      </c>
      <c r="D115" s="832" t="s">
        <v>6812</v>
      </c>
      <c r="E115" s="832" t="s">
        <v>6813</v>
      </c>
      <c r="F115" s="849"/>
      <c r="G115" s="849"/>
      <c r="H115" s="849"/>
      <c r="I115" s="849"/>
      <c r="J115" s="849">
        <v>1</v>
      </c>
      <c r="K115" s="849">
        <v>186</v>
      </c>
      <c r="L115" s="849">
        <v>1</v>
      </c>
      <c r="M115" s="849">
        <v>186</v>
      </c>
      <c r="N115" s="849"/>
      <c r="O115" s="849"/>
      <c r="P115" s="837"/>
      <c r="Q115" s="850"/>
    </row>
    <row r="116" spans="1:17" ht="14.4" customHeight="1" x14ac:dyDescent="0.3">
      <c r="A116" s="831" t="s">
        <v>6682</v>
      </c>
      <c r="B116" s="832" t="s">
        <v>6683</v>
      </c>
      <c r="C116" s="832" t="s">
        <v>5459</v>
      </c>
      <c r="D116" s="832" t="s">
        <v>6814</v>
      </c>
      <c r="E116" s="832" t="s">
        <v>6815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268</v>
      </c>
      <c r="P116" s="837"/>
      <c r="Q116" s="850">
        <v>268</v>
      </c>
    </row>
    <row r="117" spans="1:17" ht="14.4" customHeight="1" x14ac:dyDescent="0.3">
      <c r="A117" s="831" t="s">
        <v>6682</v>
      </c>
      <c r="B117" s="832" t="s">
        <v>6683</v>
      </c>
      <c r="C117" s="832" t="s">
        <v>5459</v>
      </c>
      <c r="D117" s="832" t="s">
        <v>6816</v>
      </c>
      <c r="E117" s="832" t="s">
        <v>6817</v>
      </c>
      <c r="F117" s="849">
        <v>1</v>
      </c>
      <c r="G117" s="849">
        <v>84</v>
      </c>
      <c r="H117" s="849">
        <v>9.0909090909090912E-2</v>
      </c>
      <c r="I117" s="849">
        <v>84</v>
      </c>
      <c r="J117" s="849">
        <v>11</v>
      </c>
      <c r="K117" s="849">
        <v>924</v>
      </c>
      <c r="L117" s="849">
        <v>1</v>
      </c>
      <c r="M117" s="849">
        <v>84</v>
      </c>
      <c r="N117" s="849">
        <v>9</v>
      </c>
      <c r="O117" s="849">
        <v>756</v>
      </c>
      <c r="P117" s="837">
        <v>0.81818181818181823</v>
      </c>
      <c r="Q117" s="850">
        <v>84</v>
      </c>
    </row>
    <row r="118" spans="1:17" ht="14.4" customHeight="1" x14ac:dyDescent="0.3">
      <c r="A118" s="831" t="s">
        <v>6682</v>
      </c>
      <c r="B118" s="832" t="s">
        <v>6683</v>
      </c>
      <c r="C118" s="832" t="s">
        <v>5459</v>
      </c>
      <c r="D118" s="832" t="s">
        <v>6818</v>
      </c>
      <c r="E118" s="832" t="s">
        <v>6819</v>
      </c>
      <c r="F118" s="849"/>
      <c r="G118" s="849"/>
      <c r="H118" s="849"/>
      <c r="I118" s="849"/>
      <c r="J118" s="849"/>
      <c r="K118" s="849"/>
      <c r="L118" s="849"/>
      <c r="M118" s="849"/>
      <c r="N118" s="849">
        <v>5</v>
      </c>
      <c r="O118" s="849">
        <v>390</v>
      </c>
      <c r="P118" s="837"/>
      <c r="Q118" s="850">
        <v>78</v>
      </c>
    </row>
    <row r="119" spans="1:17" ht="14.4" customHeight="1" x14ac:dyDescent="0.3">
      <c r="A119" s="831" t="s">
        <v>6682</v>
      </c>
      <c r="B119" s="832" t="s">
        <v>6683</v>
      </c>
      <c r="C119" s="832" t="s">
        <v>5459</v>
      </c>
      <c r="D119" s="832" t="s">
        <v>6820</v>
      </c>
      <c r="E119" s="832" t="s">
        <v>6821</v>
      </c>
      <c r="F119" s="849"/>
      <c r="G119" s="849"/>
      <c r="H119" s="849"/>
      <c r="I119" s="849"/>
      <c r="J119" s="849">
        <v>3</v>
      </c>
      <c r="K119" s="849">
        <v>63</v>
      </c>
      <c r="L119" s="849">
        <v>1</v>
      </c>
      <c r="M119" s="849">
        <v>21</v>
      </c>
      <c r="N119" s="849">
        <v>2</v>
      </c>
      <c r="O119" s="849">
        <v>42</v>
      </c>
      <c r="P119" s="837">
        <v>0.66666666666666663</v>
      </c>
      <c r="Q119" s="850">
        <v>21</v>
      </c>
    </row>
    <row r="120" spans="1:17" ht="14.4" customHeight="1" x14ac:dyDescent="0.3">
      <c r="A120" s="831" t="s">
        <v>6682</v>
      </c>
      <c r="B120" s="832" t="s">
        <v>6683</v>
      </c>
      <c r="C120" s="832" t="s">
        <v>5459</v>
      </c>
      <c r="D120" s="832" t="s">
        <v>6822</v>
      </c>
      <c r="E120" s="832" t="s">
        <v>6823</v>
      </c>
      <c r="F120" s="849">
        <v>330</v>
      </c>
      <c r="G120" s="849">
        <v>7260</v>
      </c>
      <c r="H120" s="849">
        <v>1.65</v>
      </c>
      <c r="I120" s="849">
        <v>22</v>
      </c>
      <c r="J120" s="849">
        <v>200</v>
      </c>
      <c r="K120" s="849">
        <v>4400</v>
      </c>
      <c r="L120" s="849">
        <v>1</v>
      </c>
      <c r="M120" s="849">
        <v>22</v>
      </c>
      <c r="N120" s="849">
        <v>168</v>
      </c>
      <c r="O120" s="849">
        <v>3696</v>
      </c>
      <c r="P120" s="837">
        <v>0.84</v>
      </c>
      <c r="Q120" s="850">
        <v>22</v>
      </c>
    </row>
    <row r="121" spans="1:17" ht="14.4" customHeight="1" x14ac:dyDescent="0.3">
      <c r="A121" s="831" t="s">
        <v>6682</v>
      </c>
      <c r="B121" s="832" t="s">
        <v>6683</v>
      </c>
      <c r="C121" s="832" t="s">
        <v>5459</v>
      </c>
      <c r="D121" s="832" t="s">
        <v>6824</v>
      </c>
      <c r="E121" s="832" t="s">
        <v>6825</v>
      </c>
      <c r="F121" s="849"/>
      <c r="G121" s="849"/>
      <c r="H121" s="849"/>
      <c r="I121" s="849"/>
      <c r="J121" s="849"/>
      <c r="K121" s="849"/>
      <c r="L121" s="849"/>
      <c r="M121" s="849"/>
      <c r="N121" s="849">
        <v>2</v>
      </c>
      <c r="O121" s="849">
        <v>344</v>
      </c>
      <c r="P121" s="837"/>
      <c r="Q121" s="850">
        <v>172</v>
      </c>
    </row>
    <row r="122" spans="1:17" ht="14.4" customHeight="1" x14ac:dyDescent="0.3">
      <c r="A122" s="831" t="s">
        <v>6682</v>
      </c>
      <c r="B122" s="832" t="s">
        <v>6683</v>
      </c>
      <c r="C122" s="832" t="s">
        <v>5459</v>
      </c>
      <c r="D122" s="832" t="s">
        <v>6826</v>
      </c>
      <c r="E122" s="832" t="s">
        <v>6827</v>
      </c>
      <c r="F122" s="849"/>
      <c r="G122" s="849"/>
      <c r="H122" s="849"/>
      <c r="I122" s="849"/>
      <c r="J122" s="849">
        <v>1</v>
      </c>
      <c r="K122" s="849">
        <v>495</v>
      </c>
      <c r="L122" s="849">
        <v>1</v>
      </c>
      <c r="M122" s="849">
        <v>495</v>
      </c>
      <c r="N122" s="849">
        <v>1</v>
      </c>
      <c r="O122" s="849">
        <v>495</v>
      </c>
      <c r="P122" s="837">
        <v>1</v>
      </c>
      <c r="Q122" s="850">
        <v>495</v>
      </c>
    </row>
    <row r="123" spans="1:17" ht="14.4" customHeight="1" x14ac:dyDescent="0.3">
      <c r="A123" s="831" t="s">
        <v>6682</v>
      </c>
      <c r="B123" s="832" t="s">
        <v>6683</v>
      </c>
      <c r="C123" s="832" t="s">
        <v>5459</v>
      </c>
      <c r="D123" s="832" t="s">
        <v>6828</v>
      </c>
      <c r="E123" s="832" t="s">
        <v>6829</v>
      </c>
      <c r="F123" s="849">
        <v>9</v>
      </c>
      <c r="G123" s="849">
        <v>5148</v>
      </c>
      <c r="H123" s="849">
        <v>8.8911917098445592</v>
      </c>
      <c r="I123" s="849">
        <v>572</v>
      </c>
      <c r="J123" s="849">
        <v>1</v>
      </c>
      <c r="K123" s="849">
        <v>579</v>
      </c>
      <c r="L123" s="849">
        <v>1</v>
      </c>
      <c r="M123" s="849">
        <v>579</v>
      </c>
      <c r="N123" s="849">
        <v>1</v>
      </c>
      <c r="O123" s="849">
        <v>579</v>
      </c>
      <c r="P123" s="837">
        <v>1</v>
      </c>
      <c r="Q123" s="850">
        <v>579</v>
      </c>
    </row>
    <row r="124" spans="1:17" ht="14.4" customHeight="1" x14ac:dyDescent="0.3">
      <c r="A124" s="831" t="s">
        <v>6682</v>
      </c>
      <c r="B124" s="832" t="s">
        <v>6683</v>
      </c>
      <c r="C124" s="832" t="s">
        <v>5459</v>
      </c>
      <c r="D124" s="832" t="s">
        <v>6613</v>
      </c>
      <c r="E124" s="832" t="s">
        <v>6614</v>
      </c>
      <c r="F124" s="849">
        <v>9</v>
      </c>
      <c r="G124" s="849">
        <v>9072</v>
      </c>
      <c r="H124" s="849">
        <v>8.9732937685459948</v>
      </c>
      <c r="I124" s="849">
        <v>1008</v>
      </c>
      <c r="J124" s="849">
        <v>1</v>
      </c>
      <c r="K124" s="849">
        <v>1011</v>
      </c>
      <c r="L124" s="849">
        <v>1</v>
      </c>
      <c r="M124" s="849">
        <v>1011</v>
      </c>
      <c r="N124" s="849">
        <v>1</v>
      </c>
      <c r="O124" s="849">
        <v>1012</v>
      </c>
      <c r="P124" s="837">
        <v>1.0009891196834817</v>
      </c>
      <c r="Q124" s="850">
        <v>1012</v>
      </c>
    </row>
    <row r="125" spans="1:17" ht="14.4" customHeight="1" x14ac:dyDescent="0.3">
      <c r="A125" s="831" t="s">
        <v>6682</v>
      </c>
      <c r="B125" s="832" t="s">
        <v>6683</v>
      </c>
      <c r="C125" s="832" t="s">
        <v>5459</v>
      </c>
      <c r="D125" s="832" t="s">
        <v>6830</v>
      </c>
      <c r="E125" s="832" t="s">
        <v>6831</v>
      </c>
      <c r="F125" s="849">
        <v>1</v>
      </c>
      <c r="G125" s="849">
        <v>191</v>
      </c>
      <c r="H125" s="849"/>
      <c r="I125" s="849">
        <v>191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6682</v>
      </c>
      <c r="B126" s="832" t="s">
        <v>6683</v>
      </c>
      <c r="C126" s="832" t="s">
        <v>5459</v>
      </c>
      <c r="D126" s="832" t="s">
        <v>6832</v>
      </c>
      <c r="E126" s="832" t="s">
        <v>6833</v>
      </c>
      <c r="F126" s="849">
        <v>1</v>
      </c>
      <c r="G126" s="849">
        <v>167</v>
      </c>
      <c r="H126" s="849"/>
      <c r="I126" s="849">
        <v>167</v>
      </c>
      <c r="J126" s="849"/>
      <c r="K126" s="849"/>
      <c r="L126" s="849"/>
      <c r="M126" s="849"/>
      <c r="N126" s="849">
        <v>1</v>
      </c>
      <c r="O126" s="849">
        <v>168</v>
      </c>
      <c r="P126" s="837"/>
      <c r="Q126" s="850">
        <v>168</v>
      </c>
    </row>
    <row r="127" spans="1:17" ht="14.4" customHeight="1" x14ac:dyDescent="0.3">
      <c r="A127" s="831" t="s">
        <v>6682</v>
      </c>
      <c r="B127" s="832" t="s">
        <v>6683</v>
      </c>
      <c r="C127" s="832" t="s">
        <v>5459</v>
      </c>
      <c r="D127" s="832" t="s">
        <v>6834</v>
      </c>
      <c r="E127" s="832" t="s">
        <v>6835</v>
      </c>
      <c r="F127" s="849"/>
      <c r="G127" s="849"/>
      <c r="H127" s="849"/>
      <c r="I127" s="849"/>
      <c r="J127" s="849">
        <v>3</v>
      </c>
      <c r="K127" s="849">
        <v>381</v>
      </c>
      <c r="L127" s="849">
        <v>1</v>
      </c>
      <c r="M127" s="849">
        <v>127</v>
      </c>
      <c r="N127" s="849">
        <v>2</v>
      </c>
      <c r="O127" s="849">
        <v>254</v>
      </c>
      <c r="P127" s="837">
        <v>0.66666666666666663</v>
      </c>
      <c r="Q127" s="850">
        <v>127</v>
      </c>
    </row>
    <row r="128" spans="1:17" ht="14.4" customHeight="1" x14ac:dyDescent="0.3">
      <c r="A128" s="831" t="s">
        <v>6682</v>
      </c>
      <c r="B128" s="832" t="s">
        <v>6683</v>
      </c>
      <c r="C128" s="832" t="s">
        <v>5459</v>
      </c>
      <c r="D128" s="832" t="s">
        <v>6836</v>
      </c>
      <c r="E128" s="832" t="s">
        <v>6837</v>
      </c>
      <c r="F128" s="849"/>
      <c r="G128" s="849"/>
      <c r="H128" s="849"/>
      <c r="I128" s="849"/>
      <c r="J128" s="849">
        <v>1</v>
      </c>
      <c r="K128" s="849">
        <v>310</v>
      </c>
      <c r="L128" s="849">
        <v>1</v>
      </c>
      <c r="M128" s="849">
        <v>310</v>
      </c>
      <c r="N128" s="849"/>
      <c r="O128" s="849"/>
      <c r="P128" s="837"/>
      <c r="Q128" s="850"/>
    </row>
    <row r="129" spans="1:17" ht="14.4" customHeight="1" x14ac:dyDescent="0.3">
      <c r="A129" s="831" t="s">
        <v>6682</v>
      </c>
      <c r="B129" s="832" t="s">
        <v>6683</v>
      </c>
      <c r="C129" s="832" t="s">
        <v>5459</v>
      </c>
      <c r="D129" s="832" t="s">
        <v>6838</v>
      </c>
      <c r="E129" s="832" t="s">
        <v>6839</v>
      </c>
      <c r="F129" s="849">
        <v>7</v>
      </c>
      <c r="G129" s="849">
        <v>161</v>
      </c>
      <c r="H129" s="849">
        <v>0.53846153846153844</v>
      </c>
      <c r="I129" s="849">
        <v>23</v>
      </c>
      <c r="J129" s="849">
        <v>13</v>
      </c>
      <c r="K129" s="849">
        <v>299</v>
      </c>
      <c r="L129" s="849">
        <v>1</v>
      </c>
      <c r="M129" s="849">
        <v>23</v>
      </c>
      <c r="N129" s="849">
        <v>30</v>
      </c>
      <c r="O129" s="849">
        <v>690</v>
      </c>
      <c r="P129" s="837">
        <v>2.3076923076923075</v>
      </c>
      <c r="Q129" s="850">
        <v>23</v>
      </c>
    </row>
    <row r="130" spans="1:17" ht="14.4" customHeight="1" x14ac:dyDescent="0.3">
      <c r="A130" s="831" t="s">
        <v>6682</v>
      </c>
      <c r="B130" s="832" t="s">
        <v>6683</v>
      </c>
      <c r="C130" s="832" t="s">
        <v>5459</v>
      </c>
      <c r="D130" s="832" t="s">
        <v>6840</v>
      </c>
      <c r="E130" s="832" t="s">
        <v>6841</v>
      </c>
      <c r="F130" s="849"/>
      <c r="G130" s="849"/>
      <c r="H130" s="849"/>
      <c r="I130" s="849"/>
      <c r="J130" s="849">
        <v>5</v>
      </c>
      <c r="K130" s="849">
        <v>85</v>
      </c>
      <c r="L130" s="849">
        <v>1</v>
      </c>
      <c r="M130" s="849">
        <v>17</v>
      </c>
      <c r="N130" s="849">
        <v>2</v>
      </c>
      <c r="O130" s="849">
        <v>34</v>
      </c>
      <c r="P130" s="837">
        <v>0.4</v>
      </c>
      <c r="Q130" s="850">
        <v>17</v>
      </c>
    </row>
    <row r="131" spans="1:17" ht="14.4" customHeight="1" x14ac:dyDescent="0.3">
      <c r="A131" s="831" t="s">
        <v>6682</v>
      </c>
      <c r="B131" s="832" t="s">
        <v>6683</v>
      </c>
      <c r="C131" s="832" t="s">
        <v>5459</v>
      </c>
      <c r="D131" s="832" t="s">
        <v>6842</v>
      </c>
      <c r="E131" s="832" t="s">
        <v>6843</v>
      </c>
      <c r="F131" s="849"/>
      <c r="G131" s="849"/>
      <c r="H131" s="849"/>
      <c r="I131" s="849"/>
      <c r="J131" s="849">
        <v>1</v>
      </c>
      <c r="K131" s="849">
        <v>133</v>
      </c>
      <c r="L131" s="849">
        <v>1</v>
      </c>
      <c r="M131" s="849">
        <v>133</v>
      </c>
      <c r="N131" s="849">
        <v>2</v>
      </c>
      <c r="O131" s="849">
        <v>266</v>
      </c>
      <c r="P131" s="837">
        <v>2</v>
      </c>
      <c r="Q131" s="850">
        <v>133</v>
      </c>
    </row>
    <row r="132" spans="1:17" ht="14.4" customHeight="1" x14ac:dyDescent="0.3">
      <c r="A132" s="831" t="s">
        <v>6682</v>
      </c>
      <c r="B132" s="832" t="s">
        <v>6683</v>
      </c>
      <c r="C132" s="832" t="s">
        <v>5459</v>
      </c>
      <c r="D132" s="832" t="s">
        <v>6844</v>
      </c>
      <c r="E132" s="832" t="s">
        <v>6845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651</v>
      </c>
      <c r="P132" s="837"/>
      <c r="Q132" s="850">
        <v>651</v>
      </c>
    </row>
    <row r="133" spans="1:17" ht="14.4" customHeight="1" x14ac:dyDescent="0.3">
      <c r="A133" s="831" t="s">
        <v>6682</v>
      </c>
      <c r="B133" s="832" t="s">
        <v>6683</v>
      </c>
      <c r="C133" s="832" t="s">
        <v>5459</v>
      </c>
      <c r="D133" s="832" t="s">
        <v>6846</v>
      </c>
      <c r="E133" s="832" t="s">
        <v>6847</v>
      </c>
      <c r="F133" s="849">
        <v>273</v>
      </c>
      <c r="G133" s="849">
        <v>79989</v>
      </c>
      <c r="H133" s="849">
        <v>0.97516641065028165</v>
      </c>
      <c r="I133" s="849">
        <v>293</v>
      </c>
      <c r="J133" s="849">
        <v>279</v>
      </c>
      <c r="K133" s="849">
        <v>82026</v>
      </c>
      <c r="L133" s="849">
        <v>1</v>
      </c>
      <c r="M133" s="849">
        <v>294</v>
      </c>
      <c r="N133" s="849">
        <v>302</v>
      </c>
      <c r="O133" s="849">
        <v>88788</v>
      </c>
      <c r="P133" s="837">
        <v>1.0824372759856631</v>
      </c>
      <c r="Q133" s="850">
        <v>294</v>
      </c>
    </row>
    <row r="134" spans="1:17" ht="14.4" customHeight="1" x14ac:dyDescent="0.3">
      <c r="A134" s="831" t="s">
        <v>6682</v>
      </c>
      <c r="B134" s="832" t="s">
        <v>6683</v>
      </c>
      <c r="C134" s="832" t="s">
        <v>5459</v>
      </c>
      <c r="D134" s="832" t="s">
        <v>6848</v>
      </c>
      <c r="E134" s="832" t="s">
        <v>6849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374</v>
      </c>
      <c r="P134" s="837"/>
      <c r="Q134" s="850">
        <v>374</v>
      </c>
    </row>
    <row r="135" spans="1:17" ht="14.4" customHeight="1" x14ac:dyDescent="0.3">
      <c r="A135" s="831" t="s">
        <v>6682</v>
      </c>
      <c r="B135" s="832" t="s">
        <v>6683</v>
      </c>
      <c r="C135" s="832" t="s">
        <v>5459</v>
      </c>
      <c r="D135" s="832" t="s">
        <v>6850</v>
      </c>
      <c r="E135" s="832" t="s">
        <v>6851</v>
      </c>
      <c r="F135" s="849">
        <v>1642</v>
      </c>
      <c r="G135" s="849">
        <v>73890</v>
      </c>
      <c r="H135" s="849">
        <v>0.99094749547374772</v>
      </c>
      <c r="I135" s="849">
        <v>45</v>
      </c>
      <c r="J135" s="849">
        <v>1657</v>
      </c>
      <c r="K135" s="849">
        <v>74565</v>
      </c>
      <c r="L135" s="849">
        <v>1</v>
      </c>
      <c r="M135" s="849">
        <v>45</v>
      </c>
      <c r="N135" s="849">
        <v>1779</v>
      </c>
      <c r="O135" s="849">
        <v>80055</v>
      </c>
      <c r="P135" s="837">
        <v>1.0736270368135183</v>
      </c>
      <c r="Q135" s="850">
        <v>45</v>
      </c>
    </row>
    <row r="136" spans="1:17" ht="14.4" customHeight="1" x14ac:dyDescent="0.3">
      <c r="A136" s="831" t="s">
        <v>6682</v>
      </c>
      <c r="B136" s="832" t="s">
        <v>6683</v>
      </c>
      <c r="C136" s="832" t="s">
        <v>5459</v>
      </c>
      <c r="D136" s="832" t="s">
        <v>6852</v>
      </c>
      <c r="E136" s="832" t="s">
        <v>6853</v>
      </c>
      <c r="F136" s="849"/>
      <c r="G136" s="849"/>
      <c r="H136" s="849"/>
      <c r="I136" s="849"/>
      <c r="J136" s="849"/>
      <c r="K136" s="849"/>
      <c r="L136" s="849"/>
      <c r="M136" s="849"/>
      <c r="N136" s="849">
        <v>4</v>
      </c>
      <c r="O136" s="849">
        <v>4416</v>
      </c>
      <c r="P136" s="837"/>
      <c r="Q136" s="850">
        <v>1104</v>
      </c>
    </row>
    <row r="137" spans="1:17" ht="14.4" customHeight="1" x14ac:dyDescent="0.3">
      <c r="A137" s="831" t="s">
        <v>6682</v>
      </c>
      <c r="B137" s="832" t="s">
        <v>6683</v>
      </c>
      <c r="C137" s="832" t="s">
        <v>5459</v>
      </c>
      <c r="D137" s="832" t="s">
        <v>6854</v>
      </c>
      <c r="E137" s="832" t="s">
        <v>6855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46</v>
      </c>
      <c r="P137" s="837"/>
      <c r="Q137" s="850">
        <v>46</v>
      </c>
    </row>
    <row r="138" spans="1:17" ht="14.4" customHeight="1" x14ac:dyDescent="0.3">
      <c r="A138" s="831" t="s">
        <v>6682</v>
      </c>
      <c r="B138" s="832" t="s">
        <v>6683</v>
      </c>
      <c r="C138" s="832" t="s">
        <v>5459</v>
      </c>
      <c r="D138" s="832" t="s">
        <v>6856</v>
      </c>
      <c r="E138" s="832" t="s">
        <v>6857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528</v>
      </c>
      <c r="P138" s="837"/>
      <c r="Q138" s="850">
        <v>528</v>
      </c>
    </row>
    <row r="139" spans="1:17" ht="14.4" customHeight="1" x14ac:dyDescent="0.3">
      <c r="A139" s="831" t="s">
        <v>6682</v>
      </c>
      <c r="B139" s="832" t="s">
        <v>6683</v>
      </c>
      <c r="C139" s="832" t="s">
        <v>5459</v>
      </c>
      <c r="D139" s="832" t="s">
        <v>6858</v>
      </c>
      <c r="E139" s="832" t="s">
        <v>6859</v>
      </c>
      <c r="F139" s="849">
        <v>2</v>
      </c>
      <c r="G139" s="849">
        <v>62</v>
      </c>
      <c r="H139" s="849">
        <v>2</v>
      </c>
      <c r="I139" s="849">
        <v>31</v>
      </c>
      <c r="J139" s="849">
        <v>1</v>
      </c>
      <c r="K139" s="849">
        <v>31</v>
      </c>
      <c r="L139" s="849">
        <v>1</v>
      </c>
      <c r="M139" s="849">
        <v>31</v>
      </c>
      <c r="N139" s="849"/>
      <c r="O139" s="849"/>
      <c r="P139" s="837"/>
      <c r="Q139" s="850"/>
    </row>
    <row r="140" spans="1:17" ht="14.4" customHeight="1" x14ac:dyDescent="0.3">
      <c r="A140" s="831" t="s">
        <v>6682</v>
      </c>
      <c r="B140" s="832" t="s">
        <v>6683</v>
      </c>
      <c r="C140" s="832" t="s">
        <v>5459</v>
      </c>
      <c r="D140" s="832" t="s">
        <v>6860</v>
      </c>
      <c r="E140" s="832" t="s">
        <v>6861</v>
      </c>
      <c r="F140" s="849">
        <v>2</v>
      </c>
      <c r="G140" s="849">
        <v>52</v>
      </c>
      <c r="H140" s="849">
        <v>1</v>
      </c>
      <c r="I140" s="849">
        <v>26</v>
      </c>
      <c r="J140" s="849">
        <v>2</v>
      </c>
      <c r="K140" s="849">
        <v>52</v>
      </c>
      <c r="L140" s="849">
        <v>1</v>
      </c>
      <c r="M140" s="849">
        <v>26</v>
      </c>
      <c r="N140" s="849">
        <v>5</v>
      </c>
      <c r="O140" s="849">
        <v>130</v>
      </c>
      <c r="P140" s="837">
        <v>2.5</v>
      </c>
      <c r="Q140" s="850">
        <v>26</v>
      </c>
    </row>
    <row r="141" spans="1:17" ht="14.4" customHeight="1" x14ac:dyDescent="0.3">
      <c r="A141" s="831" t="s">
        <v>6682</v>
      </c>
      <c r="B141" s="832" t="s">
        <v>6683</v>
      </c>
      <c r="C141" s="832" t="s">
        <v>5459</v>
      </c>
      <c r="D141" s="832" t="s">
        <v>6862</v>
      </c>
      <c r="E141" s="832" t="s">
        <v>6863</v>
      </c>
      <c r="F141" s="849"/>
      <c r="G141" s="849"/>
      <c r="H141" s="849"/>
      <c r="I141" s="849"/>
      <c r="J141" s="849"/>
      <c r="K141" s="849"/>
      <c r="L141" s="849"/>
      <c r="M141" s="849"/>
      <c r="N141" s="849">
        <v>4</v>
      </c>
      <c r="O141" s="849">
        <v>1420</v>
      </c>
      <c r="P141" s="837"/>
      <c r="Q141" s="850">
        <v>355</v>
      </c>
    </row>
    <row r="142" spans="1:17" ht="14.4" customHeight="1" x14ac:dyDescent="0.3">
      <c r="A142" s="831" t="s">
        <v>6682</v>
      </c>
      <c r="B142" s="832" t="s">
        <v>6683</v>
      </c>
      <c r="C142" s="832" t="s">
        <v>5459</v>
      </c>
      <c r="D142" s="832" t="s">
        <v>6864</v>
      </c>
      <c r="E142" s="832" t="s">
        <v>6865</v>
      </c>
      <c r="F142" s="849"/>
      <c r="G142" s="849"/>
      <c r="H142" s="849"/>
      <c r="I142" s="849"/>
      <c r="J142" s="849"/>
      <c r="K142" s="849"/>
      <c r="L142" s="849"/>
      <c r="M142" s="849"/>
      <c r="N142" s="849">
        <v>2</v>
      </c>
      <c r="O142" s="849">
        <v>814</v>
      </c>
      <c r="P142" s="837"/>
      <c r="Q142" s="850">
        <v>407</v>
      </c>
    </row>
    <row r="143" spans="1:17" ht="14.4" customHeight="1" x14ac:dyDescent="0.3">
      <c r="A143" s="831" t="s">
        <v>6682</v>
      </c>
      <c r="B143" s="832" t="s">
        <v>6683</v>
      </c>
      <c r="C143" s="832" t="s">
        <v>5459</v>
      </c>
      <c r="D143" s="832" t="s">
        <v>6866</v>
      </c>
      <c r="E143" s="832" t="s">
        <v>6867</v>
      </c>
      <c r="F143" s="849">
        <v>2</v>
      </c>
      <c r="G143" s="849">
        <v>38</v>
      </c>
      <c r="H143" s="849"/>
      <c r="I143" s="849">
        <v>19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6682</v>
      </c>
      <c r="B144" s="832" t="s">
        <v>6683</v>
      </c>
      <c r="C144" s="832" t="s">
        <v>5459</v>
      </c>
      <c r="D144" s="832" t="s">
        <v>6868</v>
      </c>
      <c r="E144" s="832" t="s">
        <v>6869</v>
      </c>
      <c r="F144" s="849"/>
      <c r="G144" s="849"/>
      <c r="H144" s="849"/>
      <c r="I144" s="849"/>
      <c r="J144" s="849">
        <v>3</v>
      </c>
      <c r="K144" s="849">
        <v>570</v>
      </c>
      <c r="L144" s="849">
        <v>1</v>
      </c>
      <c r="M144" s="849">
        <v>190</v>
      </c>
      <c r="N144" s="849"/>
      <c r="O144" s="849"/>
      <c r="P144" s="837"/>
      <c r="Q144" s="850"/>
    </row>
    <row r="145" spans="1:17" ht="14.4" customHeight="1" x14ac:dyDescent="0.3">
      <c r="A145" s="831" t="s">
        <v>6682</v>
      </c>
      <c r="B145" s="832" t="s">
        <v>6683</v>
      </c>
      <c r="C145" s="832" t="s">
        <v>5459</v>
      </c>
      <c r="D145" s="832" t="s">
        <v>6870</v>
      </c>
      <c r="E145" s="832" t="s">
        <v>6871</v>
      </c>
      <c r="F145" s="849"/>
      <c r="G145" s="849"/>
      <c r="H145" s="849"/>
      <c r="I145" s="849"/>
      <c r="J145" s="849">
        <v>1367</v>
      </c>
      <c r="K145" s="849">
        <v>181811</v>
      </c>
      <c r="L145" s="849">
        <v>1</v>
      </c>
      <c r="M145" s="849">
        <v>133</v>
      </c>
      <c r="N145" s="849">
        <v>1797</v>
      </c>
      <c r="O145" s="849">
        <v>239001</v>
      </c>
      <c r="P145" s="837">
        <v>1.3145574250182883</v>
      </c>
      <c r="Q145" s="850">
        <v>133</v>
      </c>
    </row>
    <row r="146" spans="1:17" ht="14.4" customHeight="1" x14ac:dyDescent="0.3">
      <c r="A146" s="831" t="s">
        <v>6682</v>
      </c>
      <c r="B146" s="832" t="s">
        <v>6683</v>
      </c>
      <c r="C146" s="832" t="s">
        <v>5459</v>
      </c>
      <c r="D146" s="832" t="s">
        <v>6872</v>
      </c>
      <c r="E146" s="832" t="s">
        <v>6873</v>
      </c>
      <c r="F146" s="849"/>
      <c r="G146" s="849"/>
      <c r="H146" s="849"/>
      <c r="I146" s="849"/>
      <c r="J146" s="849">
        <v>658</v>
      </c>
      <c r="K146" s="849">
        <v>24346</v>
      </c>
      <c r="L146" s="849">
        <v>1</v>
      </c>
      <c r="M146" s="849">
        <v>37</v>
      </c>
      <c r="N146" s="849">
        <v>835</v>
      </c>
      <c r="O146" s="849">
        <v>30895</v>
      </c>
      <c r="P146" s="837">
        <v>1.2689969604863223</v>
      </c>
      <c r="Q146" s="850">
        <v>37</v>
      </c>
    </row>
    <row r="147" spans="1:17" ht="14.4" customHeight="1" x14ac:dyDescent="0.3">
      <c r="A147" s="831" t="s">
        <v>6682</v>
      </c>
      <c r="B147" s="832" t="s">
        <v>6683</v>
      </c>
      <c r="C147" s="832" t="s">
        <v>5459</v>
      </c>
      <c r="D147" s="832" t="s">
        <v>6874</v>
      </c>
      <c r="E147" s="832" t="s">
        <v>6875</v>
      </c>
      <c r="F147" s="849"/>
      <c r="G147" s="849"/>
      <c r="H147" s="849"/>
      <c r="I147" s="849"/>
      <c r="J147" s="849"/>
      <c r="K147" s="849"/>
      <c r="L147" s="849"/>
      <c r="M147" s="849"/>
      <c r="N147" s="849">
        <v>1</v>
      </c>
      <c r="O147" s="849">
        <v>171</v>
      </c>
      <c r="P147" s="837"/>
      <c r="Q147" s="850">
        <v>171</v>
      </c>
    </row>
    <row r="148" spans="1:17" ht="14.4" customHeight="1" x14ac:dyDescent="0.3">
      <c r="A148" s="831" t="s">
        <v>6682</v>
      </c>
      <c r="B148" s="832" t="s">
        <v>6683</v>
      </c>
      <c r="C148" s="832" t="s">
        <v>5459</v>
      </c>
      <c r="D148" s="832" t="s">
        <v>6876</v>
      </c>
      <c r="E148" s="832" t="s">
        <v>6877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508</v>
      </c>
      <c r="P148" s="837"/>
      <c r="Q148" s="850">
        <v>254</v>
      </c>
    </row>
    <row r="149" spans="1:17" ht="14.4" customHeight="1" x14ac:dyDescent="0.3">
      <c r="A149" s="831" t="s">
        <v>6682</v>
      </c>
      <c r="B149" s="832" t="s">
        <v>6683</v>
      </c>
      <c r="C149" s="832" t="s">
        <v>5459</v>
      </c>
      <c r="D149" s="832" t="s">
        <v>6878</v>
      </c>
      <c r="E149" s="832" t="s">
        <v>6879</v>
      </c>
      <c r="F149" s="849"/>
      <c r="G149" s="849"/>
      <c r="H149" s="849"/>
      <c r="I149" s="849"/>
      <c r="J149" s="849">
        <v>6</v>
      </c>
      <c r="K149" s="849">
        <v>558</v>
      </c>
      <c r="L149" s="849">
        <v>1</v>
      </c>
      <c r="M149" s="849">
        <v>93</v>
      </c>
      <c r="N149" s="849">
        <v>41</v>
      </c>
      <c r="O149" s="849">
        <v>3813</v>
      </c>
      <c r="P149" s="837">
        <v>6.833333333333333</v>
      </c>
      <c r="Q149" s="850">
        <v>93</v>
      </c>
    </row>
    <row r="150" spans="1:17" ht="14.4" customHeight="1" x14ac:dyDescent="0.3">
      <c r="A150" s="831" t="s">
        <v>6682</v>
      </c>
      <c r="B150" s="832" t="s">
        <v>6880</v>
      </c>
      <c r="C150" s="832" t="s">
        <v>5459</v>
      </c>
      <c r="D150" s="832" t="s">
        <v>6881</v>
      </c>
      <c r="E150" s="832" t="s">
        <v>6882</v>
      </c>
      <c r="F150" s="849"/>
      <c r="G150" s="849"/>
      <c r="H150" s="849"/>
      <c r="I150" s="849"/>
      <c r="J150" s="849"/>
      <c r="K150" s="849"/>
      <c r="L150" s="849"/>
      <c r="M150" s="849"/>
      <c r="N150" s="849">
        <v>2</v>
      </c>
      <c r="O150" s="849">
        <v>2076</v>
      </c>
      <c r="P150" s="837"/>
      <c r="Q150" s="850">
        <v>1038</v>
      </c>
    </row>
    <row r="151" spans="1:17" ht="14.4" customHeight="1" x14ac:dyDescent="0.3">
      <c r="A151" s="831" t="s">
        <v>6883</v>
      </c>
      <c r="B151" s="832" t="s">
        <v>6884</v>
      </c>
      <c r="C151" s="832" t="s">
        <v>5456</v>
      </c>
      <c r="D151" s="832" t="s">
        <v>6885</v>
      </c>
      <c r="E151" s="832" t="s">
        <v>6886</v>
      </c>
      <c r="F151" s="849"/>
      <c r="G151" s="849"/>
      <c r="H151" s="849"/>
      <c r="I151" s="849"/>
      <c r="J151" s="849"/>
      <c r="K151" s="849"/>
      <c r="L151" s="849"/>
      <c r="M151" s="849"/>
      <c r="N151" s="849">
        <v>0</v>
      </c>
      <c r="O151" s="849">
        <v>0</v>
      </c>
      <c r="P151" s="837"/>
      <c r="Q151" s="850"/>
    </row>
    <row r="152" spans="1:17" ht="14.4" customHeight="1" x14ac:dyDescent="0.3">
      <c r="A152" s="831" t="s">
        <v>6883</v>
      </c>
      <c r="B152" s="832" t="s">
        <v>6884</v>
      </c>
      <c r="C152" s="832" t="s">
        <v>5456</v>
      </c>
      <c r="D152" s="832" t="s">
        <v>6887</v>
      </c>
      <c r="E152" s="832" t="s">
        <v>6888</v>
      </c>
      <c r="F152" s="849">
        <v>1.67</v>
      </c>
      <c r="G152" s="849">
        <v>4267.3599999999997</v>
      </c>
      <c r="H152" s="849"/>
      <c r="I152" s="849">
        <v>2555.3053892215567</v>
      </c>
      <c r="J152" s="849"/>
      <c r="K152" s="849"/>
      <c r="L152" s="849"/>
      <c r="M152" s="849"/>
      <c r="N152" s="849">
        <v>0.33</v>
      </c>
      <c r="O152" s="849">
        <v>901.77</v>
      </c>
      <c r="P152" s="837"/>
      <c r="Q152" s="850">
        <v>2732.6363636363635</v>
      </c>
    </row>
    <row r="153" spans="1:17" ht="14.4" customHeight="1" x14ac:dyDescent="0.3">
      <c r="A153" s="831" t="s">
        <v>6883</v>
      </c>
      <c r="B153" s="832" t="s">
        <v>6884</v>
      </c>
      <c r="C153" s="832" t="s">
        <v>5456</v>
      </c>
      <c r="D153" s="832" t="s">
        <v>6889</v>
      </c>
      <c r="E153" s="832" t="s">
        <v>5708</v>
      </c>
      <c r="F153" s="849">
        <v>0.16</v>
      </c>
      <c r="G153" s="849">
        <v>791.02</v>
      </c>
      <c r="H153" s="849"/>
      <c r="I153" s="849">
        <v>4943.875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6883</v>
      </c>
      <c r="B154" s="832" t="s">
        <v>6884</v>
      </c>
      <c r="C154" s="832" t="s">
        <v>5456</v>
      </c>
      <c r="D154" s="832" t="s">
        <v>6890</v>
      </c>
      <c r="E154" s="832" t="s">
        <v>6891</v>
      </c>
      <c r="F154" s="849">
        <v>4.3</v>
      </c>
      <c r="G154" s="849">
        <v>4090.7400000000002</v>
      </c>
      <c r="H154" s="849">
        <v>0.51284835097053727</v>
      </c>
      <c r="I154" s="849">
        <v>951.33488372093029</v>
      </c>
      <c r="J154" s="849">
        <v>8.0499999999999989</v>
      </c>
      <c r="K154" s="849">
        <v>7976.51</v>
      </c>
      <c r="L154" s="849">
        <v>1</v>
      </c>
      <c r="M154" s="849">
        <v>990.87080745341632</v>
      </c>
      <c r="N154" s="849">
        <v>3.7</v>
      </c>
      <c r="O154" s="849">
        <v>3717.86</v>
      </c>
      <c r="P154" s="837">
        <v>0.46610108932352623</v>
      </c>
      <c r="Q154" s="850">
        <v>1004.827027027027</v>
      </c>
    </row>
    <row r="155" spans="1:17" ht="14.4" customHeight="1" x14ac:dyDescent="0.3">
      <c r="A155" s="831" t="s">
        <v>6883</v>
      </c>
      <c r="B155" s="832" t="s">
        <v>6884</v>
      </c>
      <c r="C155" s="832" t="s">
        <v>5456</v>
      </c>
      <c r="D155" s="832" t="s">
        <v>6892</v>
      </c>
      <c r="E155" s="832" t="s">
        <v>5708</v>
      </c>
      <c r="F155" s="849">
        <v>2.1399999999999997</v>
      </c>
      <c r="G155" s="849">
        <v>21160.11</v>
      </c>
      <c r="H155" s="849">
        <v>1.7119982459390821</v>
      </c>
      <c r="I155" s="849">
        <v>9887.9018691588808</v>
      </c>
      <c r="J155" s="849">
        <v>1.25</v>
      </c>
      <c r="K155" s="849">
        <v>12359.89</v>
      </c>
      <c r="L155" s="849">
        <v>1</v>
      </c>
      <c r="M155" s="849">
        <v>9887.9120000000003</v>
      </c>
      <c r="N155" s="849">
        <v>1.95</v>
      </c>
      <c r="O155" s="849">
        <v>19281.430000000004</v>
      </c>
      <c r="P155" s="837">
        <v>1.5600001294509906</v>
      </c>
      <c r="Q155" s="850">
        <v>9887.9128205128236</v>
      </c>
    </row>
    <row r="156" spans="1:17" ht="14.4" customHeight="1" x14ac:dyDescent="0.3">
      <c r="A156" s="831" t="s">
        <v>6883</v>
      </c>
      <c r="B156" s="832" t="s">
        <v>6884</v>
      </c>
      <c r="C156" s="832" t="s">
        <v>5456</v>
      </c>
      <c r="D156" s="832" t="s">
        <v>6893</v>
      </c>
      <c r="E156" s="832" t="s">
        <v>6894</v>
      </c>
      <c r="F156" s="849"/>
      <c r="G156" s="849"/>
      <c r="H156" s="849"/>
      <c r="I156" s="849"/>
      <c r="J156" s="849"/>
      <c r="K156" s="849"/>
      <c r="L156" s="849"/>
      <c r="M156" s="849"/>
      <c r="N156" s="849">
        <v>4</v>
      </c>
      <c r="O156" s="849">
        <v>3373.84</v>
      </c>
      <c r="P156" s="837"/>
      <c r="Q156" s="850">
        <v>843.46</v>
      </c>
    </row>
    <row r="157" spans="1:17" ht="14.4" customHeight="1" x14ac:dyDescent="0.3">
      <c r="A157" s="831" t="s">
        <v>6883</v>
      </c>
      <c r="B157" s="832" t="s">
        <v>6884</v>
      </c>
      <c r="C157" s="832" t="s">
        <v>5456</v>
      </c>
      <c r="D157" s="832" t="s">
        <v>6895</v>
      </c>
      <c r="E157" s="832" t="s">
        <v>6894</v>
      </c>
      <c r="F157" s="849">
        <v>1</v>
      </c>
      <c r="G157" s="849">
        <v>1776.96</v>
      </c>
      <c r="H157" s="849"/>
      <c r="I157" s="849">
        <v>1776.96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6883</v>
      </c>
      <c r="B158" s="832" t="s">
        <v>6884</v>
      </c>
      <c r="C158" s="832" t="s">
        <v>5456</v>
      </c>
      <c r="D158" s="832" t="s">
        <v>6896</v>
      </c>
      <c r="E158" s="832" t="s">
        <v>6594</v>
      </c>
      <c r="F158" s="849">
        <v>0.1</v>
      </c>
      <c r="G158" s="849">
        <v>442.7</v>
      </c>
      <c r="H158" s="849"/>
      <c r="I158" s="849">
        <v>4427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6883</v>
      </c>
      <c r="B159" s="832" t="s">
        <v>6884</v>
      </c>
      <c r="C159" s="832" t="s">
        <v>5456</v>
      </c>
      <c r="D159" s="832" t="s">
        <v>6897</v>
      </c>
      <c r="E159" s="832" t="s">
        <v>6594</v>
      </c>
      <c r="F159" s="849">
        <v>0.19</v>
      </c>
      <c r="G159" s="849">
        <v>1682.26</v>
      </c>
      <c r="H159" s="849"/>
      <c r="I159" s="849">
        <v>8854</v>
      </c>
      <c r="J159" s="849"/>
      <c r="K159" s="849"/>
      <c r="L159" s="849"/>
      <c r="M159" s="849"/>
      <c r="N159" s="849">
        <v>7.0000000000000007E-2</v>
      </c>
      <c r="O159" s="849">
        <v>636.66</v>
      </c>
      <c r="P159" s="837"/>
      <c r="Q159" s="850">
        <v>9095.1428571428551</v>
      </c>
    </row>
    <row r="160" spans="1:17" ht="14.4" customHeight="1" x14ac:dyDescent="0.3">
      <c r="A160" s="831" t="s">
        <v>6883</v>
      </c>
      <c r="B160" s="832" t="s">
        <v>6884</v>
      </c>
      <c r="C160" s="832" t="s">
        <v>5456</v>
      </c>
      <c r="D160" s="832" t="s">
        <v>6898</v>
      </c>
      <c r="E160" s="832" t="s">
        <v>6899</v>
      </c>
      <c r="F160" s="849">
        <v>0.1</v>
      </c>
      <c r="G160" s="849">
        <v>194.93</v>
      </c>
      <c r="H160" s="849"/>
      <c r="I160" s="849">
        <v>1949.3</v>
      </c>
      <c r="J160" s="849"/>
      <c r="K160" s="849"/>
      <c r="L160" s="849"/>
      <c r="M160" s="849"/>
      <c r="N160" s="849">
        <v>0.30000000000000004</v>
      </c>
      <c r="O160" s="849">
        <v>584.79</v>
      </c>
      <c r="P160" s="837"/>
      <c r="Q160" s="850">
        <v>1949.2999999999995</v>
      </c>
    </row>
    <row r="161" spans="1:17" ht="14.4" customHeight="1" x14ac:dyDescent="0.3">
      <c r="A161" s="831" t="s">
        <v>6883</v>
      </c>
      <c r="B161" s="832" t="s">
        <v>6884</v>
      </c>
      <c r="C161" s="832" t="s">
        <v>5456</v>
      </c>
      <c r="D161" s="832" t="s">
        <v>6593</v>
      </c>
      <c r="E161" s="832" t="s">
        <v>6594</v>
      </c>
      <c r="F161" s="849">
        <v>6</v>
      </c>
      <c r="G161" s="849">
        <v>10624.81</v>
      </c>
      <c r="H161" s="849">
        <v>1.1773242735917842</v>
      </c>
      <c r="I161" s="849">
        <v>1770.8016666666665</v>
      </c>
      <c r="J161" s="849">
        <v>5.05</v>
      </c>
      <c r="K161" s="849">
        <v>9024.5399999999991</v>
      </c>
      <c r="L161" s="849">
        <v>1</v>
      </c>
      <c r="M161" s="849">
        <v>1787.0376237623761</v>
      </c>
      <c r="N161" s="849">
        <v>3.7</v>
      </c>
      <c r="O161" s="849">
        <v>6730.41</v>
      </c>
      <c r="P161" s="837">
        <v>0.74578981310958792</v>
      </c>
      <c r="Q161" s="850">
        <v>1819.0297297297295</v>
      </c>
    </row>
    <row r="162" spans="1:17" ht="14.4" customHeight="1" x14ac:dyDescent="0.3">
      <c r="A162" s="831" t="s">
        <v>6883</v>
      </c>
      <c r="B162" s="832" t="s">
        <v>6884</v>
      </c>
      <c r="C162" s="832" t="s">
        <v>5456</v>
      </c>
      <c r="D162" s="832" t="s">
        <v>6595</v>
      </c>
      <c r="E162" s="832" t="s">
        <v>6596</v>
      </c>
      <c r="F162" s="849"/>
      <c r="G162" s="849"/>
      <c r="H162" s="849"/>
      <c r="I162" s="849"/>
      <c r="J162" s="849">
        <v>0.05</v>
      </c>
      <c r="K162" s="849">
        <v>45.19</v>
      </c>
      <c r="L162" s="849">
        <v>1</v>
      </c>
      <c r="M162" s="849">
        <v>903.8</v>
      </c>
      <c r="N162" s="849"/>
      <c r="O162" s="849"/>
      <c r="P162" s="837"/>
      <c r="Q162" s="850"/>
    </row>
    <row r="163" spans="1:17" ht="14.4" customHeight="1" x14ac:dyDescent="0.3">
      <c r="A163" s="831" t="s">
        <v>6883</v>
      </c>
      <c r="B163" s="832" t="s">
        <v>6884</v>
      </c>
      <c r="C163" s="832" t="s">
        <v>5456</v>
      </c>
      <c r="D163" s="832" t="s">
        <v>6900</v>
      </c>
      <c r="E163" s="832" t="s">
        <v>6594</v>
      </c>
      <c r="F163" s="849">
        <v>0.19999999999999998</v>
      </c>
      <c r="G163" s="849">
        <v>6551.9699999999993</v>
      </c>
      <c r="H163" s="849">
        <v>0.86121517070593134</v>
      </c>
      <c r="I163" s="849">
        <v>32759.85</v>
      </c>
      <c r="J163" s="849">
        <v>0.23999999999999996</v>
      </c>
      <c r="K163" s="849">
        <v>7607.8200000000006</v>
      </c>
      <c r="L163" s="849">
        <v>1</v>
      </c>
      <c r="M163" s="849">
        <v>31699.250000000007</v>
      </c>
      <c r="N163" s="849">
        <v>0.30999999999999994</v>
      </c>
      <c r="O163" s="849">
        <v>10623.13</v>
      </c>
      <c r="P163" s="837">
        <v>1.3963434991889923</v>
      </c>
      <c r="Q163" s="850">
        <v>34268.161290322583</v>
      </c>
    </row>
    <row r="164" spans="1:17" ht="14.4" customHeight="1" x14ac:dyDescent="0.3">
      <c r="A164" s="831" t="s">
        <v>6883</v>
      </c>
      <c r="B164" s="832" t="s">
        <v>6884</v>
      </c>
      <c r="C164" s="832" t="s">
        <v>5552</v>
      </c>
      <c r="D164" s="832" t="s">
        <v>6901</v>
      </c>
      <c r="E164" s="832" t="s">
        <v>6902</v>
      </c>
      <c r="F164" s="849">
        <v>1</v>
      </c>
      <c r="G164" s="849">
        <v>1447.28</v>
      </c>
      <c r="H164" s="849"/>
      <c r="I164" s="849">
        <v>1447.28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6883</v>
      </c>
      <c r="B165" s="832" t="s">
        <v>6884</v>
      </c>
      <c r="C165" s="832" t="s">
        <v>5552</v>
      </c>
      <c r="D165" s="832" t="s">
        <v>6903</v>
      </c>
      <c r="E165" s="832" t="s">
        <v>6904</v>
      </c>
      <c r="F165" s="849">
        <v>2</v>
      </c>
      <c r="G165" s="849">
        <v>1944.64</v>
      </c>
      <c r="H165" s="849">
        <v>2</v>
      </c>
      <c r="I165" s="849">
        <v>972.32</v>
      </c>
      <c r="J165" s="849">
        <v>1</v>
      </c>
      <c r="K165" s="849">
        <v>972.32</v>
      </c>
      <c r="L165" s="849">
        <v>1</v>
      </c>
      <c r="M165" s="849">
        <v>972.32</v>
      </c>
      <c r="N165" s="849"/>
      <c r="O165" s="849"/>
      <c r="P165" s="837"/>
      <c r="Q165" s="850"/>
    </row>
    <row r="166" spans="1:17" ht="14.4" customHeight="1" x14ac:dyDescent="0.3">
      <c r="A166" s="831" t="s">
        <v>6883</v>
      </c>
      <c r="B166" s="832" t="s">
        <v>6884</v>
      </c>
      <c r="C166" s="832" t="s">
        <v>5552</v>
      </c>
      <c r="D166" s="832" t="s">
        <v>6905</v>
      </c>
      <c r="E166" s="832" t="s">
        <v>6904</v>
      </c>
      <c r="F166" s="849">
        <v>8</v>
      </c>
      <c r="G166" s="849">
        <v>13658.48</v>
      </c>
      <c r="H166" s="849">
        <v>1.6</v>
      </c>
      <c r="I166" s="849">
        <v>1707.31</v>
      </c>
      <c r="J166" s="849">
        <v>5</v>
      </c>
      <c r="K166" s="849">
        <v>8536.5499999999993</v>
      </c>
      <c r="L166" s="849">
        <v>1</v>
      </c>
      <c r="M166" s="849">
        <v>1707.31</v>
      </c>
      <c r="N166" s="849">
        <v>3</v>
      </c>
      <c r="O166" s="849">
        <v>5121.93</v>
      </c>
      <c r="P166" s="837">
        <v>0.60000000000000009</v>
      </c>
      <c r="Q166" s="850">
        <v>1707.3100000000002</v>
      </c>
    </row>
    <row r="167" spans="1:17" ht="14.4" customHeight="1" x14ac:dyDescent="0.3">
      <c r="A167" s="831" t="s">
        <v>6883</v>
      </c>
      <c r="B167" s="832" t="s">
        <v>6884</v>
      </c>
      <c r="C167" s="832" t="s">
        <v>5552</v>
      </c>
      <c r="D167" s="832" t="s">
        <v>6906</v>
      </c>
      <c r="E167" s="832" t="s">
        <v>6904</v>
      </c>
      <c r="F167" s="849">
        <v>1</v>
      </c>
      <c r="G167" s="849">
        <v>2066.3000000000002</v>
      </c>
      <c r="H167" s="849">
        <v>0.33333333333333331</v>
      </c>
      <c r="I167" s="849">
        <v>2066.3000000000002</v>
      </c>
      <c r="J167" s="849">
        <v>3</v>
      </c>
      <c r="K167" s="849">
        <v>6198.9000000000005</v>
      </c>
      <c r="L167" s="849">
        <v>1</v>
      </c>
      <c r="M167" s="849">
        <v>2066.3000000000002</v>
      </c>
      <c r="N167" s="849">
        <v>1</v>
      </c>
      <c r="O167" s="849">
        <v>2066.3000000000002</v>
      </c>
      <c r="P167" s="837">
        <v>0.33333333333333331</v>
      </c>
      <c r="Q167" s="850">
        <v>2066.3000000000002</v>
      </c>
    </row>
    <row r="168" spans="1:17" ht="14.4" customHeight="1" x14ac:dyDescent="0.3">
      <c r="A168" s="831" t="s">
        <v>6883</v>
      </c>
      <c r="B168" s="832" t="s">
        <v>6884</v>
      </c>
      <c r="C168" s="832" t="s">
        <v>5552</v>
      </c>
      <c r="D168" s="832" t="s">
        <v>6907</v>
      </c>
      <c r="E168" s="832" t="s">
        <v>6908</v>
      </c>
      <c r="F168" s="849">
        <v>10</v>
      </c>
      <c r="G168" s="849">
        <v>10277.6</v>
      </c>
      <c r="H168" s="849">
        <v>1.25</v>
      </c>
      <c r="I168" s="849">
        <v>1027.76</v>
      </c>
      <c r="J168" s="849">
        <v>8</v>
      </c>
      <c r="K168" s="849">
        <v>8222.08</v>
      </c>
      <c r="L168" s="849">
        <v>1</v>
      </c>
      <c r="M168" s="849">
        <v>1027.76</v>
      </c>
      <c r="N168" s="849">
        <v>5</v>
      </c>
      <c r="O168" s="849">
        <v>5138.8</v>
      </c>
      <c r="P168" s="837">
        <v>0.625</v>
      </c>
      <c r="Q168" s="850">
        <v>1027.76</v>
      </c>
    </row>
    <row r="169" spans="1:17" ht="14.4" customHeight="1" x14ac:dyDescent="0.3">
      <c r="A169" s="831" t="s">
        <v>6883</v>
      </c>
      <c r="B169" s="832" t="s">
        <v>6884</v>
      </c>
      <c r="C169" s="832" t="s">
        <v>5552</v>
      </c>
      <c r="D169" s="832" t="s">
        <v>6909</v>
      </c>
      <c r="E169" s="832" t="s">
        <v>6908</v>
      </c>
      <c r="F169" s="849">
        <v>2</v>
      </c>
      <c r="G169" s="849">
        <v>4283.7</v>
      </c>
      <c r="H169" s="849"/>
      <c r="I169" s="849">
        <v>2141.85</v>
      </c>
      <c r="J169" s="849"/>
      <c r="K169" s="849"/>
      <c r="L169" s="849"/>
      <c r="M169" s="849"/>
      <c r="N169" s="849">
        <v>3</v>
      </c>
      <c r="O169" s="849">
        <v>6425.5499999999993</v>
      </c>
      <c r="P169" s="837"/>
      <c r="Q169" s="850">
        <v>2141.85</v>
      </c>
    </row>
    <row r="170" spans="1:17" ht="14.4" customHeight="1" x14ac:dyDescent="0.3">
      <c r="A170" s="831" t="s">
        <v>6883</v>
      </c>
      <c r="B170" s="832" t="s">
        <v>6884</v>
      </c>
      <c r="C170" s="832" t="s">
        <v>5552</v>
      </c>
      <c r="D170" s="832" t="s">
        <v>6910</v>
      </c>
      <c r="E170" s="832" t="s">
        <v>6911</v>
      </c>
      <c r="F170" s="849"/>
      <c r="G170" s="849"/>
      <c r="H170" s="849"/>
      <c r="I170" s="849"/>
      <c r="J170" s="849">
        <v>1</v>
      </c>
      <c r="K170" s="849">
        <v>8536.5499999999993</v>
      </c>
      <c r="L170" s="849">
        <v>1</v>
      </c>
      <c r="M170" s="849">
        <v>8536.5499999999993</v>
      </c>
      <c r="N170" s="849"/>
      <c r="O170" s="849"/>
      <c r="P170" s="837"/>
      <c r="Q170" s="850"/>
    </row>
    <row r="171" spans="1:17" ht="14.4" customHeight="1" x14ac:dyDescent="0.3">
      <c r="A171" s="831" t="s">
        <v>6883</v>
      </c>
      <c r="B171" s="832" t="s">
        <v>6884</v>
      </c>
      <c r="C171" s="832" t="s">
        <v>5552</v>
      </c>
      <c r="D171" s="832" t="s">
        <v>6912</v>
      </c>
      <c r="E171" s="832" t="s">
        <v>6913</v>
      </c>
      <c r="F171" s="849">
        <v>3</v>
      </c>
      <c r="G171" s="849">
        <v>166191.6</v>
      </c>
      <c r="H171" s="849"/>
      <c r="I171" s="849">
        <v>55397.200000000004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6883</v>
      </c>
      <c r="B172" s="832" t="s">
        <v>6884</v>
      </c>
      <c r="C172" s="832" t="s">
        <v>5552</v>
      </c>
      <c r="D172" s="832" t="s">
        <v>6914</v>
      </c>
      <c r="E172" s="832" t="s">
        <v>6915</v>
      </c>
      <c r="F172" s="849">
        <v>1</v>
      </c>
      <c r="G172" s="849">
        <v>2236.5</v>
      </c>
      <c r="H172" s="849">
        <v>1</v>
      </c>
      <c r="I172" s="849">
        <v>2236.5</v>
      </c>
      <c r="J172" s="849">
        <v>1</v>
      </c>
      <c r="K172" s="849">
        <v>2236.5</v>
      </c>
      <c r="L172" s="849">
        <v>1</v>
      </c>
      <c r="M172" s="849">
        <v>2236.5</v>
      </c>
      <c r="N172" s="849"/>
      <c r="O172" s="849"/>
      <c r="P172" s="837"/>
      <c r="Q172" s="850"/>
    </row>
    <row r="173" spans="1:17" ht="14.4" customHeight="1" x14ac:dyDescent="0.3">
      <c r="A173" s="831" t="s">
        <v>6883</v>
      </c>
      <c r="B173" s="832" t="s">
        <v>6884</v>
      </c>
      <c r="C173" s="832" t="s">
        <v>5552</v>
      </c>
      <c r="D173" s="832" t="s">
        <v>6916</v>
      </c>
      <c r="E173" s="832" t="s">
        <v>6917</v>
      </c>
      <c r="F173" s="849">
        <v>2</v>
      </c>
      <c r="G173" s="849">
        <v>333093.5</v>
      </c>
      <c r="H173" s="849"/>
      <c r="I173" s="849">
        <v>166546.75</v>
      </c>
      <c r="J173" s="849"/>
      <c r="K173" s="849"/>
      <c r="L173" s="849"/>
      <c r="M173" s="849"/>
      <c r="N173" s="849">
        <v>1</v>
      </c>
      <c r="O173" s="849">
        <v>166546.75</v>
      </c>
      <c r="P173" s="837"/>
      <c r="Q173" s="850">
        <v>166546.75</v>
      </c>
    </row>
    <row r="174" spans="1:17" ht="14.4" customHeight="1" x14ac:dyDescent="0.3">
      <c r="A174" s="831" t="s">
        <v>6883</v>
      </c>
      <c r="B174" s="832" t="s">
        <v>6884</v>
      </c>
      <c r="C174" s="832" t="s">
        <v>5552</v>
      </c>
      <c r="D174" s="832" t="s">
        <v>6916</v>
      </c>
      <c r="E174" s="832" t="s">
        <v>6918</v>
      </c>
      <c r="F174" s="849">
        <v>2</v>
      </c>
      <c r="G174" s="849">
        <v>333093.5</v>
      </c>
      <c r="H174" s="849">
        <v>0.5</v>
      </c>
      <c r="I174" s="849">
        <v>166546.75</v>
      </c>
      <c r="J174" s="849">
        <v>4</v>
      </c>
      <c r="K174" s="849">
        <v>666187</v>
      </c>
      <c r="L174" s="849">
        <v>1</v>
      </c>
      <c r="M174" s="849">
        <v>166546.75</v>
      </c>
      <c r="N174" s="849">
        <v>1</v>
      </c>
      <c r="O174" s="849">
        <v>166546.75</v>
      </c>
      <c r="P174" s="837">
        <v>0.25</v>
      </c>
      <c r="Q174" s="850">
        <v>166546.75</v>
      </c>
    </row>
    <row r="175" spans="1:17" ht="14.4" customHeight="1" x14ac:dyDescent="0.3">
      <c r="A175" s="831" t="s">
        <v>6883</v>
      </c>
      <c r="B175" s="832" t="s">
        <v>6884</v>
      </c>
      <c r="C175" s="832" t="s">
        <v>5552</v>
      </c>
      <c r="D175" s="832" t="s">
        <v>6919</v>
      </c>
      <c r="E175" s="832" t="s">
        <v>6920</v>
      </c>
      <c r="F175" s="849">
        <v>7</v>
      </c>
      <c r="G175" s="849">
        <v>48235.46</v>
      </c>
      <c r="H175" s="849">
        <v>7</v>
      </c>
      <c r="I175" s="849">
        <v>6890.78</v>
      </c>
      <c r="J175" s="849">
        <v>1</v>
      </c>
      <c r="K175" s="849">
        <v>6890.78</v>
      </c>
      <c r="L175" s="849">
        <v>1</v>
      </c>
      <c r="M175" s="849">
        <v>6890.78</v>
      </c>
      <c r="N175" s="849"/>
      <c r="O175" s="849"/>
      <c r="P175" s="837"/>
      <c r="Q175" s="850"/>
    </row>
    <row r="176" spans="1:17" ht="14.4" customHeight="1" x14ac:dyDescent="0.3">
      <c r="A176" s="831" t="s">
        <v>6883</v>
      </c>
      <c r="B176" s="832" t="s">
        <v>6884</v>
      </c>
      <c r="C176" s="832" t="s">
        <v>5552</v>
      </c>
      <c r="D176" s="832" t="s">
        <v>6921</v>
      </c>
      <c r="E176" s="832" t="s">
        <v>6922</v>
      </c>
      <c r="F176" s="849"/>
      <c r="G176" s="849"/>
      <c r="H176" s="849"/>
      <c r="I176" s="849"/>
      <c r="J176" s="849">
        <v>1</v>
      </c>
      <c r="K176" s="849">
        <v>19196.8</v>
      </c>
      <c r="L176" s="849">
        <v>1</v>
      </c>
      <c r="M176" s="849">
        <v>19196.8</v>
      </c>
      <c r="N176" s="849"/>
      <c r="O176" s="849"/>
      <c r="P176" s="837"/>
      <c r="Q176" s="850"/>
    </row>
    <row r="177" spans="1:17" ht="14.4" customHeight="1" x14ac:dyDescent="0.3">
      <c r="A177" s="831" t="s">
        <v>6883</v>
      </c>
      <c r="B177" s="832" t="s">
        <v>6884</v>
      </c>
      <c r="C177" s="832" t="s">
        <v>5552</v>
      </c>
      <c r="D177" s="832" t="s">
        <v>6923</v>
      </c>
      <c r="E177" s="832" t="s">
        <v>6924</v>
      </c>
      <c r="F177" s="849"/>
      <c r="G177" s="849"/>
      <c r="H177" s="849"/>
      <c r="I177" s="849"/>
      <c r="J177" s="849">
        <v>1</v>
      </c>
      <c r="K177" s="849">
        <v>1123.73</v>
      </c>
      <c r="L177" s="849">
        <v>1</v>
      </c>
      <c r="M177" s="849">
        <v>1123.73</v>
      </c>
      <c r="N177" s="849"/>
      <c r="O177" s="849"/>
      <c r="P177" s="837"/>
      <c r="Q177" s="850"/>
    </row>
    <row r="178" spans="1:17" ht="14.4" customHeight="1" x14ac:dyDescent="0.3">
      <c r="A178" s="831" t="s">
        <v>6883</v>
      </c>
      <c r="B178" s="832" t="s">
        <v>6884</v>
      </c>
      <c r="C178" s="832" t="s">
        <v>5552</v>
      </c>
      <c r="D178" s="832" t="s">
        <v>6925</v>
      </c>
      <c r="E178" s="832" t="s">
        <v>6926</v>
      </c>
      <c r="F178" s="849">
        <v>3</v>
      </c>
      <c r="G178" s="849">
        <v>3008.3999999999996</v>
      </c>
      <c r="H178" s="849">
        <v>1</v>
      </c>
      <c r="I178" s="849">
        <v>1002.7999999999998</v>
      </c>
      <c r="J178" s="849">
        <v>3</v>
      </c>
      <c r="K178" s="849">
        <v>3008.3999999999996</v>
      </c>
      <c r="L178" s="849">
        <v>1</v>
      </c>
      <c r="M178" s="849">
        <v>1002.7999999999998</v>
      </c>
      <c r="N178" s="849">
        <v>3</v>
      </c>
      <c r="O178" s="849">
        <v>3008.4</v>
      </c>
      <c r="P178" s="837">
        <v>1.0000000000000002</v>
      </c>
      <c r="Q178" s="850">
        <v>1002.8000000000001</v>
      </c>
    </row>
    <row r="179" spans="1:17" ht="14.4" customHeight="1" x14ac:dyDescent="0.3">
      <c r="A179" s="831" t="s">
        <v>6883</v>
      </c>
      <c r="B179" s="832" t="s">
        <v>6884</v>
      </c>
      <c r="C179" s="832" t="s">
        <v>5552</v>
      </c>
      <c r="D179" s="832" t="s">
        <v>6927</v>
      </c>
      <c r="E179" s="832" t="s">
        <v>6928</v>
      </c>
      <c r="F179" s="849">
        <v>3</v>
      </c>
      <c r="G179" s="849">
        <v>2391</v>
      </c>
      <c r="H179" s="849"/>
      <c r="I179" s="849">
        <v>797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6883</v>
      </c>
      <c r="B180" s="832" t="s">
        <v>6884</v>
      </c>
      <c r="C180" s="832" t="s">
        <v>5552</v>
      </c>
      <c r="D180" s="832" t="s">
        <v>6929</v>
      </c>
      <c r="E180" s="832" t="s">
        <v>6930</v>
      </c>
      <c r="F180" s="849">
        <v>1</v>
      </c>
      <c r="G180" s="849">
        <v>10072.94</v>
      </c>
      <c r="H180" s="849"/>
      <c r="I180" s="849">
        <v>10072.94</v>
      </c>
      <c r="J180" s="849"/>
      <c r="K180" s="849"/>
      <c r="L180" s="849"/>
      <c r="M180" s="849"/>
      <c r="N180" s="849">
        <v>1</v>
      </c>
      <c r="O180" s="849">
        <v>10072.94</v>
      </c>
      <c r="P180" s="837"/>
      <c r="Q180" s="850">
        <v>10072.94</v>
      </c>
    </row>
    <row r="181" spans="1:17" ht="14.4" customHeight="1" x14ac:dyDescent="0.3">
      <c r="A181" s="831" t="s">
        <v>6883</v>
      </c>
      <c r="B181" s="832" t="s">
        <v>6884</v>
      </c>
      <c r="C181" s="832" t="s">
        <v>5552</v>
      </c>
      <c r="D181" s="832" t="s">
        <v>6931</v>
      </c>
      <c r="E181" s="832" t="s">
        <v>6932</v>
      </c>
      <c r="F181" s="849">
        <v>1</v>
      </c>
      <c r="G181" s="849">
        <v>2974.36</v>
      </c>
      <c r="H181" s="849">
        <v>1</v>
      </c>
      <c r="I181" s="849">
        <v>2974.36</v>
      </c>
      <c r="J181" s="849">
        <v>1</v>
      </c>
      <c r="K181" s="849">
        <v>2974.36</v>
      </c>
      <c r="L181" s="849">
        <v>1</v>
      </c>
      <c r="M181" s="849">
        <v>2974.36</v>
      </c>
      <c r="N181" s="849">
        <v>1</v>
      </c>
      <c r="O181" s="849">
        <v>2974.36</v>
      </c>
      <c r="P181" s="837">
        <v>1</v>
      </c>
      <c r="Q181" s="850">
        <v>2974.36</v>
      </c>
    </row>
    <row r="182" spans="1:17" ht="14.4" customHeight="1" x14ac:dyDescent="0.3">
      <c r="A182" s="831" t="s">
        <v>6883</v>
      </c>
      <c r="B182" s="832" t="s">
        <v>6884</v>
      </c>
      <c r="C182" s="832" t="s">
        <v>5552</v>
      </c>
      <c r="D182" s="832" t="s">
        <v>6933</v>
      </c>
      <c r="E182" s="832" t="s">
        <v>6934</v>
      </c>
      <c r="F182" s="849">
        <v>5</v>
      </c>
      <c r="G182" s="849">
        <v>26296.149999999998</v>
      </c>
      <c r="H182" s="849">
        <v>2.5</v>
      </c>
      <c r="I182" s="849">
        <v>5259.23</v>
      </c>
      <c r="J182" s="849">
        <v>2</v>
      </c>
      <c r="K182" s="849">
        <v>10518.46</v>
      </c>
      <c r="L182" s="849">
        <v>1</v>
      </c>
      <c r="M182" s="849">
        <v>5259.23</v>
      </c>
      <c r="N182" s="849"/>
      <c r="O182" s="849"/>
      <c r="P182" s="837"/>
      <c r="Q182" s="850"/>
    </row>
    <row r="183" spans="1:17" ht="14.4" customHeight="1" x14ac:dyDescent="0.3">
      <c r="A183" s="831" t="s">
        <v>6883</v>
      </c>
      <c r="B183" s="832" t="s">
        <v>6884</v>
      </c>
      <c r="C183" s="832" t="s">
        <v>5552</v>
      </c>
      <c r="D183" s="832" t="s">
        <v>6935</v>
      </c>
      <c r="E183" s="832" t="s">
        <v>6936</v>
      </c>
      <c r="F183" s="849"/>
      <c r="G183" s="849"/>
      <c r="H183" s="849"/>
      <c r="I183" s="849"/>
      <c r="J183" s="849">
        <v>2</v>
      </c>
      <c r="K183" s="849">
        <v>2994.88</v>
      </c>
      <c r="L183" s="849">
        <v>1</v>
      </c>
      <c r="M183" s="849">
        <v>1497.44</v>
      </c>
      <c r="N183" s="849">
        <v>4</v>
      </c>
      <c r="O183" s="849">
        <v>5989.76</v>
      </c>
      <c r="P183" s="837">
        <v>2</v>
      </c>
      <c r="Q183" s="850">
        <v>1497.44</v>
      </c>
    </row>
    <row r="184" spans="1:17" ht="14.4" customHeight="1" x14ac:dyDescent="0.3">
      <c r="A184" s="831" t="s">
        <v>6883</v>
      </c>
      <c r="B184" s="832" t="s">
        <v>6884</v>
      </c>
      <c r="C184" s="832" t="s">
        <v>5552</v>
      </c>
      <c r="D184" s="832" t="s">
        <v>6937</v>
      </c>
      <c r="E184" s="832" t="s">
        <v>6938</v>
      </c>
      <c r="F184" s="849">
        <v>2</v>
      </c>
      <c r="G184" s="849">
        <v>1662.32</v>
      </c>
      <c r="H184" s="849">
        <v>0.39999999999999997</v>
      </c>
      <c r="I184" s="849">
        <v>831.16</v>
      </c>
      <c r="J184" s="849">
        <v>5</v>
      </c>
      <c r="K184" s="849">
        <v>4155.8</v>
      </c>
      <c r="L184" s="849">
        <v>1</v>
      </c>
      <c r="M184" s="849">
        <v>831.16000000000008</v>
      </c>
      <c r="N184" s="849">
        <v>6</v>
      </c>
      <c r="O184" s="849">
        <v>4986.96</v>
      </c>
      <c r="P184" s="837">
        <v>1.2</v>
      </c>
      <c r="Q184" s="850">
        <v>831.16</v>
      </c>
    </row>
    <row r="185" spans="1:17" ht="14.4" customHeight="1" x14ac:dyDescent="0.3">
      <c r="A185" s="831" t="s">
        <v>6883</v>
      </c>
      <c r="B185" s="832" t="s">
        <v>6884</v>
      </c>
      <c r="C185" s="832" t="s">
        <v>5552</v>
      </c>
      <c r="D185" s="832" t="s">
        <v>6939</v>
      </c>
      <c r="E185" s="832" t="s">
        <v>6938</v>
      </c>
      <c r="F185" s="849">
        <v>3</v>
      </c>
      <c r="G185" s="849">
        <v>2664.18</v>
      </c>
      <c r="H185" s="849"/>
      <c r="I185" s="849">
        <v>888.06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6883</v>
      </c>
      <c r="B186" s="832" t="s">
        <v>6884</v>
      </c>
      <c r="C186" s="832" t="s">
        <v>5552</v>
      </c>
      <c r="D186" s="832" t="s">
        <v>6940</v>
      </c>
      <c r="E186" s="832" t="s">
        <v>6941</v>
      </c>
      <c r="F186" s="849">
        <v>5</v>
      </c>
      <c r="G186" s="849">
        <v>4440.2999999999993</v>
      </c>
      <c r="H186" s="849"/>
      <c r="I186" s="849">
        <v>888.05999999999983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6883</v>
      </c>
      <c r="B187" s="832" t="s">
        <v>6884</v>
      </c>
      <c r="C187" s="832" t="s">
        <v>5552</v>
      </c>
      <c r="D187" s="832" t="s">
        <v>6942</v>
      </c>
      <c r="E187" s="832" t="s">
        <v>6943</v>
      </c>
      <c r="F187" s="849"/>
      <c r="G187" s="849"/>
      <c r="H187" s="849"/>
      <c r="I187" s="849"/>
      <c r="J187" s="849"/>
      <c r="K187" s="849"/>
      <c r="L187" s="849"/>
      <c r="M187" s="849"/>
      <c r="N187" s="849">
        <v>2</v>
      </c>
      <c r="O187" s="849">
        <v>44000</v>
      </c>
      <c r="P187" s="837"/>
      <c r="Q187" s="850">
        <v>22000</v>
      </c>
    </row>
    <row r="188" spans="1:17" ht="14.4" customHeight="1" x14ac:dyDescent="0.3">
      <c r="A188" s="831" t="s">
        <v>6883</v>
      </c>
      <c r="B188" s="832" t="s">
        <v>6884</v>
      </c>
      <c r="C188" s="832" t="s">
        <v>5552</v>
      </c>
      <c r="D188" s="832" t="s">
        <v>6944</v>
      </c>
      <c r="E188" s="832" t="s">
        <v>6945</v>
      </c>
      <c r="F188" s="849">
        <v>6</v>
      </c>
      <c r="G188" s="849">
        <v>7872.84</v>
      </c>
      <c r="H188" s="849">
        <v>2</v>
      </c>
      <c r="I188" s="849">
        <v>1312.14</v>
      </c>
      <c r="J188" s="849">
        <v>3</v>
      </c>
      <c r="K188" s="849">
        <v>3936.42</v>
      </c>
      <c r="L188" s="849">
        <v>1</v>
      </c>
      <c r="M188" s="849">
        <v>1312.14</v>
      </c>
      <c r="N188" s="849">
        <v>4</v>
      </c>
      <c r="O188" s="849">
        <v>5248.56</v>
      </c>
      <c r="P188" s="837">
        <v>1.3333333333333335</v>
      </c>
      <c r="Q188" s="850">
        <v>1312.14</v>
      </c>
    </row>
    <row r="189" spans="1:17" ht="14.4" customHeight="1" x14ac:dyDescent="0.3">
      <c r="A189" s="831" t="s">
        <v>6883</v>
      </c>
      <c r="B189" s="832" t="s">
        <v>6884</v>
      </c>
      <c r="C189" s="832" t="s">
        <v>5552</v>
      </c>
      <c r="D189" s="832" t="s">
        <v>6946</v>
      </c>
      <c r="E189" s="832" t="s">
        <v>6947</v>
      </c>
      <c r="F189" s="849"/>
      <c r="G189" s="849"/>
      <c r="H189" s="849"/>
      <c r="I189" s="849"/>
      <c r="J189" s="849"/>
      <c r="K189" s="849"/>
      <c r="L189" s="849"/>
      <c r="M189" s="849"/>
      <c r="N189" s="849">
        <v>4</v>
      </c>
      <c r="O189" s="849">
        <v>14578.32</v>
      </c>
      <c r="P189" s="837"/>
      <c r="Q189" s="850">
        <v>3644.58</v>
      </c>
    </row>
    <row r="190" spans="1:17" ht="14.4" customHeight="1" x14ac:dyDescent="0.3">
      <c r="A190" s="831" t="s">
        <v>6883</v>
      </c>
      <c r="B190" s="832" t="s">
        <v>6884</v>
      </c>
      <c r="C190" s="832" t="s">
        <v>5552</v>
      </c>
      <c r="D190" s="832" t="s">
        <v>6948</v>
      </c>
      <c r="E190" s="832" t="s">
        <v>6949</v>
      </c>
      <c r="F190" s="849">
        <v>3</v>
      </c>
      <c r="G190" s="849">
        <v>3438.99</v>
      </c>
      <c r="H190" s="849">
        <v>1.5</v>
      </c>
      <c r="I190" s="849">
        <v>1146.33</v>
      </c>
      <c r="J190" s="849">
        <v>2</v>
      </c>
      <c r="K190" s="849">
        <v>2292.66</v>
      </c>
      <c r="L190" s="849">
        <v>1</v>
      </c>
      <c r="M190" s="849">
        <v>1146.33</v>
      </c>
      <c r="N190" s="849">
        <v>2</v>
      </c>
      <c r="O190" s="849">
        <v>2292.66</v>
      </c>
      <c r="P190" s="837">
        <v>1</v>
      </c>
      <c r="Q190" s="850">
        <v>1146.33</v>
      </c>
    </row>
    <row r="191" spans="1:17" ht="14.4" customHeight="1" x14ac:dyDescent="0.3">
      <c r="A191" s="831" t="s">
        <v>6883</v>
      </c>
      <c r="B191" s="832" t="s">
        <v>6884</v>
      </c>
      <c r="C191" s="832" t="s">
        <v>5552</v>
      </c>
      <c r="D191" s="832" t="s">
        <v>6950</v>
      </c>
      <c r="E191" s="832" t="s">
        <v>6951</v>
      </c>
      <c r="F191" s="849">
        <v>6</v>
      </c>
      <c r="G191" s="849">
        <v>2154.6000000000004</v>
      </c>
      <c r="H191" s="849">
        <v>3.0000000000000004</v>
      </c>
      <c r="I191" s="849">
        <v>359.10000000000008</v>
      </c>
      <c r="J191" s="849">
        <v>2</v>
      </c>
      <c r="K191" s="849">
        <v>718.2</v>
      </c>
      <c r="L191" s="849">
        <v>1</v>
      </c>
      <c r="M191" s="849">
        <v>359.1</v>
      </c>
      <c r="N191" s="849">
        <v>1</v>
      </c>
      <c r="O191" s="849">
        <v>359.1</v>
      </c>
      <c r="P191" s="837">
        <v>0.5</v>
      </c>
      <c r="Q191" s="850">
        <v>359.1</v>
      </c>
    </row>
    <row r="192" spans="1:17" ht="14.4" customHeight="1" x14ac:dyDescent="0.3">
      <c r="A192" s="831" t="s">
        <v>6883</v>
      </c>
      <c r="B192" s="832" t="s">
        <v>6884</v>
      </c>
      <c r="C192" s="832" t="s">
        <v>5552</v>
      </c>
      <c r="D192" s="832" t="s">
        <v>6952</v>
      </c>
      <c r="E192" s="832" t="s">
        <v>6953</v>
      </c>
      <c r="F192" s="849">
        <v>1</v>
      </c>
      <c r="G192" s="849">
        <v>32179.09</v>
      </c>
      <c r="H192" s="849"/>
      <c r="I192" s="849">
        <v>32179.09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6883</v>
      </c>
      <c r="B193" s="832" t="s">
        <v>6884</v>
      </c>
      <c r="C193" s="832" t="s">
        <v>5552</v>
      </c>
      <c r="D193" s="832" t="s">
        <v>6954</v>
      </c>
      <c r="E193" s="832" t="s">
        <v>6955</v>
      </c>
      <c r="F193" s="849">
        <v>4</v>
      </c>
      <c r="G193" s="849">
        <v>26348.52</v>
      </c>
      <c r="H193" s="849">
        <v>4</v>
      </c>
      <c r="I193" s="849">
        <v>6587.13</v>
      </c>
      <c r="J193" s="849">
        <v>1</v>
      </c>
      <c r="K193" s="849">
        <v>6587.13</v>
      </c>
      <c r="L193" s="849">
        <v>1</v>
      </c>
      <c r="M193" s="849">
        <v>6587.13</v>
      </c>
      <c r="N193" s="849">
        <v>1</v>
      </c>
      <c r="O193" s="849">
        <v>6587.13</v>
      </c>
      <c r="P193" s="837">
        <v>1</v>
      </c>
      <c r="Q193" s="850">
        <v>6587.13</v>
      </c>
    </row>
    <row r="194" spans="1:17" ht="14.4" customHeight="1" x14ac:dyDescent="0.3">
      <c r="A194" s="831" t="s">
        <v>6883</v>
      </c>
      <c r="B194" s="832" t="s">
        <v>6884</v>
      </c>
      <c r="C194" s="832" t="s">
        <v>5552</v>
      </c>
      <c r="D194" s="832" t="s">
        <v>6956</v>
      </c>
      <c r="E194" s="832" t="s">
        <v>6957</v>
      </c>
      <c r="F194" s="849">
        <v>2</v>
      </c>
      <c r="G194" s="849">
        <v>63259.64</v>
      </c>
      <c r="H194" s="849"/>
      <c r="I194" s="849">
        <v>31629.82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6883</v>
      </c>
      <c r="B195" s="832" t="s">
        <v>6884</v>
      </c>
      <c r="C195" s="832" t="s">
        <v>5552</v>
      </c>
      <c r="D195" s="832" t="s">
        <v>6958</v>
      </c>
      <c r="E195" s="832" t="s">
        <v>6959</v>
      </c>
      <c r="F195" s="849"/>
      <c r="G195" s="849"/>
      <c r="H195" s="849"/>
      <c r="I195" s="849"/>
      <c r="J195" s="849">
        <v>1</v>
      </c>
      <c r="K195" s="849">
        <v>26449.24</v>
      </c>
      <c r="L195" s="849">
        <v>1</v>
      </c>
      <c r="M195" s="849">
        <v>26449.24</v>
      </c>
      <c r="N195" s="849"/>
      <c r="O195" s="849"/>
      <c r="P195" s="837"/>
      <c r="Q195" s="850"/>
    </row>
    <row r="196" spans="1:17" ht="14.4" customHeight="1" x14ac:dyDescent="0.3">
      <c r="A196" s="831" t="s">
        <v>6883</v>
      </c>
      <c r="B196" s="832" t="s">
        <v>6884</v>
      </c>
      <c r="C196" s="832" t="s">
        <v>5552</v>
      </c>
      <c r="D196" s="832" t="s">
        <v>6960</v>
      </c>
      <c r="E196" s="832" t="s">
        <v>6961</v>
      </c>
      <c r="F196" s="849">
        <v>2</v>
      </c>
      <c r="G196" s="849">
        <v>148822</v>
      </c>
      <c r="H196" s="849"/>
      <c r="I196" s="849">
        <v>74411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6883</v>
      </c>
      <c r="B197" s="832" t="s">
        <v>6884</v>
      </c>
      <c r="C197" s="832" t="s">
        <v>5552</v>
      </c>
      <c r="D197" s="832" t="s">
        <v>6962</v>
      </c>
      <c r="E197" s="832" t="s">
        <v>6963</v>
      </c>
      <c r="F197" s="849">
        <v>2</v>
      </c>
      <c r="G197" s="849">
        <v>8720</v>
      </c>
      <c r="H197" s="849">
        <v>0.66666666666666663</v>
      </c>
      <c r="I197" s="849">
        <v>4360</v>
      </c>
      <c r="J197" s="849">
        <v>3</v>
      </c>
      <c r="K197" s="849">
        <v>13080</v>
      </c>
      <c r="L197" s="849">
        <v>1</v>
      </c>
      <c r="M197" s="849">
        <v>4360</v>
      </c>
      <c r="N197" s="849"/>
      <c r="O197" s="849"/>
      <c r="P197" s="837"/>
      <c r="Q197" s="850"/>
    </row>
    <row r="198" spans="1:17" ht="14.4" customHeight="1" x14ac:dyDescent="0.3">
      <c r="A198" s="831" t="s">
        <v>6883</v>
      </c>
      <c r="B198" s="832" t="s">
        <v>6884</v>
      </c>
      <c r="C198" s="832" t="s">
        <v>5552</v>
      </c>
      <c r="D198" s="832" t="s">
        <v>6964</v>
      </c>
      <c r="E198" s="832" t="s">
        <v>6965</v>
      </c>
      <c r="F198" s="849">
        <v>1</v>
      </c>
      <c r="G198" s="849">
        <v>166546.75</v>
      </c>
      <c r="H198" s="849"/>
      <c r="I198" s="849">
        <v>166546.75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6883</v>
      </c>
      <c r="B199" s="832" t="s">
        <v>6884</v>
      </c>
      <c r="C199" s="832" t="s">
        <v>5552</v>
      </c>
      <c r="D199" s="832" t="s">
        <v>6966</v>
      </c>
      <c r="E199" s="832" t="s">
        <v>6967</v>
      </c>
      <c r="F199" s="849">
        <v>1</v>
      </c>
      <c r="G199" s="849">
        <v>11608.31</v>
      </c>
      <c r="H199" s="849"/>
      <c r="I199" s="849">
        <v>11608.31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6883</v>
      </c>
      <c r="B200" s="832" t="s">
        <v>6884</v>
      </c>
      <c r="C200" s="832" t="s">
        <v>5552</v>
      </c>
      <c r="D200" s="832" t="s">
        <v>6968</v>
      </c>
      <c r="E200" s="832" t="s">
        <v>6969</v>
      </c>
      <c r="F200" s="849">
        <v>2</v>
      </c>
      <c r="G200" s="849">
        <v>443249.62</v>
      </c>
      <c r="H200" s="849"/>
      <c r="I200" s="849">
        <v>221624.81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" customHeight="1" x14ac:dyDescent="0.3">
      <c r="A201" s="831" t="s">
        <v>6883</v>
      </c>
      <c r="B201" s="832" t="s">
        <v>6884</v>
      </c>
      <c r="C201" s="832" t="s">
        <v>5552</v>
      </c>
      <c r="D201" s="832" t="s">
        <v>6970</v>
      </c>
      <c r="E201" s="832" t="s">
        <v>6971</v>
      </c>
      <c r="F201" s="849"/>
      <c r="G201" s="849"/>
      <c r="H201" s="849"/>
      <c r="I201" s="849"/>
      <c r="J201" s="849">
        <v>1</v>
      </c>
      <c r="K201" s="849">
        <v>30135</v>
      </c>
      <c r="L201" s="849">
        <v>1</v>
      </c>
      <c r="M201" s="849">
        <v>30135</v>
      </c>
      <c r="N201" s="849"/>
      <c r="O201" s="849"/>
      <c r="P201" s="837"/>
      <c r="Q201" s="850"/>
    </row>
    <row r="202" spans="1:17" ht="14.4" customHeight="1" x14ac:dyDescent="0.3">
      <c r="A202" s="831" t="s">
        <v>6883</v>
      </c>
      <c r="B202" s="832" t="s">
        <v>6884</v>
      </c>
      <c r="C202" s="832" t="s">
        <v>5552</v>
      </c>
      <c r="D202" s="832" t="s">
        <v>6972</v>
      </c>
      <c r="E202" s="832" t="s">
        <v>6973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38997.620000000003</v>
      </c>
      <c r="P202" s="837"/>
      <c r="Q202" s="850">
        <v>38997.620000000003</v>
      </c>
    </row>
    <row r="203" spans="1:17" ht="14.4" customHeight="1" x14ac:dyDescent="0.3">
      <c r="A203" s="831" t="s">
        <v>6883</v>
      </c>
      <c r="B203" s="832" t="s">
        <v>6884</v>
      </c>
      <c r="C203" s="832" t="s">
        <v>5552</v>
      </c>
      <c r="D203" s="832" t="s">
        <v>6974</v>
      </c>
      <c r="E203" s="832" t="s">
        <v>6904</v>
      </c>
      <c r="F203" s="849">
        <v>1</v>
      </c>
      <c r="G203" s="849">
        <v>3567.58</v>
      </c>
      <c r="H203" s="849">
        <v>1</v>
      </c>
      <c r="I203" s="849">
        <v>3567.58</v>
      </c>
      <c r="J203" s="849">
        <v>1</v>
      </c>
      <c r="K203" s="849">
        <v>3567.58</v>
      </c>
      <c r="L203" s="849">
        <v>1</v>
      </c>
      <c r="M203" s="849">
        <v>3567.58</v>
      </c>
      <c r="N203" s="849"/>
      <c r="O203" s="849"/>
      <c r="P203" s="837"/>
      <c r="Q203" s="850"/>
    </row>
    <row r="204" spans="1:17" ht="14.4" customHeight="1" x14ac:dyDescent="0.3">
      <c r="A204" s="831" t="s">
        <v>6883</v>
      </c>
      <c r="B204" s="832" t="s">
        <v>6884</v>
      </c>
      <c r="C204" s="832" t="s">
        <v>5552</v>
      </c>
      <c r="D204" s="832" t="s">
        <v>6975</v>
      </c>
      <c r="E204" s="832" t="s">
        <v>6976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88685.78</v>
      </c>
      <c r="P204" s="837"/>
      <c r="Q204" s="850">
        <v>88685.78</v>
      </c>
    </row>
    <row r="205" spans="1:17" ht="14.4" customHeight="1" x14ac:dyDescent="0.3">
      <c r="A205" s="831" t="s">
        <v>6883</v>
      </c>
      <c r="B205" s="832" t="s">
        <v>6884</v>
      </c>
      <c r="C205" s="832" t="s">
        <v>5552</v>
      </c>
      <c r="D205" s="832" t="s">
        <v>6977</v>
      </c>
      <c r="E205" s="832" t="s">
        <v>6978</v>
      </c>
      <c r="F205" s="849"/>
      <c r="G205" s="849"/>
      <c r="H205" s="849"/>
      <c r="I205" s="849"/>
      <c r="J205" s="849"/>
      <c r="K205" s="849"/>
      <c r="L205" s="849"/>
      <c r="M205" s="849"/>
      <c r="N205" s="849">
        <v>2</v>
      </c>
      <c r="O205" s="849">
        <v>317994.40000000002</v>
      </c>
      <c r="P205" s="837"/>
      <c r="Q205" s="850">
        <v>158997.20000000001</v>
      </c>
    </row>
    <row r="206" spans="1:17" ht="14.4" customHeight="1" x14ac:dyDescent="0.3">
      <c r="A206" s="831" t="s">
        <v>6883</v>
      </c>
      <c r="B206" s="832" t="s">
        <v>6884</v>
      </c>
      <c r="C206" s="832" t="s">
        <v>5552</v>
      </c>
      <c r="D206" s="832" t="s">
        <v>6979</v>
      </c>
      <c r="E206" s="832" t="s">
        <v>6980</v>
      </c>
      <c r="F206" s="849"/>
      <c r="G206" s="849"/>
      <c r="H206" s="849"/>
      <c r="I206" s="849"/>
      <c r="J206" s="849">
        <v>1</v>
      </c>
      <c r="K206" s="849">
        <v>1028.9000000000001</v>
      </c>
      <c r="L206" s="849">
        <v>1</v>
      </c>
      <c r="M206" s="849">
        <v>1028.9000000000001</v>
      </c>
      <c r="N206" s="849"/>
      <c r="O206" s="849"/>
      <c r="P206" s="837"/>
      <c r="Q206" s="850"/>
    </row>
    <row r="207" spans="1:17" ht="14.4" customHeight="1" x14ac:dyDescent="0.3">
      <c r="A207" s="831" t="s">
        <v>6883</v>
      </c>
      <c r="B207" s="832" t="s">
        <v>6884</v>
      </c>
      <c r="C207" s="832" t="s">
        <v>5459</v>
      </c>
      <c r="D207" s="832" t="s">
        <v>6981</v>
      </c>
      <c r="E207" s="832" t="s">
        <v>6982</v>
      </c>
      <c r="F207" s="849">
        <v>11</v>
      </c>
      <c r="G207" s="849">
        <v>2277</v>
      </c>
      <c r="H207" s="849">
        <v>2.6725352112676055</v>
      </c>
      <c r="I207" s="849">
        <v>207</v>
      </c>
      <c r="J207" s="849">
        <v>4</v>
      </c>
      <c r="K207" s="849">
        <v>852</v>
      </c>
      <c r="L207" s="849">
        <v>1</v>
      </c>
      <c r="M207" s="849">
        <v>213</v>
      </c>
      <c r="N207" s="849">
        <v>13</v>
      </c>
      <c r="O207" s="849">
        <v>2769</v>
      </c>
      <c r="P207" s="837">
        <v>3.25</v>
      </c>
      <c r="Q207" s="850">
        <v>213</v>
      </c>
    </row>
    <row r="208" spans="1:17" ht="14.4" customHeight="1" x14ac:dyDescent="0.3">
      <c r="A208" s="831" t="s">
        <v>6883</v>
      </c>
      <c r="B208" s="832" t="s">
        <v>6884</v>
      </c>
      <c r="C208" s="832" t="s">
        <v>5459</v>
      </c>
      <c r="D208" s="832" t="s">
        <v>6983</v>
      </c>
      <c r="E208" s="832" t="s">
        <v>6984</v>
      </c>
      <c r="F208" s="849"/>
      <c r="G208" s="849"/>
      <c r="H208" s="849"/>
      <c r="I208" s="849"/>
      <c r="J208" s="849"/>
      <c r="K208" s="849"/>
      <c r="L208" s="849"/>
      <c r="M208" s="849"/>
      <c r="N208" s="849">
        <v>1</v>
      </c>
      <c r="O208" s="849">
        <v>155</v>
      </c>
      <c r="P208" s="837"/>
      <c r="Q208" s="850">
        <v>155</v>
      </c>
    </row>
    <row r="209" spans="1:17" ht="14.4" customHeight="1" x14ac:dyDescent="0.3">
      <c r="A209" s="831" t="s">
        <v>6883</v>
      </c>
      <c r="B209" s="832" t="s">
        <v>6884</v>
      </c>
      <c r="C209" s="832" t="s">
        <v>5459</v>
      </c>
      <c r="D209" s="832" t="s">
        <v>6985</v>
      </c>
      <c r="E209" s="832" t="s">
        <v>6986</v>
      </c>
      <c r="F209" s="849">
        <v>2</v>
      </c>
      <c r="G209" s="849">
        <v>366</v>
      </c>
      <c r="H209" s="849"/>
      <c r="I209" s="849">
        <v>183</v>
      </c>
      <c r="J209" s="849"/>
      <c r="K209" s="849"/>
      <c r="L209" s="849"/>
      <c r="M209" s="849"/>
      <c r="N209" s="849">
        <v>3</v>
      </c>
      <c r="O209" s="849">
        <v>561</v>
      </c>
      <c r="P209" s="837"/>
      <c r="Q209" s="850">
        <v>187</v>
      </c>
    </row>
    <row r="210" spans="1:17" ht="14.4" customHeight="1" x14ac:dyDescent="0.3">
      <c r="A210" s="831" t="s">
        <v>6883</v>
      </c>
      <c r="B210" s="832" t="s">
        <v>6884</v>
      </c>
      <c r="C210" s="832" t="s">
        <v>5459</v>
      </c>
      <c r="D210" s="832" t="s">
        <v>6987</v>
      </c>
      <c r="E210" s="832" t="s">
        <v>6988</v>
      </c>
      <c r="F210" s="849">
        <v>7</v>
      </c>
      <c r="G210" s="849">
        <v>875</v>
      </c>
      <c r="H210" s="849">
        <v>6.8359375</v>
      </c>
      <c r="I210" s="849">
        <v>125</v>
      </c>
      <c r="J210" s="849">
        <v>1</v>
      </c>
      <c r="K210" s="849">
        <v>128</v>
      </c>
      <c r="L210" s="849">
        <v>1</v>
      </c>
      <c r="M210" s="849">
        <v>128</v>
      </c>
      <c r="N210" s="849">
        <v>1</v>
      </c>
      <c r="O210" s="849">
        <v>128</v>
      </c>
      <c r="P210" s="837">
        <v>1</v>
      </c>
      <c r="Q210" s="850">
        <v>128</v>
      </c>
    </row>
    <row r="211" spans="1:17" ht="14.4" customHeight="1" x14ac:dyDescent="0.3">
      <c r="A211" s="831" t="s">
        <v>6883</v>
      </c>
      <c r="B211" s="832" t="s">
        <v>6884</v>
      </c>
      <c r="C211" s="832" t="s">
        <v>5459</v>
      </c>
      <c r="D211" s="832" t="s">
        <v>6989</v>
      </c>
      <c r="E211" s="832" t="s">
        <v>6990</v>
      </c>
      <c r="F211" s="849">
        <v>7</v>
      </c>
      <c r="G211" s="849">
        <v>1533</v>
      </c>
      <c r="H211" s="849">
        <v>1.3748878923766816</v>
      </c>
      <c r="I211" s="849">
        <v>219</v>
      </c>
      <c r="J211" s="849">
        <v>5</v>
      </c>
      <c r="K211" s="849">
        <v>1115</v>
      </c>
      <c r="L211" s="849">
        <v>1</v>
      </c>
      <c r="M211" s="849">
        <v>223</v>
      </c>
      <c r="N211" s="849">
        <v>5</v>
      </c>
      <c r="O211" s="849">
        <v>1115</v>
      </c>
      <c r="P211" s="837">
        <v>1</v>
      </c>
      <c r="Q211" s="850">
        <v>223</v>
      </c>
    </row>
    <row r="212" spans="1:17" ht="14.4" customHeight="1" x14ac:dyDescent="0.3">
      <c r="A212" s="831" t="s">
        <v>6883</v>
      </c>
      <c r="B212" s="832" t="s">
        <v>6884</v>
      </c>
      <c r="C212" s="832" t="s">
        <v>5459</v>
      </c>
      <c r="D212" s="832" t="s">
        <v>6991</v>
      </c>
      <c r="E212" s="832" t="s">
        <v>6992</v>
      </c>
      <c r="F212" s="849"/>
      <c r="G212" s="849"/>
      <c r="H212" s="849"/>
      <c r="I212" s="849"/>
      <c r="J212" s="849">
        <v>1</v>
      </c>
      <c r="K212" s="849">
        <v>223</v>
      </c>
      <c r="L212" s="849">
        <v>1</v>
      </c>
      <c r="M212" s="849">
        <v>223</v>
      </c>
      <c r="N212" s="849"/>
      <c r="O212" s="849"/>
      <c r="P212" s="837"/>
      <c r="Q212" s="850"/>
    </row>
    <row r="213" spans="1:17" ht="14.4" customHeight="1" x14ac:dyDescent="0.3">
      <c r="A213" s="831" t="s">
        <v>6883</v>
      </c>
      <c r="B213" s="832" t="s">
        <v>6884</v>
      </c>
      <c r="C213" s="832" t="s">
        <v>5459</v>
      </c>
      <c r="D213" s="832" t="s">
        <v>6993</v>
      </c>
      <c r="E213" s="832" t="s">
        <v>6994</v>
      </c>
      <c r="F213" s="849">
        <v>4</v>
      </c>
      <c r="G213" s="849">
        <v>884</v>
      </c>
      <c r="H213" s="849">
        <v>0.56126984126984125</v>
      </c>
      <c r="I213" s="849">
        <v>221</v>
      </c>
      <c r="J213" s="849">
        <v>7</v>
      </c>
      <c r="K213" s="849">
        <v>1575</v>
      </c>
      <c r="L213" s="849">
        <v>1</v>
      </c>
      <c r="M213" s="849">
        <v>225</v>
      </c>
      <c r="N213" s="849">
        <v>11</v>
      </c>
      <c r="O213" s="849">
        <v>2475</v>
      </c>
      <c r="P213" s="837">
        <v>1.5714285714285714</v>
      </c>
      <c r="Q213" s="850">
        <v>225</v>
      </c>
    </row>
    <row r="214" spans="1:17" ht="14.4" customHeight="1" x14ac:dyDescent="0.3">
      <c r="A214" s="831" t="s">
        <v>6883</v>
      </c>
      <c r="B214" s="832" t="s">
        <v>6884</v>
      </c>
      <c r="C214" s="832" t="s">
        <v>5459</v>
      </c>
      <c r="D214" s="832" t="s">
        <v>6995</v>
      </c>
      <c r="E214" s="832" t="s">
        <v>6996</v>
      </c>
      <c r="F214" s="849"/>
      <c r="G214" s="849"/>
      <c r="H214" s="849"/>
      <c r="I214" s="849"/>
      <c r="J214" s="849"/>
      <c r="K214" s="849"/>
      <c r="L214" s="849"/>
      <c r="M214" s="849"/>
      <c r="N214" s="849">
        <v>1</v>
      </c>
      <c r="O214" s="849">
        <v>626</v>
      </c>
      <c r="P214" s="837"/>
      <c r="Q214" s="850">
        <v>626</v>
      </c>
    </row>
    <row r="215" spans="1:17" ht="14.4" customHeight="1" x14ac:dyDescent="0.3">
      <c r="A215" s="831" t="s">
        <v>6883</v>
      </c>
      <c r="B215" s="832" t="s">
        <v>6884</v>
      </c>
      <c r="C215" s="832" t="s">
        <v>5459</v>
      </c>
      <c r="D215" s="832" t="s">
        <v>6997</v>
      </c>
      <c r="E215" s="832" t="s">
        <v>6998</v>
      </c>
      <c r="F215" s="849"/>
      <c r="G215" s="849"/>
      <c r="H215" s="849"/>
      <c r="I215" s="849"/>
      <c r="J215" s="849">
        <v>1</v>
      </c>
      <c r="K215" s="849">
        <v>349</v>
      </c>
      <c r="L215" s="849">
        <v>1</v>
      </c>
      <c r="M215" s="849">
        <v>349</v>
      </c>
      <c r="N215" s="849"/>
      <c r="O215" s="849"/>
      <c r="P215" s="837"/>
      <c r="Q215" s="850"/>
    </row>
    <row r="216" spans="1:17" ht="14.4" customHeight="1" x14ac:dyDescent="0.3">
      <c r="A216" s="831" t="s">
        <v>6883</v>
      </c>
      <c r="B216" s="832" t="s">
        <v>6884</v>
      </c>
      <c r="C216" s="832" t="s">
        <v>5459</v>
      </c>
      <c r="D216" s="832" t="s">
        <v>6999</v>
      </c>
      <c r="E216" s="832" t="s">
        <v>7000</v>
      </c>
      <c r="F216" s="849"/>
      <c r="G216" s="849"/>
      <c r="H216" s="849"/>
      <c r="I216" s="849"/>
      <c r="J216" s="849">
        <v>1</v>
      </c>
      <c r="K216" s="849">
        <v>4576</v>
      </c>
      <c r="L216" s="849">
        <v>1</v>
      </c>
      <c r="M216" s="849">
        <v>4576</v>
      </c>
      <c r="N216" s="849"/>
      <c r="O216" s="849"/>
      <c r="P216" s="837"/>
      <c r="Q216" s="850"/>
    </row>
    <row r="217" spans="1:17" ht="14.4" customHeight="1" x14ac:dyDescent="0.3">
      <c r="A217" s="831" t="s">
        <v>6883</v>
      </c>
      <c r="B217" s="832" t="s">
        <v>6884</v>
      </c>
      <c r="C217" s="832" t="s">
        <v>5459</v>
      </c>
      <c r="D217" s="832" t="s">
        <v>7001</v>
      </c>
      <c r="E217" s="832" t="s">
        <v>7002</v>
      </c>
      <c r="F217" s="849">
        <v>3</v>
      </c>
      <c r="G217" s="849">
        <v>12417</v>
      </c>
      <c r="H217" s="849">
        <v>2.9819884726224783</v>
      </c>
      <c r="I217" s="849">
        <v>4139</v>
      </c>
      <c r="J217" s="849">
        <v>1</v>
      </c>
      <c r="K217" s="849">
        <v>4164</v>
      </c>
      <c r="L217" s="849">
        <v>1</v>
      </c>
      <c r="M217" s="849">
        <v>4164</v>
      </c>
      <c r="N217" s="849">
        <v>1</v>
      </c>
      <c r="O217" s="849">
        <v>4164</v>
      </c>
      <c r="P217" s="837">
        <v>1</v>
      </c>
      <c r="Q217" s="850">
        <v>4164</v>
      </c>
    </row>
    <row r="218" spans="1:17" ht="14.4" customHeight="1" x14ac:dyDescent="0.3">
      <c r="A218" s="831" t="s">
        <v>6883</v>
      </c>
      <c r="B218" s="832" t="s">
        <v>6884</v>
      </c>
      <c r="C218" s="832" t="s">
        <v>5459</v>
      </c>
      <c r="D218" s="832" t="s">
        <v>7003</v>
      </c>
      <c r="E218" s="832" t="s">
        <v>7004</v>
      </c>
      <c r="F218" s="849">
        <v>5</v>
      </c>
      <c r="G218" s="849">
        <v>75360</v>
      </c>
      <c r="H218" s="849">
        <v>1.6461336828309305</v>
      </c>
      <c r="I218" s="849">
        <v>15072</v>
      </c>
      <c r="J218" s="849">
        <v>3</v>
      </c>
      <c r="K218" s="849">
        <v>45780</v>
      </c>
      <c r="L218" s="849">
        <v>1</v>
      </c>
      <c r="M218" s="849">
        <v>15260</v>
      </c>
      <c r="N218" s="849">
        <v>3</v>
      </c>
      <c r="O218" s="849">
        <v>45786</v>
      </c>
      <c r="P218" s="837">
        <v>1.0001310615989516</v>
      </c>
      <c r="Q218" s="850">
        <v>15262</v>
      </c>
    </row>
    <row r="219" spans="1:17" ht="14.4" customHeight="1" x14ac:dyDescent="0.3">
      <c r="A219" s="831" t="s">
        <v>6883</v>
      </c>
      <c r="B219" s="832" t="s">
        <v>6884</v>
      </c>
      <c r="C219" s="832" t="s">
        <v>5459</v>
      </c>
      <c r="D219" s="832" t="s">
        <v>7005</v>
      </c>
      <c r="E219" s="832" t="s">
        <v>7006</v>
      </c>
      <c r="F219" s="849">
        <v>19</v>
      </c>
      <c r="G219" s="849">
        <v>72656</v>
      </c>
      <c r="H219" s="849">
        <v>1.8822797927461139</v>
      </c>
      <c r="I219" s="849">
        <v>3824</v>
      </c>
      <c r="J219" s="849">
        <v>10</v>
      </c>
      <c r="K219" s="849">
        <v>38600</v>
      </c>
      <c r="L219" s="849">
        <v>1</v>
      </c>
      <c r="M219" s="849">
        <v>3860</v>
      </c>
      <c r="N219" s="849">
        <v>13</v>
      </c>
      <c r="O219" s="849">
        <v>50180</v>
      </c>
      <c r="P219" s="837">
        <v>1.3</v>
      </c>
      <c r="Q219" s="850">
        <v>3860</v>
      </c>
    </row>
    <row r="220" spans="1:17" ht="14.4" customHeight="1" x14ac:dyDescent="0.3">
      <c r="A220" s="831" t="s">
        <v>6883</v>
      </c>
      <c r="B220" s="832" t="s">
        <v>6884</v>
      </c>
      <c r="C220" s="832" t="s">
        <v>5459</v>
      </c>
      <c r="D220" s="832" t="s">
        <v>7007</v>
      </c>
      <c r="E220" s="832" t="s">
        <v>7008</v>
      </c>
      <c r="F220" s="849">
        <v>7</v>
      </c>
      <c r="G220" s="849">
        <v>54971</v>
      </c>
      <c r="H220" s="849">
        <v>3.4682018927444793</v>
      </c>
      <c r="I220" s="849">
        <v>7853</v>
      </c>
      <c r="J220" s="849">
        <v>2</v>
      </c>
      <c r="K220" s="849">
        <v>15850</v>
      </c>
      <c r="L220" s="849">
        <v>1</v>
      </c>
      <c r="M220" s="849">
        <v>7925</v>
      </c>
      <c r="N220" s="849">
        <v>2</v>
      </c>
      <c r="O220" s="849">
        <v>15852</v>
      </c>
      <c r="P220" s="837">
        <v>1.0001261829652996</v>
      </c>
      <c r="Q220" s="850">
        <v>7926</v>
      </c>
    </row>
    <row r="221" spans="1:17" ht="14.4" customHeight="1" x14ac:dyDescent="0.3">
      <c r="A221" s="831" t="s">
        <v>6883</v>
      </c>
      <c r="B221" s="832" t="s">
        <v>6884</v>
      </c>
      <c r="C221" s="832" t="s">
        <v>5459</v>
      </c>
      <c r="D221" s="832" t="s">
        <v>7009</v>
      </c>
      <c r="E221" s="832" t="s">
        <v>7010</v>
      </c>
      <c r="F221" s="849">
        <v>1</v>
      </c>
      <c r="G221" s="849">
        <v>1281</v>
      </c>
      <c r="H221" s="849">
        <v>0.33023975251353443</v>
      </c>
      <c r="I221" s="849">
        <v>1281</v>
      </c>
      <c r="J221" s="849">
        <v>3</v>
      </c>
      <c r="K221" s="849">
        <v>3879</v>
      </c>
      <c r="L221" s="849">
        <v>1</v>
      </c>
      <c r="M221" s="849">
        <v>1293</v>
      </c>
      <c r="N221" s="849">
        <v>4</v>
      </c>
      <c r="O221" s="849">
        <v>5176</v>
      </c>
      <c r="P221" s="837">
        <v>1.3343645269399329</v>
      </c>
      <c r="Q221" s="850">
        <v>1294</v>
      </c>
    </row>
    <row r="222" spans="1:17" ht="14.4" customHeight="1" x14ac:dyDescent="0.3">
      <c r="A222" s="831" t="s">
        <v>6883</v>
      </c>
      <c r="B222" s="832" t="s">
        <v>6884</v>
      </c>
      <c r="C222" s="832" t="s">
        <v>5459</v>
      </c>
      <c r="D222" s="832" t="s">
        <v>7011</v>
      </c>
      <c r="E222" s="832" t="s">
        <v>7012</v>
      </c>
      <c r="F222" s="849">
        <v>1</v>
      </c>
      <c r="G222" s="849">
        <v>1167</v>
      </c>
      <c r="H222" s="849">
        <v>0.33050127442650806</v>
      </c>
      <c r="I222" s="849">
        <v>1167</v>
      </c>
      <c r="J222" s="849">
        <v>3</v>
      </c>
      <c r="K222" s="849">
        <v>3531</v>
      </c>
      <c r="L222" s="849">
        <v>1</v>
      </c>
      <c r="M222" s="849">
        <v>1177</v>
      </c>
      <c r="N222" s="849">
        <v>3</v>
      </c>
      <c r="O222" s="849">
        <v>3534</v>
      </c>
      <c r="P222" s="837">
        <v>1.0008496176720476</v>
      </c>
      <c r="Q222" s="850">
        <v>1178</v>
      </c>
    </row>
    <row r="223" spans="1:17" ht="14.4" customHeight="1" x14ac:dyDescent="0.3">
      <c r="A223" s="831" t="s">
        <v>6883</v>
      </c>
      <c r="B223" s="832" t="s">
        <v>6884</v>
      </c>
      <c r="C223" s="832" t="s">
        <v>5459</v>
      </c>
      <c r="D223" s="832" t="s">
        <v>7013</v>
      </c>
      <c r="E223" s="832" t="s">
        <v>7014</v>
      </c>
      <c r="F223" s="849">
        <v>1</v>
      </c>
      <c r="G223" s="849">
        <v>5076</v>
      </c>
      <c r="H223" s="849">
        <v>0.49214659685863876</v>
      </c>
      <c r="I223" s="849">
        <v>5076</v>
      </c>
      <c r="J223" s="849">
        <v>2</v>
      </c>
      <c r="K223" s="849">
        <v>10314</v>
      </c>
      <c r="L223" s="849">
        <v>1</v>
      </c>
      <c r="M223" s="849">
        <v>5157</v>
      </c>
      <c r="N223" s="849">
        <v>8</v>
      </c>
      <c r="O223" s="849">
        <v>41256</v>
      </c>
      <c r="P223" s="837">
        <v>4</v>
      </c>
      <c r="Q223" s="850">
        <v>5157</v>
      </c>
    </row>
    <row r="224" spans="1:17" ht="14.4" customHeight="1" x14ac:dyDescent="0.3">
      <c r="A224" s="831" t="s">
        <v>6883</v>
      </c>
      <c r="B224" s="832" t="s">
        <v>6884</v>
      </c>
      <c r="C224" s="832" t="s">
        <v>5459</v>
      </c>
      <c r="D224" s="832" t="s">
        <v>7015</v>
      </c>
      <c r="E224" s="832" t="s">
        <v>7016</v>
      </c>
      <c r="F224" s="849">
        <v>2</v>
      </c>
      <c r="G224" s="849">
        <v>15370</v>
      </c>
      <c r="H224" s="849"/>
      <c r="I224" s="849">
        <v>7685</v>
      </c>
      <c r="J224" s="849"/>
      <c r="K224" s="849"/>
      <c r="L224" s="849"/>
      <c r="M224" s="849"/>
      <c r="N224" s="849">
        <v>1</v>
      </c>
      <c r="O224" s="849">
        <v>7807</v>
      </c>
      <c r="P224" s="837"/>
      <c r="Q224" s="850">
        <v>7807</v>
      </c>
    </row>
    <row r="225" spans="1:17" ht="14.4" customHeight="1" x14ac:dyDescent="0.3">
      <c r="A225" s="831" t="s">
        <v>6883</v>
      </c>
      <c r="B225" s="832" t="s">
        <v>6884</v>
      </c>
      <c r="C225" s="832" t="s">
        <v>5459</v>
      </c>
      <c r="D225" s="832" t="s">
        <v>7017</v>
      </c>
      <c r="E225" s="832" t="s">
        <v>7018</v>
      </c>
      <c r="F225" s="849"/>
      <c r="G225" s="849"/>
      <c r="H225" s="849"/>
      <c r="I225" s="849"/>
      <c r="J225" s="849">
        <v>1</v>
      </c>
      <c r="K225" s="849">
        <v>5620</v>
      </c>
      <c r="L225" s="849">
        <v>1</v>
      </c>
      <c r="M225" s="849">
        <v>5620</v>
      </c>
      <c r="N225" s="849">
        <v>1</v>
      </c>
      <c r="O225" s="849">
        <v>5620</v>
      </c>
      <c r="P225" s="837">
        <v>1</v>
      </c>
      <c r="Q225" s="850">
        <v>5620</v>
      </c>
    </row>
    <row r="226" spans="1:17" ht="14.4" customHeight="1" x14ac:dyDescent="0.3">
      <c r="A226" s="831" t="s">
        <v>6883</v>
      </c>
      <c r="B226" s="832" t="s">
        <v>6884</v>
      </c>
      <c r="C226" s="832" t="s">
        <v>5459</v>
      </c>
      <c r="D226" s="832" t="s">
        <v>7019</v>
      </c>
      <c r="E226" s="832" t="s">
        <v>7020</v>
      </c>
      <c r="F226" s="849">
        <v>1</v>
      </c>
      <c r="G226" s="849">
        <v>752</v>
      </c>
      <c r="H226" s="849"/>
      <c r="I226" s="849">
        <v>752</v>
      </c>
      <c r="J226" s="849"/>
      <c r="K226" s="849"/>
      <c r="L226" s="849"/>
      <c r="M226" s="849"/>
      <c r="N226" s="849">
        <v>1</v>
      </c>
      <c r="O226" s="849">
        <v>801</v>
      </c>
      <c r="P226" s="837"/>
      <c r="Q226" s="850">
        <v>801</v>
      </c>
    </row>
    <row r="227" spans="1:17" ht="14.4" customHeight="1" x14ac:dyDescent="0.3">
      <c r="A227" s="831" t="s">
        <v>6883</v>
      </c>
      <c r="B227" s="832" t="s">
        <v>6884</v>
      </c>
      <c r="C227" s="832" t="s">
        <v>5459</v>
      </c>
      <c r="D227" s="832" t="s">
        <v>7021</v>
      </c>
      <c r="E227" s="832" t="s">
        <v>7022</v>
      </c>
      <c r="F227" s="849">
        <v>2500</v>
      </c>
      <c r="G227" s="849">
        <v>437500</v>
      </c>
      <c r="H227" s="849">
        <v>1.0060038308625878</v>
      </c>
      <c r="I227" s="849">
        <v>175</v>
      </c>
      <c r="J227" s="849">
        <v>2457</v>
      </c>
      <c r="K227" s="849">
        <v>434889</v>
      </c>
      <c r="L227" s="849">
        <v>1</v>
      </c>
      <c r="M227" s="849">
        <v>177</v>
      </c>
      <c r="N227" s="849">
        <v>2555</v>
      </c>
      <c r="O227" s="849">
        <v>452235</v>
      </c>
      <c r="P227" s="837">
        <v>1.0398860398860399</v>
      </c>
      <c r="Q227" s="850">
        <v>177</v>
      </c>
    </row>
    <row r="228" spans="1:17" ht="14.4" customHeight="1" x14ac:dyDescent="0.3">
      <c r="A228" s="831" t="s">
        <v>6883</v>
      </c>
      <c r="B228" s="832" t="s">
        <v>6884</v>
      </c>
      <c r="C228" s="832" t="s">
        <v>5459</v>
      </c>
      <c r="D228" s="832" t="s">
        <v>7023</v>
      </c>
      <c r="E228" s="832" t="s">
        <v>7024</v>
      </c>
      <c r="F228" s="849">
        <v>39</v>
      </c>
      <c r="G228" s="849">
        <v>78039</v>
      </c>
      <c r="H228" s="849">
        <v>0.97705078125</v>
      </c>
      <c r="I228" s="849">
        <v>2001</v>
      </c>
      <c r="J228" s="849">
        <v>39</v>
      </c>
      <c r="K228" s="849">
        <v>79872</v>
      </c>
      <c r="L228" s="849">
        <v>1</v>
      </c>
      <c r="M228" s="849">
        <v>2048</v>
      </c>
      <c r="N228" s="849">
        <v>27</v>
      </c>
      <c r="O228" s="849">
        <v>55323</v>
      </c>
      <c r="P228" s="837">
        <v>0.69264573317307687</v>
      </c>
      <c r="Q228" s="850">
        <v>2049</v>
      </c>
    </row>
    <row r="229" spans="1:17" ht="14.4" customHeight="1" x14ac:dyDescent="0.3">
      <c r="A229" s="831" t="s">
        <v>6883</v>
      </c>
      <c r="B229" s="832" t="s">
        <v>6884</v>
      </c>
      <c r="C229" s="832" t="s">
        <v>5459</v>
      </c>
      <c r="D229" s="832" t="s">
        <v>7025</v>
      </c>
      <c r="E229" s="832" t="s">
        <v>7026</v>
      </c>
      <c r="F229" s="849">
        <v>3</v>
      </c>
      <c r="G229" s="849">
        <v>8088</v>
      </c>
      <c r="H229" s="849"/>
      <c r="I229" s="849">
        <v>2696</v>
      </c>
      <c r="J229" s="849"/>
      <c r="K229" s="849"/>
      <c r="L229" s="849"/>
      <c r="M229" s="849"/>
      <c r="N229" s="849">
        <v>4</v>
      </c>
      <c r="O229" s="849">
        <v>10948</v>
      </c>
      <c r="P229" s="837"/>
      <c r="Q229" s="850">
        <v>2737</v>
      </c>
    </row>
    <row r="230" spans="1:17" ht="14.4" customHeight="1" x14ac:dyDescent="0.3">
      <c r="A230" s="831" t="s">
        <v>6883</v>
      </c>
      <c r="B230" s="832" t="s">
        <v>6884</v>
      </c>
      <c r="C230" s="832" t="s">
        <v>5459</v>
      </c>
      <c r="D230" s="832" t="s">
        <v>7027</v>
      </c>
      <c r="E230" s="832" t="s">
        <v>7028</v>
      </c>
      <c r="F230" s="849">
        <v>1</v>
      </c>
      <c r="G230" s="849">
        <v>5188</v>
      </c>
      <c r="H230" s="849"/>
      <c r="I230" s="849">
        <v>5188</v>
      </c>
      <c r="J230" s="849"/>
      <c r="K230" s="849"/>
      <c r="L230" s="849"/>
      <c r="M230" s="849"/>
      <c r="N230" s="849"/>
      <c r="O230" s="849"/>
      <c r="P230" s="837"/>
      <c r="Q230" s="850"/>
    </row>
    <row r="231" spans="1:17" ht="14.4" customHeight="1" x14ac:dyDescent="0.3">
      <c r="A231" s="831" t="s">
        <v>6883</v>
      </c>
      <c r="B231" s="832" t="s">
        <v>6884</v>
      </c>
      <c r="C231" s="832" t="s">
        <v>5459</v>
      </c>
      <c r="D231" s="832" t="s">
        <v>7029</v>
      </c>
      <c r="E231" s="832" t="s">
        <v>7030</v>
      </c>
      <c r="F231" s="849">
        <v>3</v>
      </c>
      <c r="G231" s="849">
        <v>6246</v>
      </c>
      <c r="H231" s="849"/>
      <c r="I231" s="849">
        <v>2082</v>
      </c>
      <c r="J231" s="849"/>
      <c r="K231" s="849"/>
      <c r="L231" s="849"/>
      <c r="M231" s="849"/>
      <c r="N231" s="849">
        <v>1</v>
      </c>
      <c r="O231" s="849">
        <v>2113</v>
      </c>
      <c r="P231" s="837"/>
      <c r="Q231" s="850">
        <v>2113</v>
      </c>
    </row>
    <row r="232" spans="1:17" ht="14.4" customHeight="1" x14ac:dyDescent="0.3">
      <c r="A232" s="831" t="s">
        <v>6883</v>
      </c>
      <c r="B232" s="832" t="s">
        <v>6884</v>
      </c>
      <c r="C232" s="832" t="s">
        <v>5459</v>
      </c>
      <c r="D232" s="832" t="s">
        <v>7031</v>
      </c>
      <c r="E232" s="832" t="s">
        <v>7032</v>
      </c>
      <c r="F232" s="849">
        <v>3</v>
      </c>
      <c r="G232" s="849">
        <v>585</v>
      </c>
      <c r="H232" s="849"/>
      <c r="I232" s="849">
        <v>195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6883</v>
      </c>
      <c r="B233" s="832" t="s">
        <v>6884</v>
      </c>
      <c r="C233" s="832" t="s">
        <v>5459</v>
      </c>
      <c r="D233" s="832" t="s">
        <v>7033</v>
      </c>
      <c r="E233" s="832" t="s">
        <v>7034</v>
      </c>
      <c r="F233" s="849">
        <v>1</v>
      </c>
      <c r="G233" s="849">
        <v>200</v>
      </c>
      <c r="H233" s="849"/>
      <c r="I233" s="849">
        <v>200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" customHeight="1" x14ac:dyDescent="0.3">
      <c r="A234" s="831" t="s">
        <v>6883</v>
      </c>
      <c r="B234" s="832" t="s">
        <v>6884</v>
      </c>
      <c r="C234" s="832" t="s">
        <v>5459</v>
      </c>
      <c r="D234" s="832" t="s">
        <v>7035</v>
      </c>
      <c r="E234" s="832" t="s">
        <v>7036</v>
      </c>
      <c r="F234" s="849">
        <v>1</v>
      </c>
      <c r="G234" s="849">
        <v>418</v>
      </c>
      <c r="H234" s="849"/>
      <c r="I234" s="849">
        <v>418</v>
      </c>
      <c r="J234" s="849"/>
      <c r="K234" s="849"/>
      <c r="L234" s="849"/>
      <c r="M234" s="849"/>
      <c r="N234" s="849">
        <v>1</v>
      </c>
      <c r="O234" s="849">
        <v>426</v>
      </c>
      <c r="P234" s="837"/>
      <c r="Q234" s="850">
        <v>426</v>
      </c>
    </row>
    <row r="235" spans="1:17" ht="14.4" customHeight="1" x14ac:dyDescent="0.3">
      <c r="A235" s="831" t="s">
        <v>6883</v>
      </c>
      <c r="B235" s="832" t="s">
        <v>6884</v>
      </c>
      <c r="C235" s="832" t="s">
        <v>5459</v>
      </c>
      <c r="D235" s="832" t="s">
        <v>7037</v>
      </c>
      <c r="E235" s="832" t="s">
        <v>7038</v>
      </c>
      <c r="F235" s="849">
        <v>3</v>
      </c>
      <c r="G235" s="849">
        <v>477</v>
      </c>
      <c r="H235" s="849">
        <v>0.48773006134969327</v>
      </c>
      <c r="I235" s="849">
        <v>159</v>
      </c>
      <c r="J235" s="849">
        <v>6</v>
      </c>
      <c r="K235" s="849">
        <v>978</v>
      </c>
      <c r="L235" s="849">
        <v>1</v>
      </c>
      <c r="M235" s="849">
        <v>163</v>
      </c>
      <c r="N235" s="849">
        <v>3</v>
      </c>
      <c r="O235" s="849">
        <v>489</v>
      </c>
      <c r="P235" s="837">
        <v>0.5</v>
      </c>
      <c r="Q235" s="850">
        <v>163</v>
      </c>
    </row>
    <row r="236" spans="1:17" ht="14.4" customHeight="1" x14ac:dyDescent="0.3">
      <c r="A236" s="831" t="s">
        <v>6883</v>
      </c>
      <c r="B236" s="832" t="s">
        <v>6884</v>
      </c>
      <c r="C236" s="832" t="s">
        <v>5459</v>
      </c>
      <c r="D236" s="832" t="s">
        <v>7039</v>
      </c>
      <c r="E236" s="832" t="s">
        <v>7040</v>
      </c>
      <c r="F236" s="849">
        <v>58</v>
      </c>
      <c r="G236" s="849">
        <v>123134</v>
      </c>
      <c r="H236" s="849">
        <v>0.90738530014296026</v>
      </c>
      <c r="I236" s="849">
        <v>2123</v>
      </c>
      <c r="J236" s="849">
        <v>63</v>
      </c>
      <c r="K236" s="849">
        <v>135702</v>
      </c>
      <c r="L236" s="849">
        <v>1</v>
      </c>
      <c r="M236" s="849">
        <v>2154</v>
      </c>
      <c r="N236" s="849">
        <v>56</v>
      </c>
      <c r="O236" s="849">
        <v>120680</v>
      </c>
      <c r="P236" s="837">
        <v>0.88930155782523468</v>
      </c>
      <c r="Q236" s="850">
        <v>2155</v>
      </c>
    </row>
    <row r="237" spans="1:17" ht="14.4" customHeight="1" x14ac:dyDescent="0.3">
      <c r="A237" s="831" t="s">
        <v>6883</v>
      </c>
      <c r="B237" s="832" t="s">
        <v>6884</v>
      </c>
      <c r="C237" s="832" t="s">
        <v>5459</v>
      </c>
      <c r="D237" s="832" t="s">
        <v>7041</v>
      </c>
      <c r="E237" s="832" t="s">
        <v>7006</v>
      </c>
      <c r="F237" s="849">
        <v>24</v>
      </c>
      <c r="G237" s="849">
        <v>44856</v>
      </c>
      <c r="H237" s="849">
        <v>1.9798728813559323</v>
      </c>
      <c r="I237" s="849">
        <v>1869</v>
      </c>
      <c r="J237" s="849">
        <v>12</v>
      </c>
      <c r="K237" s="849">
        <v>22656</v>
      </c>
      <c r="L237" s="849">
        <v>1</v>
      </c>
      <c r="M237" s="849">
        <v>1888</v>
      </c>
      <c r="N237" s="849">
        <v>16</v>
      </c>
      <c r="O237" s="849">
        <v>30224</v>
      </c>
      <c r="P237" s="837">
        <v>1.3340395480225988</v>
      </c>
      <c r="Q237" s="850">
        <v>1889</v>
      </c>
    </row>
    <row r="238" spans="1:17" ht="14.4" customHeight="1" x14ac:dyDescent="0.3">
      <c r="A238" s="831" t="s">
        <v>6883</v>
      </c>
      <c r="B238" s="832" t="s">
        <v>6884</v>
      </c>
      <c r="C238" s="832" t="s">
        <v>5459</v>
      </c>
      <c r="D238" s="832" t="s">
        <v>7042</v>
      </c>
      <c r="E238" s="832" t="s">
        <v>7043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163</v>
      </c>
      <c r="P238" s="837"/>
      <c r="Q238" s="850">
        <v>163</v>
      </c>
    </row>
    <row r="239" spans="1:17" ht="14.4" customHeight="1" x14ac:dyDescent="0.3">
      <c r="A239" s="831" t="s">
        <v>6883</v>
      </c>
      <c r="B239" s="832" t="s">
        <v>6884</v>
      </c>
      <c r="C239" s="832" t="s">
        <v>5459</v>
      </c>
      <c r="D239" s="832" t="s">
        <v>7044</v>
      </c>
      <c r="E239" s="832" t="s">
        <v>7045</v>
      </c>
      <c r="F239" s="849">
        <v>19</v>
      </c>
      <c r="G239" s="849">
        <v>159581</v>
      </c>
      <c r="H239" s="849">
        <v>1.8865232296961816</v>
      </c>
      <c r="I239" s="849">
        <v>8399</v>
      </c>
      <c r="J239" s="849">
        <v>10</v>
      </c>
      <c r="K239" s="849">
        <v>84590</v>
      </c>
      <c r="L239" s="849">
        <v>1</v>
      </c>
      <c r="M239" s="849">
        <v>8459</v>
      </c>
      <c r="N239" s="849">
        <v>13</v>
      </c>
      <c r="O239" s="849">
        <v>109980</v>
      </c>
      <c r="P239" s="837">
        <v>1.3001536824683768</v>
      </c>
      <c r="Q239" s="850">
        <v>8460</v>
      </c>
    </row>
    <row r="240" spans="1:17" ht="14.4" customHeight="1" x14ac:dyDescent="0.3">
      <c r="A240" s="831" t="s">
        <v>6883</v>
      </c>
      <c r="B240" s="832" t="s">
        <v>6884</v>
      </c>
      <c r="C240" s="832" t="s">
        <v>5459</v>
      </c>
      <c r="D240" s="832" t="s">
        <v>7046</v>
      </c>
      <c r="E240" s="832" t="s">
        <v>7047</v>
      </c>
      <c r="F240" s="849">
        <v>1</v>
      </c>
      <c r="G240" s="849">
        <v>563</v>
      </c>
      <c r="H240" s="849"/>
      <c r="I240" s="849">
        <v>563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" customHeight="1" x14ac:dyDescent="0.3">
      <c r="A241" s="831" t="s">
        <v>6883</v>
      </c>
      <c r="B241" s="832" t="s">
        <v>6884</v>
      </c>
      <c r="C241" s="832" t="s">
        <v>5459</v>
      </c>
      <c r="D241" s="832" t="s">
        <v>7048</v>
      </c>
      <c r="E241" s="832" t="s">
        <v>7049</v>
      </c>
      <c r="F241" s="849">
        <v>2</v>
      </c>
      <c r="G241" s="849">
        <v>688</v>
      </c>
      <c r="H241" s="849"/>
      <c r="I241" s="849">
        <v>344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7050</v>
      </c>
      <c r="B242" s="832" t="s">
        <v>7051</v>
      </c>
      <c r="C242" s="832" t="s">
        <v>5459</v>
      </c>
      <c r="D242" s="832" t="s">
        <v>7052</v>
      </c>
      <c r="E242" s="832" t="s">
        <v>7053</v>
      </c>
      <c r="F242" s="849">
        <v>823</v>
      </c>
      <c r="G242" s="849">
        <v>169538</v>
      </c>
      <c r="H242" s="849">
        <v>1.017085608014878</v>
      </c>
      <c r="I242" s="849">
        <v>206</v>
      </c>
      <c r="J242" s="849">
        <v>790</v>
      </c>
      <c r="K242" s="849">
        <v>166690</v>
      </c>
      <c r="L242" s="849">
        <v>1</v>
      </c>
      <c r="M242" s="849">
        <v>211</v>
      </c>
      <c r="N242" s="849">
        <v>808</v>
      </c>
      <c r="O242" s="849">
        <v>170488</v>
      </c>
      <c r="P242" s="837">
        <v>1.0227848101265822</v>
      </c>
      <c r="Q242" s="850">
        <v>211</v>
      </c>
    </row>
    <row r="243" spans="1:17" ht="14.4" customHeight="1" x14ac:dyDescent="0.3">
      <c r="A243" s="831" t="s">
        <v>7050</v>
      </c>
      <c r="B243" s="832" t="s">
        <v>7051</v>
      </c>
      <c r="C243" s="832" t="s">
        <v>5459</v>
      </c>
      <c r="D243" s="832" t="s">
        <v>7054</v>
      </c>
      <c r="E243" s="832" t="s">
        <v>7053</v>
      </c>
      <c r="F243" s="849">
        <v>3</v>
      </c>
      <c r="G243" s="849">
        <v>255</v>
      </c>
      <c r="H243" s="849"/>
      <c r="I243" s="849">
        <v>85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7050</v>
      </c>
      <c r="B244" s="832" t="s">
        <v>7051</v>
      </c>
      <c r="C244" s="832" t="s">
        <v>5459</v>
      </c>
      <c r="D244" s="832" t="s">
        <v>7055</v>
      </c>
      <c r="E244" s="832" t="s">
        <v>7056</v>
      </c>
      <c r="F244" s="849">
        <v>595</v>
      </c>
      <c r="G244" s="849">
        <v>175525</v>
      </c>
      <c r="H244" s="849">
        <v>0.75634180918770544</v>
      </c>
      <c r="I244" s="849">
        <v>295</v>
      </c>
      <c r="J244" s="849">
        <v>771</v>
      </c>
      <c r="K244" s="849">
        <v>232071</v>
      </c>
      <c r="L244" s="849">
        <v>1</v>
      </c>
      <c r="M244" s="849">
        <v>301</v>
      </c>
      <c r="N244" s="849">
        <v>881</v>
      </c>
      <c r="O244" s="849">
        <v>265181</v>
      </c>
      <c r="P244" s="837">
        <v>1.1426718547341115</v>
      </c>
      <c r="Q244" s="850">
        <v>301</v>
      </c>
    </row>
    <row r="245" spans="1:17" ht="14.4" customHeight="1" x14ac:dyDescent="0.3">
      <c r="A245" s="831" t="s">
        <v>7050</v>
      </c>
      <c r="B245" s="832" t="s">
        <v>7051</v>
      </c>
      <c r="C245" s="832" t="s">
        <v>5459</v>
      </c>
      <c r="D245" s="832" t="s">
        <v>7057</v>
      </c>
      <c r="E245" s="832" t="s">
        <v>7058</v>
      </c>
      <c r="F245" s="849">
        <v>9</v>
      </c>
      <c r="G245" s="849">
        <v>855</v>
      </c>
      <c r="H245" s="849">
        <v>0.95959595959595956</v>
      </c>
      <c r="I245" s="849">
        <v>95</v>
      </c>
      <c r="J245" s="849">
        <v>9</v>
      </c>
      <c r="K245" s="849">
        <v>891</v>
      </c>
      <c r="L245" s="849">
        <v>1</v>
      </c>
      <c r="M245" s="849">
        <v>99</v>
      </c>
      <c r="N245" s="849">
        <v>6</v>
      </c>
      <c r="O245" s="849">
        <v>594</v>
      </c>
      <c r="P245" s="837">
        <v>0.66666666666666663</v>
      </c>
      <c r="Q245" s="850">
        <v>99</v>
      </c>
    </row>
    <row r="246" spans="1:17" ht="14.4" customHeight="1" x14ac:dyDescent="0.3">
      <c r="A246" s="831" t="s">
        <v>7050</v>
      </c>
      <c r="B246" s="832" t="s">
        <v>7051</v>
      </c>
      <c r="C246" s="832" t="s">
        <v>5459</v>
      </c>
      <c r="D246" s="832" t="s">
        <v>7059</v>
      </c>
      <c r="E246" s="832" t="s">
        <v>7060</v>
      </c>
      <c r="F246" s="849">
        <v>643</v>
      </c>
      <c r="G246" s="849">
        <v>86805</v>
      </c>
      <c r="H246" s="849">
        <v>0.99156985709879719</v>
      </c>
      <c r="I246" s="849">
        <v>135</v>
      </c>
      <c r="J246" s="849">
        <v>639</v>
      </c>
      <c r="K246" s="849">
        <v>87543</v>
      </c>
      <c r="L246" s="849">
        <v>1</v>
      </c>
      <c r="M246" s="849">
        <v>137</v>
      </c>
      <c r="N246" s="849">
        <v>637</v>
      </c>
      <c r="O246" s="849">
        <v>87269</v>
      </c>
      <c r="P246" s="837">
        <v>0.99687010954616584</v>
      </c>
      <c r="Q246" s="850">
        <v>137</v>
      </c>
    </row>
    <row r="247" spans="1:17" ht="14.4" customHeight="1" x14ac:dyDescent="0.3">
      <c r="A247" s="831" t="s">
        <v>7050</v>
      </c>
      <c r="B247" s="832" t="s">
        <v>7051</v>
      </c>
      <c r="C247" s="832" t="s">
        <v>5459</v>
      </c>
      <c r="D247" s="832" t="s">
        <v>7061</v>
      </c>
      <c r="E247" s="832" t="s">
        <v>7060</v>
      </c>
      <c r="F247" s="849">
        <v>1</v>
      </c>
      <c r="G247" s="849">
        <v>178</v>
      </c>
      <c r="H247" s="849"/>
      <c r="I247" s="849">
        <v>178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7050</v>
      </c>
      <c r="B248" s="832" t="s">
        <v>7051</v>
      </c>
      <c r="C248" s="832" t="s">
        <v>5459</v>
      </c>
      <c r="D248" s="832" t="s">
        <v>7062</v>
      </c>
      <c r="E248" s="832" t="s">
        <v>7063</v>
      </c>
      <c r="F248" s="849">
        <v>1</v>
      </c>
      <c r="G248" s="849">
        <v>620</v>
      </c>
      <c r="H248" s="849">
        <v>0.24256651017214398</v>
      </c>
      <c r="I248" s="849">
        <v>620</v>
      </c>
      <c r="J248" s="849">
        <v>4</v>
      </c>
      <c r="K248" s="849">
        <v>2556</v>
      </c>
      <c r="L248" s="849">
        <v>1</v>
      </c>
      <c r="M248" s="849">
        <v>639</v>
      </c>
      <c r="N248" s="849"/>
      <c r="O248" s="849"/>
      <c r="P248" s="837"/>
      <c r="Q248" s="850"/>
    </row>
    <row r="249" spans="1:17" ht="14.4" customHeight="1" x14ac:dyDescent="0.3">
      <c r="A249" s="831" t="s">
        <v>7050</v>
      </c>
      <c r="B249" s="832" t="s">
        <v>7051</v>
      </c>
      <c r="C249" s="832" t="s">
        <v>5459</v>
      </c>
      <c r="D249" s="832" t="s">
        <v>7064</v>
      </c>
      <c r="E249" s="832" t="s">
        <v>7065</v>
      </c>
      <c r="F249" s="849">
        <v>17</v>
      </c>
      <c r="G249" s="849">
        <v>2737</v>
      </c>
      <c r="H249" s="849">
        <v>0.49440028901734107</v>
      </c>
      <c r="I249" s="849">
        <v>161</v>
      </c>
      <c r="J249" s="849">
        <v>32</v>
      </c>
      <c r="K249" s="849">
        <v>5536</v>
      </c>
      <c r="L249" s="849">
        <v>1</v>
      </c>
      <c r="M249" s="849">
        <v>173</v>
      </c>
      <c r="N249" s="849">
        <v>27</v>
      </c>
      <c r="O249" s="849">
        <v>4671</v>
      </c>
      <c r="P249" s="837">
        <v>0.84375</v>
      </c>
      <c r="Q249" s="850">
        <v>173</v>
      </c>
    </row>
    <row r="250" spans="1:17" ht="14.4" customHeight="1" x14ac:dyDescent="0.3">
      <c r="A250" s="831" t="s">
        <v>7050</v>
      </c>
      <c r="B250" s="832" t="s">
        <v>7051</v>
      </c>
      <c r="C250" s="832" t="s">
        <v>5459</v>
      </c>
      <c r="D250" s="832" t="s">
        <v>7066</v>
      </c>
      <c r="E250" s="832" t="s">
        <v>7067</v>
      </c>
      <c r="F250" s="849">
        <v>6</v>
      </c>
      <c r="G250" s="849">
        <v>2298</v>
      </c>
      <c r="H250" s="849">
        <v>0.46033653846153844</v>
      </c>
      <c r="I250" s="849">
        <v>383</v>
      </c>
      <c r="J250" s="849">
        <v>13</v>
      </c>
      <c r="K250" s="849">
        <v>4992</v>
      </c>
      <c r="L250" s="849">
        <v>1</v>
      </c>
      <c r="M250" s="849">
        <v>384</v>
      </c>
      <c r="N250" s="849">
        <v>25</v>
      </c>
      <c r="O250" s="849">
        <v>8675</v>
      </c>
      <c r="P250" s="837">
        <v>1.7377804487179487</v>
      </c>
      <c r="Q250" s="850">
        <v>347</v>
      </c>
    </row>
    <row r="251" spans="1:17" ht="14.4" customHeight="1" x14ac:dyDescent="0.3">
      <c r="A251" s="831" t="s">
        <v>7050</v>
      </c>
      <c r="B251" s="832" t="s">
        <v>7051</v>
      </c>
      <c r="C251" s="832" t="s">
        <v>5459</v>
      </c>
      <c r="D251" s="832" t="s">
        <v>7066</v>
      </c>
      <c r="E251" s="832" t="s">
        <v>7068</v>
      </c>
      <c r="F251" s="849">
        <v>9</v>
      </c>
      <c r="G251" s="849">
        <v>3447</v>
      </c>
      <c r="H251" s="849">
        <v>0.69050480769230771</v>
      </c>
      <c r="I251" s="849">
        <v>383</v>
      </c>
      <c r="J251" s="849">
        <v>13</v>
      </c>
      <c r="K251" s="849">
        <v>4992</v>
      </c>
      <c r="L251" s="849">
        <v>1</v>
      </c>
      <c r="M251" s="849">
        <v>384</v>
      </c>
      <c r="N251" s="849">
        <v>27</v>
      </c>
      <c r="O251" s="849">
        <v>9369</v>
      </c>
      <c r="P251" s="837">
        <v>1.8768028846153846</v>
      </c>
      <c r="Q251" s="850">
        <v>347</v>
      </c>
    </row>
    <row r="252" spans="1:17" ht="14.4" customHeight="1" x14ac:dyDescent="0.3">
      <c r="A252" s="831" t="s">
        <v>7050</v>
      </c>
      <c r="B252" s="832" t="s">
        <v>7051</v>
      </c>
      <c r="C252" s="832" t="s">
        <v>5459</v>
      </c>
      <c r="D252" s="832" t="s">
        <v>7069</v>
      </c>
      <c r="E252" s="832" t="s">
        <v>7070</v>
      </c>
      <c r="F252" s="849">
        <v>81</v>
      </c>
      <c r="G252" s="849">
        <v>21546</v>
      </c>
      <c r="H252" s="849">
        <v>1.4349650349650349</v>
      </c>
      <c r="I252" s="849">
        <v>266</v>
      </c>
      <c r="J252" s="849">
        <v>55</v>
      </c>
      <c r="K252" s="849">
        <v>15015</v>
      </c>
      <c r="L252" s="849">
        <v>1</v>
      </c>
      <c r="M252" s="849">
        <v>273</v>
      </c>
      <c r="N252" s="849">
        <v>43</v>
      </c>
      <c r="O252" s="849">
        <v>11782</v>
      </c>
      <c r="P252" s="837">
        <v>0.78468198468198469</v>
      </c>
      <c r="Q252" s="850">
        <v>274</v>
      </c>
    </row>
    <row r="253" spans="1:17" ht="14.4" customHeight="1" x14ac:dyDescent="0.3">
      <c r="A253" s="831" t="s">
        <v>7050</v>
      </c>
      <c r="B253" s="832" t="s">
        <v>7051</v>
      </c>
      <c r="C253" s="832" t="s">
        <v>5459</v>
      </c>
      <c r="D253" s="832" t="s">
        <v>7071</v>
      </c>
      <c r="E253" s="832" t="s">
        <v>7072</v>
      </c>
      <c r="F253" s="849">
        <v>171</v>
      </c>
      <c r="G253" s="849">
        <v>24111</v>
      </c>
      <c r="H253" s="849">
        <v>1.1244753287939557</v>
      </c>
      <c r="I253" s="849">
        <v>141</v>
      </c>
      <c r="J253" s="849">
        <v>151</v>
      </c>
      <c r="K253" s="849">
        <v>21442</v>
      </c>
      <c r="L253" s="849">
        <v>1</v>
      </c>
      <c r="M253" s="849">
        <v>142</v>
      </c>
      <c r="N253" s="849">
        <v>154</v>
      </c>
      <c r="O253" s="849">
        <v>21868</v>
      </c>
      <c r="P253" s="837">
        <v>1.0198675496688743</v>
      </c>
      <c r="Q253" s="850">
        <v>142</v>
      </c>
    </row>
    <row r="254" spans="1:17" ht="14.4" customHeight="1" x14ac:dyDescent="0.3">
      <c r="A254" s="831" t="s">
        <v>7050</v>
      </c>
      <c r="B254" s="832" t="s">
        <v>7051</v>
      </c>
      <c r="C254" s="832" t="s">
        <v>5459</v>
      </c>
      <c r="D254" s="832" t="s">
        <v>7073</v>
      </c>
      <c r="E254" s="832" t="s">
        <v>7072</v>
      </c>
      <c r="F254" s="849">
        <v>643</v>
      </c>
      <c r="G254" s="849">
        <v>50154</v>
      </c>
      <c r="H254" s="849">
        <v>1.0062597809076683</v>
      </c>
      <c r="I254" s="849">
        <v>78</v>
      </c>
      <c r="J254" s="849">
        <v>639</v>
      </c>
      <c r="K254" s="849">
        <v>49842</v>
      </c>
      <c r="L254" s="849">
        <v>1</v>
      </c>
      <c r="M254" s="849">
        <v>78</v>
      </c>
      <c r="N254" s="849">
        <v>637</v>
      </c>
      <c r="O254" s="849">
        <v>49686</v>
      </c>
      <c r="P254" s="837">
        <v>0.99687010954616584</v>
      </c>
      <c r="Q254" s="850">
        <v>78</v>
      </c>
    </row>
    <row r="255" spans="1:17" ht="14.4" customHeight="1" x14ac:dyDescent="0.3">
      <c r="A255" s="831" t="s">
        <v>7050</v>
      </c>
      <c r="B255" s="832" t="s">
        <v>7051</v>
      </c>
      <c r="C255" s="832" t="s">
        <v>5459</v>
      </c>
      <c r="D255" s="832" t="s">
        <v>7074</v>
      </c>
      <c r="E255" s="832" t="s">
        <v>7075</v>
      </c>
      <c r="F255" s="849">
        <v>171</v>
      </c>
      <c r="G255" s="849">
        <v>52497</v>
      </c>
      <c r="H255" s="849">
        <v>1.1107420180691028</v>
      </c>
      <c r="I255" s="849">
        <v>307</v>
      </c>
      <c r="J255" s="849">
        <v>151</v>
      </c>
      <c r="K255" s="849">
        <v>47263</v>
      </c>
      <c r="L255" s="849">
        <v>1</v>
      </c>
      <c r="M255" s="849">
        <v>313</v>
      </c>
      <c r="N255" s="849">
        <v>153</v>
      </c>
      <c r="O255" s="849">
        <v>48042</v>
      </c>
      <c r="P255" s="837">
        <v>1.0164822376912173</v>
      </c>
      <c r="Q255" s="850">
        <v>314</v>
      </c>
    </row>
    <row r="256" spans="1:17" ht="14.4" customHeight="1" x14ac:dyDescent="0.3">
      <c r="A256" s="831" t="s">
        <v>7050</v>
      </c>
      <c r="B256" s="832" t="s">
        <v>7051</v>
      </c>
      <c r="C256" s="832" t="s">
        <v>5459</v>
      </c>
      <c r="D256" s="832" t="s">
        <v>7076</v>
      </c>
      <c r="E256" s="832" t="s">
        <v>7077</v>
      </c>
      <c r="F256" s="849">
        <v>47</v>
      </c>
      <c r="G256" s="849">
        <v>22889</v>
      </c>
      <c r="H256" s="849">
        <v>0.86858682452944747</v>
      </c>
      <c r="I256" s="849">
        <v>487</v>
      </c>
      <c r="J256" s="849">
        <v>54</v>
      </c>
      <c r="K256" s="849">
        <v>26352</v>
      </c>
      <c r="L256" s="849">
        <v>1</v>
      </c>
      <c r="M256" s="849">
        <v>488</v>
      </c>
      <c r="N256" s="849">
        <v>87</v>
      </c>
      <c r="O256" s="849">
        <v>28536</v>
      </c>
      <c r="P256" s="837">
        <v>1.0828779599271403</v>
      </c>
      <c r="Q256" s="850">
        <v>328</v>
      </c>
    </row>
    <row r="257" spans="1:17" ht="14.4" customHeight="1" x14ac:dyDescent="0.3">
      <c r="A257" s="831" t="s">
        <v>7050</v>
      </c>
      <c r="B257" s="832" t="s">
        <v>7051</v>
      </c>
      <c r="C257" s="832" t="s">
        <v>5459</v>
      </c>
      <c r="D257" s="832" t="s">
        <v>7076</v>
      </c>
      <c r="E257" s="832" t="s">
        <v>7078</v>
      </c>
      <c r="F257" s="849">
        <v>21</v>
      </c>
      <c r="G257" s="849">
        <v>10227</v>
      </c>
      <c r="H257" s="849">
        <v>0.5239241803278688</v>
      </c>
      <c r="I257" s="849">
        <v>487</v>
      </c>
      <c r="J257" s="849">
        <v>40</v>
      </c>
      <c r="K257" s="849">
        <v>19520</v>
      </c>
      <c r="L257" s="849">
        <v>1</v>
      </c>
      <c r="M257" s="849">
        <v>488</v>
      </c>
      <c r="N257" s="849">
        <v>64</v>
      </c>
      <c r="O257" s="849">
        <v>20992</v>
      </c>
      <c r="P257" s="837">
        <v>1.0754098360655737</v>
      </c>
      <c r="Q257" s="850">
        <v>328</v>
      </c>
    </row>
    <row r="258" spans="1:17" ht="14.4" customHeight="1" x14ac:dyDescent="0.3">
      <c r="A258" s="831" t="s">
        <v>7050</v>
      </c>
      <c r="B258" s="832" t="s">
        <v>7051</v>
      </c>
      <c r="C258" s="832" t="s">
        <v>5459</v>
      </c>
      <c r="D258" s="832" t="s">
        <v>7079</v>
      </c>
      <c r="E258" s="832" t="s">
        <v>7080</v>
      </c>
      <c r="F258" s="849">
        <v>362</v>
      </c>
      <c r="G258" s="849">
        <v>58282</v>
      </c>
      <c r="H258" s="849">
        <v>1.0043771972151376</v>
      </c>
      <c r="I258" s="849">
        <v>161</v>
      </c>
      <c r="J258" s="849">
        <v>356</v>
      </c>
      <c r="K258" s="849">
        <v>58028</v>
      </c>
      <c r="L258" s="849">
        <v>1</v>
      </c>
      <c r="M258" s="849">
        <v>163</v>
      </c>
      <c r="N258" s="849">
        <v>623</v>
      </c>
      <c r="O258" s="849">
        <v>101549</v>
      </c>
      <c r="P258" s="837">
        <v>1.75</v>
      </c>
      <c r="Q258" s="850">
        <v>163</v>
      </c>
    </row>
    <row r="259" spans="1:17" ht="14.4" customHeight="1" x14ac:dyDescent="0.3">
      <c r="A259" s="831" t="s">
        <v>7050</v>
      </c>
      <c r="B259" s="832" t="s">
        <v>7051</v>
      </c>
      <c r="C259" s="832" t="s">
        <v>5459</v>
      </c>
      <c r="D259" s="832" t="s">
        <v>7081</v>
      </c>
      <c r="E259" s="832" t="s">
        <v>7053</v>
      </c>
      <c r="F259" s="849">
        <v>1589</v>
      </c>
      <c r="G259" s="849">
        <v>112819</v>
      </c>
      <c r="H259" s="849">
        <v>0.89692647713540674</v>
      </c>
      <c r="I259" s="849">
        <v>71</v>
      </c>
      <c r="J259" s="849">
        <v>1747</v>
      </c>
      <c r="K259" s="849">
        <v>125784</v>
      </c>
      <c r="L259" s="849">
        <v>1</v>
      </c>
      <c r="M259" s="849">
        <v>72</v>
      </c>
      <c r="N259" s="849">
        <v>1837</v>
      </c>
      <c r="O259" s="849">
        <v>132264</v>
      </c>
      <c r="P259" s="837">
        <v>1.0515168860904407</v>
      </c>
      <c r="Q259" s="850">
        <v>72</v>
      </c>
    </row>
    <row r="260" spans="1:17" ht="14.4" customHeight="1" x14ac:dyDescent="0.3">
      <c r="A260" s="831" t="s">
        <v>7050</v>
      </c>
      <c r="B260" s="832" t="s">
        <v>7051</v>
      </c>
      <c r="C260" s="832" t="s">
        <v>5459</v>
      </c>
      <c r="D260" s="832" t="s">
        <v>7082</v>
      </c>
      <c r="E260" s="832" t="s">
        <v>7083</v>
      </c>
      <c r="F260" s="849">
        <v>3</v>
      </c>
      <c r="G260" s="849">
        <v>660</v>
      </c>
      <c r="H260" s="849"/>
      <c r="I260" s="849">
        <v>220</v>
      </c>
      <c r="J260" s="849"/>
      <c r="K260" s="849"/>
      <c r="L260" s="849"/>
      <c r="M260" s="849"/>
      <c r="N260" s="849"/>
      <c r="O260" s="849"/>
      <c r="P260" s="837"/>
      <c r="Q260" s="850"/>
    </row>
    <row r="261" spans="1:17" ht="14.4" customHeight="1" x14ac:dyDescent="0.3">
      <c r="A261" s="831" t="s">
        <v>7050</v>
      </c>
      <c r="B261" s="832" t="s">
        <v>7051</v>
      </c>
      <c r="C261" s="832" t="s">
        <v>5459</v>
      </c>
      <c r="D261" s="832" t="s">
        <v>7084</v>
      </c>
      <c r="E261" s="832" t="s">
        <v>7085</v>
      </c>
      <c r="F261" s="849">
        <v>21</v>
      </c>
      <c r="G261" s="849">
        <v>25095</v>
      </c>
      <c r="H261" s="849">
        <v>0.56006873925949074</v>
      </c>
      <c r="I261" s="849">
        <v>1195</v>
      </c>
      <c r="J261" s="849">
        <v>37</v>
      </c>
      <c r="K261" s="849">
        <v>44807</v>
      </c>
      <c r="L261" s="849">
        <v>1</v>
      </c>
      <c r="M261" s="849">
        <v>1211</v>
      </c>
      <c r="N261" s="849">
        <v>41</v>
      </c>
      <c r="O261" s="849">
        <v>49651</v>
      </c>
      <c r="P261" s="837">
        <v>1.1081081081081081</v>
      </c>
      <c r="Q261" s="850">
        <v>1211</v>
      </c>
    </row>
    <row r="262" spans="1:17" ht="14.4" customHeight="1" x14ac:dyDescent="0.3">
      <c r="A262" s="831" t="s">
        <v>7050</v>
      </c>
      <c r="B262" s="832" t="s">
        <v>7051</v>
      </c>
      <c r="C262" s="832" t="s">
        <v>5459</v>
      </c>
      <c r="D262" s="832" t="s">
        <v>7086</v>
      </c>
      <c r="E262" s="832" t="s">
        <v>7087</v>
      </c>
      <c r="F262" s="849">
        <v>18</v>
      </c>
      <c r="G262" s="849">
        <v>1980</v>
      </c>
      <c r="H262" s="849">
        <v>0.82706766917293228</v>
      </c>
      <c r="I262" s="849">
        <v>110</v>
      </c>
      <c r="J262" s="849">
        <v>21</v>
      </c>
      <c r="K262" s="849">
        <v>2394</v>
      </c>
      <c r="L262" s="849">
        <v>1</v>
      </c>
      <c r="M262" s="849">
        <v>114</v>
      </c>
      <c r="N262" s="849">
        <v>28</v>
      </c>
      <c r="O262" s="849">
        <v>3192</v>
      </c>
      <c r="P262" s="837">
        <v>1.3333333333333333</v>
      </c>
      <c r="Q262" s="850">
        <v>114</v>
      </c>
    </row>
    <row r="263" spans="1:17" ht="14.4" customHeight="1" x14ac:dyDescent="0.3">
      <c r="A263" s="831" t="s">
        <v>7050</v>
      </c>
      <c r="B263" s="832" t="s">
        <v>7051</v>
      </c>
      <c r="C263" s="832" t="s">
        <v>5459</v>
      </c>
      <c r="D263" s="832" t="s">
        <v>7088</v>
      </c>
      <c r="E263" s="832" t="s">
        <v>7089</v>
      </c>
      <c r="F263" s="849">
        <v>1</v>
      </c>
      <c r="G263" s="849">
        <v>323</v>
      </c>
      <c r="H263" s="849">
        <v>0.4667630057803468</v>
      </c>
      <c r="I263" s="849">
        <v>323</v>
      </c>
      <c r="J263" s="849">
        <v>2</v>
      </c>
      <c r="K263" s="849">
        <v>692</v>
      </c>
      <c r="L263" s="849">
        <v>1</v>
      </c>
      <c r="M263" s="849">
        <v>346</v>
      </c>
      <c r="N263" s="849"/>
      <c r="O263" s="849"/>
      <c r="P263" s="837"/>
      <c r="Q263" s="850"/>
    </row>
    <row r="264" spans="1:17" ht="14.4" customHeight="1" x14ac:dyDescent="0.3">
      <c r="A264" s="831" t="s">
        <v>7050</v>
      </c>
      <c r="B264" s="832" t="s">
        <v>7051</v>
      </c>
      <c r="C264" s="832" t="s">
        <v>5459</v>
      </c>
      <c r="D264" s="832" t="s">
        <v>7090</v>
      </c>
      <c r="E264" s="832" t="s">
        <v>7091</v>
      </c>
      <c r="F264" s="849">
        <v>1</v>
      </c>
      <c r="G264" s="849">
        <v>1033</v>
      </c>
      <c r="H264" s="849"/>
      <c r="I264" s="849">
        <v>1033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7050</v>
      </c>
      <c r="B265" s="832" t="s">
        <v>7051</v>
      </c>
      <c r="C265" s="832" t="s">
        <v>5459</v>
      </c>
      <c r="D265" s="832" t="s">
        <v>7092</v>
      </c>
      <c r="E265" s="832" t="s">
        <v>7093</v>
      </c>
      <c r="F265" s="849"/>
      <c r="G265" s="849"/>
      <c r="H265" s="849"/>
      <c r="I265" s="849"/>
      <c r="J265" s="849">
        <v>1</v>
      </c>
      <c r="K265" s="849">
        <v>301</v>
      </c>
      <c r="L265" s="849">
        <v>1</v>
      </c>
      <c r="M265" s="849">
        <v>301</v>
      </c>
      <c r="N265" s="849"/>
      <c r="O265" s="849"/>
      <c r="P265" s="837"/>
      <c r="Q265" s="850"/>
    </row>
    <row r="266" spans="1:17" ht="14.4" customHeight="1" x14ac:dyDescent="0.3">
      <c r="A266" s="831" t="s">
        <v>7094</v>
      </c>
      <c r="B266" s="832" t="s">
        <v>7095</v>
      </c>
      <c r="C266" s="832" t="s">
        <v>5459</v>
      </c>
      <c r="D266" s="832" t="s">
        <v>7096</v>
      </c>
      <c r="E266" s="832" t="s">
        <v>7097</v>
      </c>
      <c r="F266" s="849">
        <v>98</v>
      </c>
      <c r="G266" s="849">
        <v>5292</v>
      </c>
      <c r="H266" s="849">
        <v>1.1126997476871321</v>
      </c>
      <c r="I266" s="849">
        <v>54</v>
      </c>
      <c r="J266" s="849">
        <v>82</v>
      </c>
      <c r="K266" s="849">
        <v>4756</v>
      </c>
      <c r="L266" s="849">
        <v>1</v>
      </c>
      <c r="M266" s="849">
        <v>58</v>
      </c>
      <c r="N266" s="849">
        <v>43</v>
      </c>
      <c r="O266" s="849">
        <v>2494</v>
      </c>
      <c r="P266" s="837">
        <v>0.52439024390243905</v>
      </c>
      <c r="Q266" s="850">
        <v>58</v>
      </c>
    </row>
    <row r="267" spans="1:17" ht="14.4" customHeight="1" x14ac:dyDescent="0.3">
      <c r="A267" s="831" t="s">
        <v>7094</v>
      </c>
      <c r="B267" s="832" t="s">
        <v>7095</v>
      </c>
      <c r="C267" s="832" t="s">
        <v>5459</v>
      </c>
      <c r="D267" s="832" t="s">
        <v>7098</v>
      </c>
      <c r="E267" s="832" t="s">
        <v>7099</v>
      </c>
      <c r="F267" s="849">
        <v>26</v>
      </c>
      <c r="G267" s="849">
        <v>3198</v>
      </c>
      <c r="H267" s="849">
        <v>0.8718647764449291</v>
      </c>
      <c r="I267" s="849">
        <v>123</v>
      </c>
      <c r="J267" s="849">
        <v>28</v>
      </c>
      <c r="K267" s="849">
        <v>3668</v>
      </c>
      <c r="L267" s="849">
        <v>1</v>
      </c>
      <c r="M267" s="849">
        <v>131</v>
      </c>
      <c r="N267" s="849">
        <v>7</v>
      </c>
      <c r="O267" s="849">
        <v>917</v>
      </c>
      <c r="P267" s="837">
        <v>0.25</v>
      </c>
      <c r="Q267" s="850">
        <v>131</v>
      </c>
    </row>
    <row r="268" spans="1:17" ht="14.4" customHeight="1" x14ac:dyDescent="0.3">
      <c r="A268" s="831" t="s">
        <v>7094</v>
      </c>
      <c r="B268" s="832" t="s">
        <v>7095</v>
      </c>
      <c r="C268" s="832" t="s">
        <v>5459</v>
      </c>
      <c r="D268" s="832" t="s">
        <v>7100</v>
      </c>
      <c r="E268" s="832" t="s">
        <v>7101</v>
      </c>
      <c r="F268" s="849">
        <v>2</v>
      </c>
      <c r="G268" s="849">
        <v>354</v>
      </c>
      <c r="H268" s="849"/>
      <c r="I268" s="849">
        <v>177</v>
      </c>
      <c r="J268" s="849"/>
      <c r="K268" s="849"/>
      <c r="L268" s="849"/>
      <c r="M268" s="849"/>
      <c r="N268" s="849">
        <v>3</v>
      </c>
      <c r="O268" s="849">
        <v>567</v>
      </c>
      <c r="P268" s="837"/>
      <c r="Q268" s="850">
        <v>189</v>
      </c>
    </row>
    <row r="269" spans="1:17" ht="14.4" customHeight="1" x14ac:dyDescent="0.3">
      <c r="A269" s="831" t="s">
        <v>7094</v>
      </c>
      <c r="B269" s="832" t="s">
        <v>7095</v>
      </c>
      <c r="C269" s="832" t="s">
        <v>5459</v>
      </c>
      <c r="D269" s="832" t="s">
        <v>7102</v>
      </c>
      <c r="E269" s="832" t="s">
        <v>7103</v>
      </c>
      <c r="F269" s="849">
        <v>3</v>
      </c>
      <c r="G269" s="849">
        <v>1152</v>
      </c>
      <c r="H269" s="849"/>
      <c r="I269" s="849">
        <v>384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" customHeight="1" x14ac:dyDescent="0.3">
      <c r="A270" s="831" t="s">
        <v>7094</v>
      </c>
      <c r="B270" s="832" t="s">
        <v>7095</v>
      </c>
      <c r="C270" s="832" t="s">
        <v>5459</v>
      </c>
      <c r="D270" s="832" t="s">
        <v>7104</v>
      </c>
      <c r="E270" s="832" t="s">
        <v>7105</v>
      </c>
      <c r="F270" s="849">
        <v>12</v>
      </c>
      <c r="G270" s="849">
        <v>2064</v>
      </c>
      <c r="H270" s="849">
        <v>1.1530726256983239</v>
      </c>
      <c r="I270" s="849">
        <v>172</v>
      </c>
      <c r="J270" s="849">
        <v>10</v>
      </c>
      <c r="K270" s="849">
        <v>1790</v>
      </c>
      <c r="L270" s="849">
        <v>1</v>
      </c>
      <c r="M270" s="849">
        <v>179</v>
      </c>
      <c r="N270" s="849">
        <v>10</v>
      </c>
      <c r="O270" s="849">
        <v>1800</v>
      </c>
      <c r="P270" s="837">
        <v>1.005586592178771</v>
      </c>
      <c r="Q270" s="850">
        <v>180</v>
      </c>
    </row>
    <row r="271" spans="1:17" ht="14.4" customHeight="1" x14ac:dyDescent="0.3">
      <c r="A271" s="831" t="s">
        <v>7094</v>
      </c>
      <c r="B271" s="832" t="s">
        <v>7095</v>
      </c>
      <c r="C271" s="832" t="s">
        <v>5459</v>
      </c>
      <c r="D271" s="832" t="s">
        <v>7106</v>
      </c>
      <c r="E271" s="832" t="s">
        <v>7107</v>
      </c>
      <c r="F271" s="849">
        <v>1</v>
      </c>
      <c r="G271" s="849">
        <v>533</v>
      </c>
      <c r="H271" s="849"/>
      <c r="I271" s="849">
        <v>533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7094</v>
      </c>
      <c r="B272" s="832" t="s">
        <v>7095</v>
      </c>
      <c r="C272" s="832" t="s">
        <v>5459</v>
      </c>
      <c r="D272" s="832" t="s">
        <v>7108</v>
      </c>
      <c r="E272" s="832" t="s">
        <v>7109</v>
      </c>
      <c r="F272" s="849">
        <v>71</v>
      </c>
      <c r="G272" s="849">
        <v>22862</v>
      </c>
      <c r="H272" s="849">
        <v>1.1007221954742417</v>
      </c>
      <c r="I272" s="849">
        <v>322</v>
      </c>
      <c r="J272" s="849">
        <v>62</v>
      </c>
      <c r="K272" s="849">
        <v>20770</v>
      </c>
      <c r="L272" s="849">
        <v>1</v>
      </c>
      <c r="M272" s="849">
        <v>335</v>
      </c>
      <c r="N272" s="849">
        <v>76</v>
      </c>
      <c r="O272" s="849">
        <v>25536</v>
      </c>
      <c r="P272" s="837">
        <v>1.2294655753490611</v>
      </c>
      <c r="Q272" s="850">
        <v>336</v>
      </c>
    </row>
    <row r="273" spans="1:17" ht="14.4" customHeight="1" x14ac:dyDescent="0.3">
      <c r="A273" s="831" t="s">
        <v>7094</v>
      </c>
      <c r="B273" s="832" t="s">
        <v>7095</v>
      </c>
      <c r="C273" s="832" t="s">
        <v>5459</v>
      </c>
      <c r="D273" s="832" t="s">
        <v>7110</v>
      </c>
      <c r="E273" s="832" t="s">
        <v>7111</v>
      </c>
      <c r="F273" s="849">
        <v>50</v>
      </c>
      <c r="G273" s="849">
        <v>17050</v>
      </c>
      <c r="H273" s="849">
        <v>1.1103151862464182</v>
      </c>
      <c r="I273" s="849">
        <v>341</v>
      </c>
      <c r="J273" s="849">
        <v>44</v>
      </c>
      <c r="K273" s="849">
        <v>15356</v>
      </c>
      <c r="L273" s="849">
        <v>1</v>
      </c>
      <c r="M273" s="849">
        <v>349</v>
      </c>
      <c r="N273" s="849">
        <v>36</v>
      </c>
      <c r="O273" s="849">
        <v>12564</v>
      </c>
      <c r="P273" s="837">
        <v>0.81818181818181823</v>
      </c>
      <c r="Q273" s="850">
        <v>349</v>
      </c>
    </row>
    <row r="274" spans="1:17" ht="14.4" customHeight="1" x14ac:dyDescent="0.3">
      <c r="A274" s="831" t="s">
        <v>7094</v>
      </c>
      <c r="B274" s="832" t="s">
        <v>7095</v>
      </c>
      <c r="C274" s="832" t="s">
        <v>5459</v>
      </c>
      <c r="D274" s="832" t="s">
        <v>7112</v>
      </c>
      <c r="E274" s="832" t="s">
        <v>7113</v>
      </c>
      <c r="F274" s="849">
        <v>2</v>
      </c>
      <c r="G274" s="849">
        <v>218</v>
      </c>
      <c r="H274" s="849"/>
      <c r="I274" s="849">
        <v>109</v>
      </c>
      <c r="J274" s="849"/>
      <c r="K274" s="849"/>
      <c r="L274" s="849"/>
      <c r="M274" s="849"/>
      <c r="N274" s="849"/>
      <c r="O274" s="849"/>
      <c r="P274" s="837"/>
      <c r="Q274" s="850"/>
    </row>
    <row r="275" spans="1:17" ht="14.4" customHeight="1" x14ac:dyDescent="0.3">
      <c r="A275" s="831" t="s">
        <v>7094</v>
      </c>
      <c r="B275" s="832" t="s">
        <v>7095</v>
      </c>
      <c r="C275" s="832" t="s">
        <v>5459</v>
      </c>
      <c r="D275" s="832" t="s">
        <v>7114</v>
      </c>
      <c r="E275" s="832" t="s">
        <v>7115</v>
      </c>
      <c r="F275" s="849"/>
      <c r="G275" s="849"/>
      <c r="H275" s="849"/>
      <c r="I275" s="849"/>
      <c r="J275" s="849"/>
      <c r="K275" s="849"/>
      <c r="L275" s="849"/>
      <c r="M275" s="849"/>
      <c r="N275" s="849">
        <v>1</v>
      </c>
      <c r="O275" s="849">
        <v>391</v>
      </c>
      <c r="P275" s="837"/>
      <c r="Q275" s="850">
        <v>391</v>
      </c>
    </row>
    <row r="276" spans="1:17" ht="14.4" customHeight="1" x14ac:dyDescent="0.3">
      <c r="A276" s="831" t="s">
        <v>7094</v>
      </c>
      <c r="B276" s="832" t="s">
        <v>7095</v>
      </c>
      <c r="C276" s="832" t="s">
        <v>5459</v>
      </c>
      <c r="D276" s="832" t="s">
        <v>7116</v>
      </c>
      <c r="E276" s="832" t="s">
        <v>7117</v>
      </c>
      <c r="F276" s="849">
        <v>2</v>
      </c>
      <c r="G276" s="849">
        <v>74</v>
      </c>
      <c r="H276" s="849"/>
      <c r="I276" s="849">
        <v>37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7094</v>
      </c>
      <c r="B277" s="832" t="s">
        <v>7095</v>
      </c>
      <c r="C277" s="832" t="s">
        <v>5459</v>
      </c>
      <c r="D277" s="832" t="s">
        <v>7118</v>
      </c>
      <c r="E277" s="832" t="s">
        <v>7119</v>
      </c>
      <c r="F277" s="849"/>
      <c r="G277" s="849"/>
      <c r="H277" s="849"/>
      <c r="I277" s="849"/>
      <c r="J277" s="849"/>
      <c r="K277" s="849"/>
      <c r="L277" s="849"/>
      <c r="M277" s="849"/>
      <c r="N277" s="849">
        <v>2</v>
      </c>
      <c r="O277" s="849">
        <v>1410</v>
      </c>
      <c r="P277" s="837"/>
      <c r="Q277" s="850">
        <v>705</v>
      </c>
    </row>
    <row r="278" spans="1:17" ht="14.4" customHeight="1" x14ac:dyDescent="0.3">
      <c r="A278" s="831" t="s">
        <v>7094</v>
      </c>
      <c r="B278" s="832" t="s">
        <v>7095</v>
      </c>
      <c r="C278" s="832" t="s">
        <v>5459</v>
      </c>
      <c r="D278" s="832" t="s">
        <v>7120</v>
      </c>
      <c r="E278" s="832" t="s">
        <v>7121</v>
      </c>
      <c r="F278" s="849">
        <v>55</v>
      </c>
      <c r="G278" s="849">
        <v>15675</v>
      </c>
      <c r="H278" s="849">
        <v>1.2276785714285714</v>
      </c>
      <c r="I278" s="849">
        <v>285</v>
      </c>
      <c r="J278" s="849">
        <v>42</v>
      </c>
      <c r="K278" s="849">
        <v>12768</v>
      </c>
      <c r="L278" s="849">
        <v>1</v>
      </c>
      <c r="M278" s="849">
        <v>304</v>
      </c>
      <c r="N278" s="849">
        <v>32</v>
      </c>
      <c r="O278" s="849">
        <v>9760</v>
      </c>
      <c r="P278" s="837">
        <v>0.76441102756892232</v>
      </c>
      <c r="Q278" s="850">
        <v>305</v>
      </c>
    </row>
    <row r="279" spans="1:17" ht="14.4" customHeight="1" x14ac:dyDescent="0.3">
      <c r="A279" s="831" t="s">
        <v>7094</v>
      </c>
      <c r="B279" s="832" t="s">
        <v>7095</v>
      </c>
      <c r="C279" s="832" t="s">
        <v>5459</v>
      </c>
      <c r="D279" s="832" t="s">
        <v>7122</v>
      </c>
      <c r="E279" s="832" t="s">
        <v>7123</v>
      </c>
      <c r="F279" s="849">
        <v>11</v>
      </c>
      <c r="G279" s="849">
        <v>5082</v>
      </c>
      <c r="H279" s="849">
        <v>1.0287449392712551</v>
      </c>
      <c r="I279" s="849">
        <v>462</v>
      </c>
      <c r="J279" s="849">
        <v>10</v>
      </c>
      <c r="K279" s="849">
        <v>4940</v>
      </c>
      <c r="L279" s="849">
        <v>1</v>
      </c>
      <c r="M279" s="849">
        <v>494</v>
      </c>
      <c r="N279" s="849">
        <v>26</v>
      </c>
      <c r="O279" s="849">
        <v>12844</v>
      </c>
      <c r="P279" s="837">
        <v>2.6</v>
      </c>
      <c r="Q279" s="850">
        <v>494</v>
      </c>
    </row>
    <row r="280" spans="1:17" ht="14.4" customHeight="1" x14ac:dyDescent="0.3">
      <c r="A280" s="831" t="s">
        <v>7094</v>
      </c>
      <c r="B280" s="832" t="s">
        <v>7095</v>
      </c>
      <c r="C280" s="832" t="s">
        <v>5459</v>
      </c>
      <c r="D280" s="832" t="s">
        <v>7124</v>
      </c>
      <c r="E280" s="832" t="s">
        <v>7125</v>
      </c>
      <c r="F280" s="849">
        <v>56</v>
      </c>
      <c r="G280" s="849">
        <v>19936</v>
      </c>
      <c r="H280" s="849">
        <v>1.0166241713411526</v>
      </c>
      <c r="I280" s="849">
        <v>356</v>
      </c>
      <c r="J280" s="849">
        <v>53</v>
      </c>
      <c r="K280" s="849">
        <v>19610</v>
      </c>
      <c r="L280" s="849">
        <v>1</v>
      </c>
      <c r="M280" s="849">
        <v>370</v>
      </c>
      <c r="N280" s="849">
        <v>57</v>
      </c>
      <c r="O280" s="849">
        <v>21090</v>
      </c>
      <c r="P280" s="837">
        <v>1.0754716981132075</v>
      </c>
      <c r="Q280" s="850">
        <v>370</v>
      </c>
    </row>
    <row r="281" spans="1:17" ht="14.4" customHeight="1" x14ac:dyDescent="0.3">
      <c r="A281" s="831" t="s">
        <v>7094</v>
      </c>
      <c r="B281" s="832" t="s">
        <v>7095</v>
      </c>
      <c r="C281" s="832" t="s">
        <v>5459</v>
      </c>
      <c r="D281" s="832" t="s">
        <v>7126</v>
      </c>
      <c r="E281" s="832" t="s">
        <v>7127</v>
      </c>
      <c r="F281" s="849"/>
      <c r="G281" s="849"/>
      <c r="H281" s="849"/>
      <c r="I281" s="849"/>
      <c r="J281" s="849">
        <v>1</v>
      </c>
      <c r="K281" s="849">
        <v>3105</v>
      </c>
      <c r="L281" s="849">
        <v>1</v>
      </c>
      <c r="M281" s="849">
        <v>3105</v>
      </c>
      <c r="N281" s="849"/>
      <c r="O281" s="849"/>
      <c r="P281" s="837"/>
      <c r="Q281" s="850"/>
    </row>
    <row r="282" spans="1:17" ht="14.4" customHeight="1" x14ac:dyDescent="0.3">
      <c r="A282" s="831" t="s">
        <v>7094</v>
      </c>
      <c r="B282" s="832" t="s">
        <v>7095</v>
      </c>
      <c r="C282" s="832" t="s">
        <v>5459</v>
      </c>
      <c r="D282" s="832" t="s">
        <v>7128</v>
      </c>
      <c r="E282" s="832" t="s">
        <v>7129</v>
      </c>
      <c r="F282" s="849">
        <v>4</v>
      </c>
      <c r="G282" s="849">
        <v>420</v>
      </c>
      <c r="H282" s="849">
        <v>1.8918918918918919</v>
      </c>
      <c r="I282" s="849">
        <v>105</v>
      </c>
      <c r="J282" s="849">
        <v>2</v>
      </c>
      <c r="K282" s="849">
        <v>222</v>
      </c>
      <c r="L282" s="849">
        <v>1</v>
      </c>
      <c r="M282" s="849">
        <v>111</v>
      </c>
      <c r="N282" s="849">
        <v>2</v>
      </c>
      <c r="O282" s="849">
        <v>222</v>
      </c>
      <c r="P282" s="837">
        <v>1</v>
      </c>
      <c r="Q282" s="850">
        <v>111</v>
      </c>
    </row>
    <row r="283" spans="1:17" ht="14.4" customHeight="1" x14ac:dyDescent="0.3">
      <c r="A283" s="831" t="s">
        <v>7094</v>
      </c>
      <c r="B283" s="832" t="s">
        <v>7095</v>
      </c>
      <c r="C283" s="832" t="s">
        <v>5459</v>
      </c>
      <c r="D283" s="832" t="s">
        <v>7130</v>
      </c>
      <c r="E283" s="832" t="s">
        <v>7131</v>
      </c>
      <c r="F283" s="849">
        <v>1</v>
      </c>
      <c r="G283" s="849">
        <v>117</v>
      </c>
      <c r="H283" s="849">
        <v>0.93600000000000005</v>
      </c>
      <c r="I283" s="849">
        <v>117</v>
      </c>
      <c r="J283" s="849">
        <v>1</v>
      </c>
      <c r="K283" s="849">
        <v>125</v>
      </c>
      <c r="L283" s="849">
        <v>1</v>
      </c>
      <c r="M283" s="849">
        <v>125</v>
      </c>
      <c r="N283" s="849"/>
      <c r="O283" s="849"/>
      <c r="P283" s="837"/>
      <c r="Q283" s="850"/>
    </row>
    <row r="284" spans="1:17" ht="14.4" customHeight="1" x14ac:dyDescent="0.3">
      <c r="A284" s="831" t="s">
        <v>7094</v>
      </c>
      <c r="B284" s="832" t="s">
        <v>7095</v>
      </c>
      <c r="C284" s="832" t="s">
        <v>5459</v>
      </c>
      <c r="D284" s="832" t="s">
        <v>7132</v>
      </c>
      <c r="E284" s="832" t="s">
        <v>7133</v>
      </c>
      <c r="F284" s="849">
        <v>2</v>
      </c>
      <c r="G284" s="849">
        <v>926</v>
      </c>
      <c r="H284" s="849"/>
      <c r="I284" s="849">
        <v>463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" customHeight="1" x14ac:dyDescent="0.3">
      <c r="A285" s="831" t="s">
        <v>7094</v>
      </c>
      <c r="B285" s="832" t="s">
        <v>7095</v>
      </c>
      <c r="C285" s="832" t="s">
        <v>5459</v>
      </c>
      <c r="D285" s="832" t="s">
        <v>6609</v>
      </c>
      <c r="E285" s="832" t="s">
        <v>6610</v>
      </c>
      <c r="F285" s="849"/>
      <c r="G285" s="849"/>
      <c r="H285" s="849"/>
      <c r="I285" s="849"/>
      <c r="J285" s="849"/>
      <c r="K285" s="849"/>
      <c r="L285" s="849"/>
      <c r="M285" s="849"/>
      <c r="N285" s="849">
        <v>1</v>
      </c>
      <c r="O285" s="849">
        <v>1285</v>
      </c>
      <c r="P285" s="837"/>
      <c r="Q285" s="850">
        <v>1285</v>
      </c>
    </row>
    <row r="286" spans="1:17" ht="14.4" customHeight="1" x14ac:dyDescent="0.3">
      <c r="A286" s="831" t="s">
        <v>7094</v>
      </c>
      <c r="B286" s="832" t="s">
        <v>7095</v>
      </c>
      <c r="C286" s="832" t="s">
        <v>5459</v>
      </c>
      <c r="D286" s="832" t="s">
        <v>7134</v>
      </c>
      <c r="E286" s="832" t="s">
        <v>7135</v>
      </c>
      <c r="F286" s="849">
        <v>33</v>
      </c>
      <c r="G286" s="849">
        <v>14421</v>
      </c>
      <c r="H286" s="849">
        <v>1.4375</v>
      </c>
      <c r="I286" s="849">
        <v>437</v>
      </c>
      <c r="J286" s="849">
        <v>22</v>
      </c>
      <c r="K286" s="849">
        <v>10032</v>
      </c>
      <c r="L286" s="849">
        <v>1</v>
      </c>
      <c r="M286" s="849">
        <v>456</v>
      </c>
      <c r="N286" s="849">
        <v>14</v>
      </c>
      <c r="O286" s="849">
        <v>6384</v>
      </c>
      <c r="P286" s="837">
        <v>0.63636363636363635</v>
      </c>
      <c r="Q286" s="850">
        <v>456</v>
      </c>
    </row>
    <row r="287" spans="1:17" ht="14.4" customHeight="1" x14ac:dyDescent="0.3">
      <c r="A287" s="831" t="s">
        <v>7094</v>
      </c>
      <c r="B287" s="832" t="s">
        <v>7095</v>
      </c>
      <c r="C287" s="832" t="s">
        <v>5459</v>
      </c>
      <c r="D287" s="832" t="s">
        <v>7136</v>
      </c>
      <c r="E287" s="832" t="s">
        <v>7137</v>
      </c>
      <c r="F287" s="849">
        <v>4</v>
      </c>
      <c r="G287" s="849">
        <v>216</v>
      </c>
      <c r="H287" s="849">
        <v>0.23275862068965517</v>
      </c>
      <c r="I287" s="849">
        <v>54</v>
      </c>
      <c r="J287" s="849">
        <v>16</v>
      </c>
      <c r="K287" s="849">
        <v>928</v>
      </c>
      <c r="L287" s="849">
        <v>1</v>
      </c>
      <c r="M287" s="849">
        <v>58</v>
      </c>
      <c r="N287" s="849">
        <v>9</v>
      </c>
      <c r="O287" s="849">
        <v>522</v>
      </c>
      <c r="P287" s="837">
        <v>0.5625</v>
      </c>
      <c r="Q287" s="850">
        <v>58</v>
      </c>
    </row>
    <row r="288" spans="1:17" ht="14.4" customHeight="1" x14ac:dyDescent="0.3">
      <c r="A288" s="831" t="s">
        <v>7094</v>
      </c>
      <c r="B288" s="832" t="s">
        <v>7095</v>
      </c>
      <c r="C288" s="832" t="s">
        <v>5459</v>
      </c>
      <c r="D288" s="832" t="s">
        <v>7138</v>
      </c>
      <c r="E288" s="832" t="s">
        <v>7139</v>
      </c>
      <c r="F288" s="849"/>
      <c r="G288" s="849"/>
      <c r="H288" s="849"/>
      <c r="I288" s="849"/>
      <c r="J288" s="849">
        <v>2</v>
      </c>
      <c r="K288" s="849">
        <v>4346</v>
      </c>
      <c r="L288" s="849">
        <v>1</v>
      </c>
      <c r="M288" s="849">
        <v>2173</v>
      </c>
      <c r="N288" s="849"/>
      <c r="O288" s="849"/>
      <c r="P288" s="837"/>
      <c r="Q288" s="850"/>
    </row>
    <row r="289" spans="1:17" ht="14.4" customHeight="1" x14ac:dyDescent="0.3">
      <c r="A289" s="831" t="s">
        <v>7094</v>
      </c>
      <c r="B289" s="832" t="s">
        <v>7095</v>
      </c>
      <c r="C289" s="832" t="s">
        <v>5459</v>
      </c>
      <c r="D289" s="832" t="s">
        <v>7140</v>
      </c>
      <c r="E289" s="832" t="s">
        <v>7141</v>
      </c>
      <c r="F289" s="849">
        <v>136</v>
      </c>
      <c r="G289" s="849">
        <v>22984</v>
      </c>
      <c r="H289" s="849">
        <v>0.75917423616845581</v>
      </c>
      <c r="I289" s="849">
        <v>169</v>
      </c>
      <c r="J289" s="849">
        <v>173</v>
      </c>
      <c r="K289" s="849">
        <v>30275</v>
      </c>
      <c r="L289" s="849">
        <v>1</v>
      </c>
      <c r="M289" s="849">
        <v>175</v>
      </c>
      <c r="N289" s="849">
        <v>214</v>
      </c>
      <c r="O289" s="849">
        <v>37664</v>
      </c>
      <c r="P289" s="837">
        <v>1.2440627580511974</v>
      </c>
      <c r="Q289" s="850">
        <v>176</v>
      </c>
    </row>
    <row r="290" spans="1:17" ht="14.4" customHeight="1" x14ac:dyDescent="0.3">
      <c r="A290" s="831" t="s">
        <v>7094</v>
      </c>
      <c r="B290" s="832" t="s">
        <v>7095</v>
      </c>
      <c r="C290" s="832" t="s">
        <v>5459</v>
      </c>
      <c r="D290" s="832" t="s">
        <v>7142</v>
      </c>
      <c r="E290" s="832" t="s">
        <v>7143</v>
      </c>
      <c r="F290" s="849"/>
      <c r="G290" s="849"/>
      <c r="H290" s="849"/>
      <c r="I290" s="849"/>
      <c r="J290" s="849"/>
      <c r="K290" s="849"/>
      <c r="L290" s="849"/>
      <c r="M290" s="849"/>
      <c r="N290" s="849">
        <v>4</v>
      </c>
      <c r="O290" s="849">
        <v>340</v>
      </c>
      <c r="P290" s="837"/>
      <c r="Q290" s="850">
        <v>85</v>
      </c>
    </row>
    <row r="291" spans="1:17" ht="14.4" customHeight="1" x14ac:dyDescent="0.3">
      <c r="A291" s="831" t="s">
        <v>7094</v>
      </c>
      <c r="B291" s="832" t="s">
        <v>7095</v>
      </c>
      <c r="C291" s="832" t="s">
        <v>5459</v>
      </c>
      <c r="D291" s="832" t="s">
        <v>7144</v>
      </c>
      <c r="E291" s="832" t="s">
        <v>7145</v>
      </c>
      <c r="F291" s="849">
        <v>1</v>
      </c>
      <c r="G291" s="849">
        <v>163</v>
      </c>
      <c r="H291" s="849">
        <v>0.2411242603550296</v>
      </c>
      <c r="I291" s="849">
        <v>163</v>
      </c>
      <c r="J291" s="849">
        <v>4</v>
      </c>
      <c r="K291" s="849">
        <v>676</v>
      </c>
      <c r="L291" s="849">
        <v>1</v>
      </c>
      <c r="M291" s="849">
        <v>169</v>
      </c>
      <c r="N291" s="849">
        <v>5</v>
      </c>
      <c r="O291" s="849">
        <v>850</v>
      </c>
      <c r="P291" s="837">
        <v>1.2573964497041421</v>
      </c>
      <c r="Q291" s="850">
        <v>170</v>
      </c>
    </row>
    <row r="292" spans="1:17" ht="14.4" customHeight="1" x14ac:dyDescent="0.3">
      <c r="A292" s="831" t="s">
        <v>7094</v>
      </c>
      <c r="B292" s="832" t="s">
        <v>7095</v>
      </c>
      <c r="C292" s="832" t="s">
        <v>5459</v>
      </c>
      <c r="D292" s="832" t="s">
        <v>6613</v>
      </c>
      <c r="E292" s="832" t="s">
        <v>6614</v>
      </c>
      <c r="F292" s="849"/>
      <c r="G292" s="849"/>
      <c r="H292" s="849"/>
      <c r="I292" s="849"/>
      <c r="J292" s="849"/>
      <c r="K292" s="849"/>
      <c r="L292" s="849"/>
      <c r="M292" s="849"/>
      <c r="N292" s="849">
        <v>10</v>
      </c>
      <c r="O292" s="849">
        <v>10120</v>
      </c>
      <c r="P292" s="837"/>
      <c r="Q292" s="850">
        <v>1012</v>
      </c>
    </row>
    <row r="293" spans="1:17" ht="14.4" customHeight="1" x14ac:dyDescent="0.3">
      <c r="A293" s="831" t="s">
        <v>7094</v>
      </c>
      <c r="B293" s="832" t="s">
        <v>7095</v>
      </c>
      <c r="C293" s="832" t="s">
        <v>5459</v>
      </c>
      <c r="D293" s="832" t="s">
        <v>6615</v>
      </c>
      <c r="E293" s="832" t="s">
        <v>6616</v>
      </c>
      <c r="F293" s="849"/>
      <c r="G293" s="849"/>
      <c r="H293" s="849"/>
      <c r="I293" s="849"/>
      <c r="J293" s="849"/>
      <c r="K293" s="849"/>
      <c r="L293" s="849"/>
      <c r="M293" s="849"/>
      <c r="N293" s="849">
        <v>4</v>
      </c>
      <c r="O293" s="849">
        <v>9188</v>
      </c>
      <c r="P293" s="837"/>
      <c r="Q293" s="850">
        <v>2297</v>
      </c>
    </row>
    <row r="294" spans="1:17" ht="14.4" customHeight="1" x14ac:dyDescent="0.3">
      <c r="A294" s="831" t="s">
        <v>7094</v>
      </c>
      <c r="B294" s="832" t="s">
        <v>7095</v>
      </c>
      <c r="C294" s="832" t="s">
        <v>5459</v>
      </c>
      <c r="D294" s="832" t="s">
        <v>7146</v>
      </c>
      <c r="E294" s="832" t="s">
        <v>7147</v>
      </c>
      <c r="F294" s="849"/>
      <c r="G294" s="849"/>
      <c r="H294" s="849"/>
      <c r="I294" s="849"/>
      <c r="J294" s="849"/>
      <c r="K294" s="849"/>
      <c r="L294" s="849"/>
      <c r="M294" s="849"/>
      <c r="N294" s="849">
        <v>2</v>
      </c>
      <c r="O294" s="849">
        <v>528</v>
      </c>
      <c r="P294" s="837"/>
      <c r="Q294" s="850">
        <v>264</v>
      </c>
    </row>
    <row r="295" spans="1:17" ht="14.4" customHeight="1" x14ac:dyDescent="0.3">
      <c r="A295" s="831" t="s">
        <v>7094</v>
      </c>
      <c r="B295" s="832" t="s">
        <v>7095</v>
      </c>
      <c r="C295" s="832" t="s">
        <v>5459</v>
      </c>
      <c r="D295" s="832" t="s">
        <v>7148</v>
      </c>
      <c r="E295" s="832" t="s">
        <v>7149</v>
      </c>
      <c r="F295" s="849">
        <v>2</v>
      </c>
      <c r="G295" s="849">
        <v>4024</v>
      </c>
      <c r="H295" s="849">
        <v>0.94460093896713615</v>
      </c>
      <c r="I295" s="849">
        <v>2012</v>
      </c>
      <c r="J295" s="849">
        <v>2</v>
      </c>
      <c r="K295" s="849">
        <v>4260</v>
      </c>
      <c r="L295" s="849">
        <v>1</v>
      </c>
      <c r="M295" s="849">
        <v>2130</v>
      </c>
      <c r="N295" s="849"/>
      <c r="O295" s="849"/>
      <c r="P295" s="837"/>
      <c r="Q295" s="850"/>
    </row>
    <row r="296" spans="1:17" ht="14.4" customHeight="1" x14ac:dyDescent="0.3">
      <c r="A296" s="831" t="s">
        <v>7094</v>
      </c>
      <c r="B296" s="832" t="s">
        <v>7095</v>
      </c>
      <c r="C296" s="832" t="s">
        <v>5459</v>
      </c>
      <c r="D296" s="832" t="s">
        <v>7150</v>
      </c>
      <c r="E296" s="832" t="s">
        <v>7151</v>
      </c>
      <c r="F296" s="849">
        <v>3</v>
      </c>
      <c r="G296" s="849">
        <v>678</v>
      </c>
      <c r="H296" s="849"/>
      <c r="I296" s="849">
        <v>226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7094</v>
      </c>
      <c r="B297" s="832" t="s">
        <v>7095</v>
      </c>
      <c r="C297" s="832" t="s">
        <v>5459</v>
      </c>
      <c r="D297" s="832" t="s">
        <v>7152</v>
      </c>
      <c r="E297" s="832" t="s">
        <v>7153</v>
      </c>
      <c r="F297" s="849">
        <v>4</v>
      </c>
      <c r="G297" s="849">
        <v>1672</v>
      </c>
      <c r="H297" s="849">
        <v>0.79054373522458632</v>
      </c>
      <c r="I297" s="849">
        <v>418</v>
      </c>
      <c r="J297" s="849">
        <v>5</v>
      </c>
      <c r="K297" s="849">
        <v>2115</v>
      </c>
      <c r="L297" s="849">
        <v>1</v>
      </c>
      <c r="M297" s="849">
        <v>423</v>
      </c>
      <c r="N297" s="849">
        <v>6</v>
      </c>
      <c r="O297" s="849">
        <v>2544</v>
      </c>
      <c r="P297" s="837">
        <v>1.2028368794326241</v>
      </c>
      <c r="Q297" s="850">
        <v>424</v>
      </c>
    </row>
    <row r="298" spans="1:17" ht="14.4" customHeight="1" x14ac:dyDescent="0.3">
      <c r="A298" s="831" t="s">
        <v>7154</v>
      </c>
      <c r="B298" s="832" t="s">
        <v>7155</v>
      </c>
      <c r="C298" s="832" t="s">
        <v>5459</v>
      </c>
      <c r="D298" s="832" t="s">
        <v>7156</v>
      </c>
      <c r="E298" s="832" t="s">
        <v>7157</v>
      </c>
      <c r="F298" s="849">
        <v>582</v>
      </c>
      <c r="G298" s="849">
        <v>93702</v>
      </c>
      <c r="H298" s="849">
        <v>0.90121473844171085</v>
      </c>
      <c r="I298" s="849">
        <v>161</v>
      </c>
      <c r="J298" s="849">
        <v>601</v>
      </c>
      <c r="K298" s="849">
        <v>103973</v>
      </c>
      <c r="L298" s="849">
        <v>1</v>
      </c>
      <c r="M298" s="849">
        <v>173</v>
      </c>
      <c r="N298" s="849">
        <v>598</v>
      </c>
      <c r="O298" s="849">
        <v>103454</v>
      </c>
      <c r="P298" s="837">
        <v>0.99500831946755408</v>
      </c>
      <c r="Q298" s="850">
        <v>173</v>
      </c>
    </row>
    <row r="299" spans="1:17" ht="14.4" customHeight="1" x14ac:dyDescent="0.3">
      <c r="A299" s="831" t="s">
        <v>7154</v>
      </c>
      <c r="B299" s="832" t="s">
        <v>7155</v>
      </c>
      <c r="C299" s="832" t="s">
        <v>5459</v>
      </c>
      <c r="D299" s="832" t="s">
        <v>7156</v>
      </c>
      <c r="E299" s="832" t="s">
        <v>7158</v>
      </c>
      <c r="F299" s="849">
        <v>293</v>
      </c>
      <c r="G299" s="849">
        <v>47173</v>
      </c>
      <c r="H299" s="849">
        <v>0.91502114287931102</v>
      </c>
      <c r="I299" s="849">
        <v>161</v>
      </c>
      <c r="J299" s="849">
        <v>298</v>
      </c>
      <c r="K299" s="849">
        <v>51554</v>
      </c>
      <c r="L299" s="849">
        <v>1</v>
      </c>
      <c r="M299" s="849">
        <v>173</v>
      </c>
      <c r="N299" s="849">
        <v>295</v>
      </c>
      <c r="O299" s="849">
        <v>51035</v>
      </c>
      <c r="P299" s="837">
        <v>0.98993288590604023</v>
      </c>
      <c r="Q299" s="850">
        <v>173</v>
      </c>
    </row>
    <row r="300" spans="1:17" ht="14.4" customHeight="1" x14ac:dyDescent="0.3">
      <c r="A300" s="831" t="s">
        <v>7154</v>
      </c>
      <c r="B300" s="832" t="s">
        <v>7155</v>
      </c>
      <c r="C300" s="832" t="s">
        <v>5459</v>
      </c>
      <c r="D300" s="832" t="s">
        <v>7159</v>
      </c>
      <c r="E300" s="832" t="s">
        <v>7160</v>
      </c>
      <c r="F300" s="849">
        <v>2</v>
      </c>
      <c r="G300" s="849">
        <v>2338</v>
      </c>
      <c r="H300" s="849">
        <v>0.66439329354930377</v>
      </c>
      <c r="I300" s="849">
        <v>1169</v>
      </c>
      <c r="J300" s="849">
        <v>3</v>
      </c>
      <c r="K300" s="849">
        <v>3519</v>
      </c>
      <c r="L300" s="849">
        <v>1</v>
      </c>
      <c r="M300" s="849">
        <v>1173</v>
      </c>
      <c r="N300" s="849"/>
      <c r="O300" s="849"/>
      <c r="P300" s="837"/>
      <c r="Q300" s="850"/>
    </row>
    <row r="301" spans="1:17" ht="14.4" customHeight="1" x14ac:dyDescent="0.3">
      <c r="A301" s="831" t="s">
        <v>7154</v>
      </c>
      <c r="B301" s="832" t="s">
        <v>7155</v>
      </c>
      <c r="C301" s="832" t="s">
        <v>5459</v>
      </c>
      <c r="D301" s="832" t="s">
        <v>7159</v>
      </c>
      <c r="E301" s="832" t="s">
        <v>7161</v>
      </c>
      <c r="F301" s="849">
        <v>5</v>
      </c>
      <c r="G301" s="849">
        <v>5845</v>
      </c>
      <c r="H301" s="849"/>
      <c r="I301" s="849">
        <v>1169</v>
      </c>
      <c r="J301" s="849"/>
      <c r="K301" s="849"/>
      <c r="L301" s="849"/>
      <c r="M301" s="849"/>
      <c r="N301" s="849"/>
      <c r="O301" s="849"/>
      <c r="P301" s="837"/>
      <c r="Q301" s="850"/>
    </row>
    <row r="302" spans="1:17" ht="14.4" customHeight="1" x14ac:dyDescent="0.3">
      <c r="A302" s="831" t="s">
        <v>7154</v>
      </c>
      <c r="B302" s="832" t="s">
        <v>7155</v>
      </c>
      <c r="C302" s="832" t="s">
        <v>5459</v>
      </c>
      <c r="D302" s="832" t="s">
        <v>7162</v>
      </c>
      <c r="E302" s="832" t="s">
        <v>7163</v>
      </c>
      <c r="F302" s="849">
        <v>63</v>
      </c>
      <c r="G302" s="849">
        <v>2520</v>
      </c>
      <c r="H302" s="849">
        <v>1.3968957871396896</v>
      </c>
      <c r="I302" s="849">
        <v>40</v>
      </c>
      <c r="J302" s="849">
        <v>44</v>
      </c>
      <c r="K302" s="849">
        <v>1804</v>
      </c>
      <c r="L302" s="849">
        <v>1</v>
      </c>
      <c r="M302" s="849">
        <v>41</v>
      </c>
      <c r="N302" s="849">
        <v>60</v>
      </c>
      <c r="O302" s="849">
        <v>2760</v>
      </c>
      <c r="P302" s="837">
        <v>1.5299334811529934</v>
      </c>
      <c r="Q302" s="850">
        <v>46</v>
      </c>
    </row>
    <row r="303" spans="1:17" ht="14.4" customHeight="1" x14ac:dyDescent="0.3">
      <c r="A303" s="831" t="s">
        <v>7154</v>
      </c>
      <c r="B303" s="832" t="s">
        <v>7155</v>
      </c>
      <c r="C303" s="832" t="s">
        <v>5459</v>
      </c>
      <c r="D303" s="832" t="s">
        <v>7066</v>
      </c>
      <c r="E303" s="832" t="s">
        <v>7067</v>
      </c>
      <c r="F303" s="849">
        <v>14</v>
      </c>
      <c r="G303" s="849">
        <v>5362</v>
      </c>
      <c r="H303" s="849">
        <v>1.2694128787878789</v>
      </c>
      <c r="I303" s="849">
        <v>383</v>
      </c>
      <c r="J303" s="849">
        <v>11</v>
      </c>
      <c r="K303" s="849">
        <v>4224</v>
      </c>
      <c r="L303" s="849">
        <v>1</v>
      </c>
      <c r="M303" s="849">
        <v>384</v>
      </c>
      <c r="N303" s="849">
        <v>36</v>
      </c>
      <c r="O303" s="849">
        <v>12492</v>
      </c>
      <c r="P303" s="837">
        <v>2.9573863636363638</v>
      </c>
      <c r="Q303" s="850">
        <v>347</v>
      </c>
    </row>
    <row r="304" spans="1:17" ht="14.4" customHeight="1" x14ac:dyDescent="0.3">
      <c r="A304" s="831" t="s">
        <v>7154</v>
      </c>
      <c r="B304" s="832" t="s">
        <v>7155</v>
      </c>
      <c r="C304" s="832" t="s">
        <v>5459</v>
      </c>
      <c r="D304" s="832" t="s">
        <v>7066</v>
      </c>
      <c r="E304" s="832" t="s">
        <v>7068</v>
      </c>
      <c r="F304" s="849">
        <v>7</v>
      </c>
      <c r="G304" s="849">
        <v>2681</v>
      </c>
      <c r="H304" s="849">
        <v>3.4908854166666665</v>
      </c>
      <c r="I304" s="849">
        <v>383</v>
      </c>
      <c r="J304" s="849">
        <v>2</v>
      </c>
      <c r="K304" s="849">
        <v>768</v>
      </c>
      <c r="L304" s="849">
        <v>1</v>
      </c>
      <c r="M304" s="849">
        <v>384</v>
      </c>
      <c r="N304" s="849">
        <v>12</v>
      </c>
      <c r="O304" s="849">
        <v>4164</v>
      </c>
      <c r="P304" s="837">
        <v>5.421875</v>
      </c>
      <c r="Q304" s="850">
        <v>347</v>
      </c>
    </row>
    <row r="305" spans="1:17" ht="14.4" customHeight="1" x14ac:dyDescent="0.3">
      <c r="A305" s="831" t="s">
        <v>7154</v>
      </c>
      <c r="B305" s="832" t="s">
        <v>7155</v>
      </c>
      <c r="C305" s="832" t="s">
        <v>5459</v>
      </c>
      <c r="D305" s="832" t="s">
        <v>7164</v>
      </c>
      <c r="E305" s="832" t="s">
        <v>7165</v>
      </c>
      <c r="F305" s="849"/>
      <c r="G305" s="849"/>
      <c r="H305" s="849"/>
      <c r="I305" s="849"/>
      <c r="J305" s="849"/>
      <c r="K305" s="849"/>
      <c r="L305" s="849"/>
      <c r="M305" s="849"/>
      <c r="N305" s="849">
        <v>10</v>
      </c>
      <c r="O305" s="849">
        <v>510</v>
      </c>
      <c r="P305" s="837"/>
      <c r="Q305" s="850">
        <v>51</v>
      </c>
    </row>
    <row r="306" spans="1:17" ht="14.4" customHeight="1" x14ac:dyDescent="0.3">
      <c r="A306" s="831" t="s">
        <v>7154</v>
      </c>
      <c r="B306" s="832" t="s">
        <v>7155</v>
      </c>
      <c r="C306" s="832" t="s">
        <v>5459</v>
      </c>
      <c r="D306" s="832" t="s">
        <v>7166</v>
      </c>
      <c r="E306" s="832" t="s">
        <v>7167</v>
      </c>
      <c r="F306" s="849">
        <v>3</v>
      </c>
      <c r="G306" s="849">
        <v>1335</v>
      </c>
      <c r="H306" s="849"/>
      <c r="I306" s="849">
        <v>445</v>
      </c>
      <c r="J306" s="849"/>
      <c r="K306" s="849"/>
      <c r="L306" s="849"/>
      <c r="M306" s="849"/>
      <c r="N306" s="849">
        <v>23</v>
      </c>
      <c r="O306" s="849">
        <v>8671</v>
      </c>
      <c r="P306" s="837"/>
      <c r="Q306" s="850">
        <v>377</v>
      </c>
    </row>
    <row r="307" spans="1:17" ht="14.4" customHeight="1" x14ac:dyDescent="0.3">
      <c r="A307" s="831" t="s">
        <v>7154</v>
      </c>
      <c r="B307" s="832" t="s">
        <v>7155</v>
      </c>
      <c r="C307" s="832" t="s">
        <v>5459</v>
      </c>
      <c r="D307" s="832" t="s">
        <v>7166</v>
      </c>
      <c r="E307" s="832" t="s">
        <v>7168</v>
      </c>
      <c r="F307" s="849">
        <v>3</v>
      </c>
      <c r="G307" s="849">
        <v>1335</v>
      </c>
      <c r="H307" s="849"/>
      <c r="I307" s="849">
        <v>445</v>
      </c>
      <c r="J307" s="849"/>
      <c r="K307" s="849"/>
      <c r="L307" s="849"/>
      <c r="M307" s="849"/>
      <c r="N307" s="849">
        <v>25</v>
      </c>
      <c r="O307" s="849">
        <v>9425</v>
      </c>
      <c r="P307" s="837"/>
      <c r="Q307" s="850">
        <v>377</v>
      </c>
    </row>
    <row r="308" spans="1:17" ht="14.4" customHeight="1" x14ac:dyDescent="0.3">
      <c r="A308" s="831" t="s">
        <v>7154</v>
      </c>
      <c r="B308" s="832" t="s">
        <v>7155</v>
      </c>
      <c r="C308" s="832" t="s">
        <v>5459</v>
      </c>
      <c r="D308" s="832" t="s">
        <v>7169</v>
      </c>
      <c r="E308" s="832" t="s">
        <v>7170</v>
      </c>
      <c r="F308" s="849">
        <v>146</v>
      </c>
      <c r="G308" s="849">
        <v>5986</v>
      </c>
      <c r="H308" s="849">
        <v>5.2786596119929454</v>
      </c>
      <c r="I308" s="849">
        <v>41</v>
      </c>
      <c r="J308" s="849">
        <v>27</v>
      </c>
      <c r="K308" s="849">
        <v>1134</v>
      </c>
      <c r="L308" s="849">
        <v>1</v>
      </c>
      <c r="M308" s="849">
        <v>42</v>
      </c>
      <c r="N308" s="849">
        <v>19</v>
      </c>
      <c r="O308" s="849">
        <v>646</v>
      </c>
      <c r="P308" s="837">
        <v>0.56966490299823636</v>
      </c>
      <c r="Q308" s="850">
        <v>34</v>
      </c>
    </row>
    <row r="309" spans="1:17" ht="14.4" customHeight="1" x14ac:dyDescent="0.3">
      <c r="A309" s="831" t="s">
        <v>7154</v>
      </c>
      <c r="B309" s="832" t="s">
        <v>7155</v>
      </c>
      <c r="C309" s="832" t="s">
        <v>5459</v>
      </c>
      <c r="D309" s="832" t="s">
        <v>7171</v>
      </c>
      <c r="E309" s="832" t="s">
        <v>7172</v>
      </c>
      <c r="F309" s="849">
        <v>60</v>
      </c>
      <c r="G309" s="849">
        <v>29460</v>
      </c>
      <c r="H309" s="849">
        <v>3.1514762516046213</v>
      </c>
      <c r="I309" s="849">
        <v>491</v>
      </c>
      <c r="J309" s="849">
        <v>19</v>
      </c>
      <c r="K309" s="849">
        <v>9348</v>
      </c>
      <c r="L309" s="849">
        <v>1</v>
      </c>
      <c r="M309" s="849">
        <v>492</v>
      </c>
      <c r="N309" s="849">
        <v>4</v>
      </c>
      <c r="O309" s="849">
        <v>2096</v>
      </c>
      <c r="P309" s="837">
        <v>0.22421908429610612</v>
      </c>
      <c r="Q309" s="850">
        <v>524</v>
      </c>
    </row>
    <row r="310" spans="1:17" ht="14.4" customHeight="1" x14ac:dyDescent="0.3">
      <c r="A310" s="831" t="s">
        <v>7154</v>
      </c>
      <c r="B310" s="832" t="s">
        <v>7155</v>
      </c>
      <c r="C310" s="832" t="s">
        <v>5459</v>
      </c>
      <c r="D310" s="832" t="s">
        <v>7173</v>
      </c>
      <c r="E310" s="832" t="s">
        <v>7174</v>
      </c>
      <c r="F310" s="849">
        <v>6</v>
      </c>
      <c r="G310" s="849">
        <v>186</v>
      </c>
      <c r="H310" s="849">
        <v>0.27272727272727271</v>
      </c>
      <c r="I310" s="849">
        <v>31</v>
      </c>
      <c r="J310" s="849">
        <v>22</v>
      </c>
      <c r="K310" s="849">
        <v>682</v>
      </c>
      <c r="L310" s="849">
        <v>1</v>
      </c>
      <c r="M310" s="849">
        <v>31</v>
      </c>
      <c r="N310" s="849">
        <v>2</v>
      </c>
      <c r="O310" s="849">
        <v>114</v>
      </c>
      <c r="P310" s="837">
        <v>0.16715542521994134</v>
      </c>
      <c r="Q310" s="850">
        <v>57</v>
      </c>
    </row>
    <row r="311" spans="1:17" ht="14.4" customHeight="1" x14ac:dyDescent="0.3">
      <c r="A311" s="831" t="s">
        <v>7154</v>
      </c>
      <c r="B311" s="832" t="s">
        <v>7155</v>
      </c>
      <c r="C311" s="832" t="s">
        <v>5459</v>
      </c>
      <c r="D311" s="832" t="s">
        <v>7175</v>
      </c>
      <c r="E311" s="832" t="s">
        <v>7176</v>
      </c>
      <c r="F311" s="849"/>
      <c r="G311" s="849"/>
      <c r="H311" s="849"/>
      <c r="I311" s="849"/>
      <c r="J311" s="849"/>
      <c r="K311" s="849"/>
      <c r="L311" s="849"/>
      <c r="M311" s="849"/>
      <c r="N311" s="849">
        <v>1</v>
      </c>
      <c r="O311" s="849">
        <v>224</v>
      </c>
      <c r="P311" s="837"/>
      <c r="Q311" s="850">
        <v>224</v>
      </c>
    </row>
    <row r="312" spans="1:17" ht="14.4" customHeight="1" x14ac:dyDescent="0.3">
      <c r="A312" s="831" t="s">
        <v>7154</v>
      </c>
      <c r="B312" s="832" t="s">
        <v>7155</v>
      </c>
      <c r="C312" s="832" t="s">
        <v>5459</v>
      </c>
      <c r="D312" s="832" t="s">
        <v>7177</v>
      </c>
      <c r="E312" s="832" t="s">
        <v>7178</v>
      </c>
      <c r="F312" s="849"/>
      <c r="G312" s="849"/>
      <c r="H312" s="849"/>
      <c r="I312" s="849"/>
      <c r="J312" s="849"/>
      <c r="K312" s="849"/>
      <c r="L312" s="849"/>
      <c r="M312" s="849"/>
      <c r="N312" s="849">
        <v>1</v>
      </c>
      <c r="O312" s="849">
        <v>553</v>
      </c>
      <c r="P312" s="837"/>
      <c r="Q312" s="850">
        <v>553</v>
      </c>
    </row>
    <row r="313" spans="1:17" ht="14.4" customHeight="1" x14ac:dyDescent="0.3">
      <c r="A313" s="831" t="s">
        <v>7154</v>
      </c>
      <c r="B313" s="832" t="s">
        <v>7155</v>
      </c>
      <c r="C313" s="832" t="s">
        <v>5459</v>
      </c>
      <c r="D313" s="832" t="s">
        <v>7179</v>
      </c>
      <c r="E313" s="832" t="s">
        <v>7180</v>
      </c>
      <c r="F313" s="849"/>
      <c r="G313" s="849"/>
      <c r="H313" s="849"/>
      <c r="I313" s="849"/>
      <c r="J313" s="849"/>
      <c r="K313" s="849"/>
      <c r="L313" s="849"/>
      <c r="M313" s="849"/>
      <c r="N313" s="849">
        <v>2</v>
      </c>
      <c r="O313" s="849">
        <v>286</v>
      </c>
      <c r="P313" s="837"/>
      <c r="Q313" s="850">
        <v>143</v>
      </c>
    </row>
    <row r="314" spans="1:17" ht="14.4" customHeight="1" x14ac:dyDescent="0.3">
      <c r="A314" s="831" t="s">
        <v>7154</v>
      </c>
      <c r="B314" s="832" t="s">
        <v>7155</v>
      </c>
      <c r="C314" s="832" t="s">
        <v>5459</v>
      </c>
      <c r="D314" s="832" t="s">
        <v>7181</v>
      </c>
      <c r="E314" s="832" t="s">
        <v>7182</v>
      </c>
      <c r="F314" s="849"/>
      <c r="G314" s="849"/>
      <c r="H314" s="849"/>
      <c r="I314" s="849"/>
      <c r="J314" s="849">
        <v>4</v>
      </c>
      <c r="K314" s="849">
        <v>412</v>
      </c>
      <c r="L314" s="849">
        <v>1</v>
      </c>
      <c r="M314" s="849">
        <v>103</v>
      </c>
      <c r="N314" s="849">
        <v>4</v>
      </c>
      <c r="O314" s="849">
        <v>260</v>
      </c>
      <c r="P314" s="837">
        <v>0.6310679611650486</v>
      </c>
      <c r="Q314" s="850">
        <v>65</v>
      </c>
    </row>
    <row r="315" spans="1:17" ht="14.4" customHeight="1" x14ac:dyDescent="0.3">
      <c r="A315" s="831" t="s">
        <v>7154</v>
      </c>
      <c r="B315" s="832" t="s">
        <v>7155</v>
      </c>
      <c r="C315" s="832" t="s">
        <v>5459</v>
      </c>
      <c r="D315" s="832" t="s">
        <v>7183</v>
      </c>
      <c r="E315" s="832" t="s">
        <v>7184</v>
      </c>
      <c r="F315" s="849">
        <v>581</v>
      </c>
      <c r="G315" s="849">
        <v>67396</v>
      </c>
      <c r="H315" s="849">
        <v>1.1613592500689276</v>
      </c>
      <c r="I315" s="849">
        <v>116</v>
      </c>
      <c r="J315" s="849">
        <v>496</v>
      </c>
      <c r="K315" s="849">
        <v>58032</v>
      </c>
      <c r="L315" s="849">
        <v>1</v>
      </c>
      <c r="M315" s="849">
        <v>117</v>
      </c>
      <c r="N315" s="849">
        <v>482</v>
      </c>
      <c r="O315" s="849">
        <v>65552</v>
      </c>
      <c r="P315" s="837">
        <v>1.1295836779707746</v>
      </c>
      <c r="Q315" s="850">
        <v>136</v>
      </c>
    </row>
    <row r="316" spans="1:17" ht="14.4" customHeight="1" x14ac:dyDescent="0.3">
      <c r="A316" s="831" t="s">
        <v>7154</v>
      </c>
      <c r="B316" s="832" t="s">
        <v>7155</v>
      </c>
      <c r="C316" s="832" t="s">
        <v>5459</v>
      </c>
      <c r="D316" s="832" t="s">
        <v>7185</v>
      </c>
      <c r="E316" s="832" t="s">
        <v>7186</v>
      </c>
      <c r="F316" s="849">
        <v>180</v>
      </c>
      <c r="G316" s="849">
        <v>15300</v>
      </c>
      <c r="H316" s="849">
        <v>1.031483853569743</v>
      </c>
      <c r="I316" s="849">
        <v>85</v>
      </c>
      <c r="J316" s="849">
        <v>163</v>
      </c>
      <c r="K316" s="849">
        <v>14833</v>
      </c>
      <c r="L316" s="849">
        <v>1</v>
      </c>
      <c r="M316" s="849">
        <v>91</v>
      </c>
      <c r="N316" s="849">
        <v>165</v>
      </c>
      <c r="O316" s="849">
        <v>15015</v>
      </c>
      <c r="P316" s="837">
        <v>1.0122699386503067</v>
      </c>
      <c r="Q316" s="850">
        <v>91</v>
      </c>
    </row>
    <row r="317" spans="1:17" ht="14.4" customHeight="1" x14ac:dyDescent="0.3">
      <c r="A317" s="831" t="s">
        <v>7154</v>
      </c>
      <c r="B317" s="832" t="s">
        <v>7155</v>
      </c>
      <c r="C317" s="832" t="s">
        <v>5459</v>
      </c>
      <c r="D317" s="832" t="s">
        <v>7187</v>
      </c>
      <c r="E317" s="832" t="s">
        <v>7188</v>
      </c>
      <c r="F317" s="849">
        <v>4</v>
      </c>
      <c r="G317" s="849">
        <v>392</v>
      </c>
      <c r="H317" s="849">
        <v>1.3198653198653199</v>
      </c>
      <c r="I317" s="849">
        <v>98</v>
      </c>
      <c r="J317" s="849">
        <v>3</v>
      </c>
      <c r="K317" s="849">
        <v>297</v>
      </c>
      <c r="L317" s="849">
        <v>1</v>
      </c>
      <c r="M317" s="849">
        <v>99</v>
      </c>
      <c r="N317" s="849">
        <v>7</v>
      </c>
      <c r="O317" s="849">
        <v>959</v>
      </c>
      <c r="P317" s="837">
        <v>3.2289562289562288</v>
      </c>
      <c r="Q317" s="850">
        <v>137</v>
      </c>
    </row>
    <row r="318" spans="1:17" ht="14.4" customHeight="1" x14ac:dyDescent="0.3">
      <c r="A318" s="831" t="s">
        <v>7154</v>
      </c>
      <c r="B318" s="832" t="s">
        <v>7155</v>
      </c>
      <c r="C318" s="832" t="s">
        <v>5459</v>
      </c>
      <c r="D318" s="832" t="s">
        <v>7189</v>
      </c>
      <c r="E318" s="832" t="s">
        <v>7190</v>
      </c>
      <c r="F318" s="849">
        <v>68</v>
      </c>
      <c r="G318" s="849">
        <v>1428</v>
      </c>
      <c r="H318" s="849">
        <v>1.7435897435897436</v>
      </c>
      <c r="I318" s="849">
        <v>21</v>
      </c>
      <c r="J318" s="849">
        <v>39</v>
      </c>
      <c r="K318" s="849">
        <v>819</v>
      </c>
      <c r="L318" s="849">
        <v>1</v>
      </c>
      <c r="M318" s="849">
        <v>21</v>
      </c>
      <c r="N318" s="849">
        <v>11</v>
      </c>
      <c r="O318" s="849">
        <v>726</v>
      </c>
      <c r="P318" s="837">
        <v>0.88644688644688641</v>
      </c>
      <c r="Q318" s="850">
        <v>66</v>
      </c>
    </row>
    <row r="319" spans="1:17" ht="14.4" customHeight="1" x14ac:dyDescent="0.3">
      <c r="A319" s="831" t="s">
        <v>7154</v>
      </c>
      <c r="B319" s="832" t="s">
        <v>7155</v>
      </c>
      <c r="C319" s="832" t="s">
        <v>5459</v>
      </c>
      <c r="D319" s="832" t="s">
        <v>7076</v>
      </c>
      <c r="E319" s="832" t="s">
        <v>7077</v>
      </c>
      <c r="F319" s="849">
        <v>97</v>
      </c>
      <c r="G319" s="849">
        <v>47239</v>
      </c>
      <c r="H319" s="849">
        <v>2.4820828079024801</v>
      </c>
      <c r="I319" s="849">
        <v>487</v>
      </c>
      <c r="J319" s="849">
        <v>39</v>
      </c>
      <c r="K319" s="849">
        <v>19032</v>
      </c>
      <c r="L319" s="849">
        <v>1</v>
      </c>
      <c r="M319" s="849">
        <v>488</v>
      </c>
      <c r="N319" s="849">
        <v>31</v>
      </c>
      <c r="O319" s="849">
        <v>10168</v>
      </c>
      <c r="P319" s="837">
        <v>0.53425809163514082</v>
      </c>
      <c r="Q319" s="850">
        <v>328</v>
      </c>
    </row>
    <row r="320" spans="1:17" ht="14.4" customHeight="1" x14ac:dyDescent="0.3">
      <c r="A320" s="831" t="s">
        <v>7154</v>
      </c>
      <c r="B320" s="832" t="s">
        <v>7155</v>
      </c>
      <c r="C320" s="832" t="s">
        <v>5459</v>
      </c>
      <c r="D320" s="832" t="s">
        <v>7076</v>
      </c>
      <c r="E320" s="832" t="s">
        <v>7078</v>
      </c>
      <c r="F320" s="849">
        <v>9</v>
      </c>
      <c r="G320" s="849">
        <v>4383</v>
      </c>
      <c r="H320" s="849">
        <v>1.4969262295081966</v>
      </c>
      <c r="I320" s="849">
        <v>487</v>
      </c>
      <c r="J320" s="849">
        <v>6</v>
      </c>
      <c r="K320" s="849">
        <v>2928</v>
      </c>
      <c r="L320" s="849">
        <v>1</v>
      </c>
      <c r="M320" s="849">
        <v>488</v>
      </c>
      <c r="N320" s="849">
        <v>21</v>
      </c>
      <c r="O320" s="849">
        <v>6888</v>
      </c>
      <c r="P320" s="837">
        <v>2.3524590163934427</v>
      </c>
      <c r="Q320" s="850">
        <v>328</v>
      </c>
    </row>
    <row r="321" spans="1:17" ht="14.4" customHeight="1" x14ac:dyDescent="0.3">
      <c r="A321" s="831" t="s">
        <v>7154</v>
      </c>
      <c r="B321" s="832" t="s">
        <v>7155</v>
      </c>
      <c r="C321" s="832" t="s">
        <v>5459</v>
      </c>
      <c r="D321" s="832" t="s">
        <v>7191</v>
      </c>
      <c r="E321" s="832" t="s">
        <v>7192</v>
      </c>
      <c r="F321" s="849">
        <v>104</v>
      </c>
      <c r="G321" s="849">
        <v>4264</v>
      </c>
      <c r="H321" s="849">
        <v>1.5072463768115942</v>
      </c>
      <c r="I321" s="849">
        <v>41</v>
      </c>
      <c r="J321" s="849">
        <v>69</v>
      </c>
      <c r="K321" s="849">
        <v>2829</v>
      </c>
      <c r="L321" s="849">
        <v>1</v>
      </c>
      <c r="M321" s="849">
        <v>41</v>
      </c>
      <c r="N321" s="849">
        <v>66</v>
      </c>
      <c r="O321" s="849">
        <v>3366</v>
      </c>
      <c r="P321" s="837">
        <v>1.1898197242841995</v>
      </c>
      <c r="Q321" s="850">
        <v>51</v>
      </c>
    </row>
    <row r="322" spans="1:17" ht="14.4" customHeight="1" x14ac:dyDescent="0.3">
      <c r="A322" s="831" t="s">
        <v>7154</v>
      </c>
      <c r="B322" s="832" t="s">
        <v>7155</v>
      </c>
      <c r="C322" s="832" t="s">
        <v>5459</v>
      </c>
      <c r="D322" s="832" t="s">
        <v>7193</v>
      </c>
      <c r="E322" s="832" t="s">
        <v>7194</v>
      </c>
      <c r="F322" s="849">
        <v>1</v>
      </c>
      <c r="G322" s="849">
        <v>219</v>
      </c>
      <c r="H322" s="849">
        <v>0.49103139013452912</v>
      </c>
      <c r="I322" s="849">
        <v>219</v>
      </c>
      <c r="J322" s="849">
        <v>2</v>
      </c>
      <c r="K322" s="849">
        <v>446</v>
      </c>
      <c r="L322" s="849">
        <v>1</v>
      </c>
      <c r="M322" s="849">
        <v>223</v>
      </c>
      <c r="N322" s="849"/>
      <c r="O322" s="849"/>
      <c r="P322" s="837"/>
      <c r="Q322" s="850"/>
    </row>
    <row r="323" spans="1:17" ht="14.4" customHeight="1" x14ac:dyDescent="0.3">
      <c r="A323" s="831" t="s">
        <v>7154</v>
      </c>
      <c r="B323" s="832" t="s">
        <v>7155</v>
      </c>
      <c r="C323" s="832" t="s">
        <v>5459</v>
      </c>
      <c r="D323" s="832" t="s">
        <v>7195</v>
      </c>
      <c r="E323" s="832" t="s">
        <v>7196</v>
      </c>
      <c r="F323" s="849">
        <v>6</v>
      </c>
      <c r="G323" s="849">
        <v>3648</v>
      </c>
      <c r="H323" s="849">
        <v>1.1882736156351792</v>
      </c>
      <c r="I323" s="849">
        <v>608</v>
      </c>
      <c r="J323" s="849">
        <v>5</v>
      </c>
      <c r="K323" s="849">
        <v>3070</v>
      </c>
      <c r="L323" s="849">
        <v>1</v>
      </c>
      <c r="M323" s="849">
        <v>614</v>
      </c>
      <c r="N323" s="849">
        <v>5</v>
      </c>
      <c r="O323" s="849">
        <v>3060</v>
      </c>
      <c r="P323" s="837">
        <v>0.99674267100977199</v>
      </c>
      <c r="Q323" s="850">
        <v>612</v>
      </c>
    </row>
    <row r="324" spans="1:17" ht="14.4" customHeight="1" x14ac:dyDescent="0.3">
      <c r="A324" s="831" t="s">
        <v>7154</v>
      </c>
      <c r="B324" s="832" t="s">
        <v>7155</v>
      </c>
      <c r="C324" s="832" t="s">
        <v>5459</v>
      </c>
      <c r="D324" s="832" t="s">
        <v>7195</v>
      </c>
      <c r="E324" s="832" t="s">
        <v>7197</v>
      </c>
      <c r="F324" s="849">
        <v>2</v>
      </c>
      <c r="G324" s="849">
        <v>1216</v>
      </c>
      <c r="H324" s="849"/>
      <c r="I324" s="849">
        <v>608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7154</v>
      </c>
      <c r="B325" s="832" t="s">
        <v>7155</v>
      </c>
      <c r="C325" s="832" t="s">
        <v>5459</v>
      </c>
      <c r="D325" s="832" t="s">
        <v>7198</v>
      </c>
      <c r="E325" s="832" t="s">
        <v>7199</v>
      </c>
      <c r="F325" s="849">
        <v>1</v>
      </c>
      <c r="G325" s="849">
        <v>962</v>
      </c>
      <c r="H325" s="849">
        <v>0.99896157840083077</v>
      </c>
      <c r="I325" s="849">
        <v>962</v>
      </c>
      <c r="J325" s="849">
        <v>1</v>
      </c>
      <c r="K325" s="849">
        <v>963</v>
      </c>
      <c r="L325" s="849">
        <v>1</v>
      </c>
      <c r="M325" s="849">
        <v>963</v>
      </c>
      <c r="N325" s="849"/>
      <c r="O325" s="849"/>
      <c r="P325" s="837"/>
      <c r="Q325" s="850"/>
    </row>
    <row r="326" spans="1:17" ht="14.4" customHeight="1" x14ac:dyDescent="0.3">
      <c r="A326" s="831" t="s">
        <v>7154</v>
      </c>
      <c r="B326" s="832" t="s">
        <v>7155</v>
      </c>
      <c r="C326" s="832" t="s">
        <v>5459</v>
      </c>
      <c r="D326" s="832" t="s">
        <v>7200</v>
      </c>
      <c r="E326" s="832" t="s">
        <v>7201</v>
      </c>
      <c r="F326" s="849"/>
      <c r="G326" s="849"/>
      <c r="H326" s="849"/>
      <c r="I326" s="849"/>
      <c r="J326" s="849"/>
      <c r="K326" s="849"/>
      <c r="L326" s="849"/>
      <c r="M326" s="849"/>
      <c r="N326" s="849">
        <v>115</v>
      </c>
      <c r="O326" s="849">
        <v>29900</v>
      </c>
      <c r="P326" s="837"/>
      <c r="Q326" s="850">
        <v>260</v>
      </c>
    </row>
    <row r="327" spans="1:17" ht="14.4" customHeight="1" x14ac:dyDescent="0.3">
      <c r="A327" s="831" t="s">
        <v>7154</v>
      </c>
      <c r="B327" s="832" t="s">
        <v>7155</v>
      </c>
      <c r="C327" s="832" t="s">
        <v>5459</v>
      </c>
      <c r="D327" s="832" t="s">
        <v>7202</v>
      </c>
      <c r="E327" s="832" t="s">
        <v>7203</v>
      </c>
      <c r="F327" s="849"/>
      <c r="G327" s="849"/>
      <c r="H327" s="849"/>
      <c r="I327" s="849"/>
      <c r="J327" s="849"/>
      <c r="K327" s="849"/>
      <c r="L327" s="849"/>
      <c r="M327" s="849"/>
      <c r="N327" s="849">
        <v>2</v>
      </c>
      <c r="O327" s="849">
        <v>330</v>
      </c>
      <c r="P327" s="837"/>
      <c r="Q327" s="850">
        <v>165</v>
      </c>
    </row>
    <row r="328" spans="1:17" ht="14.4" customHeight="1" x14ac:dyDescent="0.3">
      <c r="A328" s="831" t="s">
        <v>7204</v>
      </c>
      <c r="B328" s="832" t="s">
        <v>6880</v>
      </c>
      <c r="C328" s="832" t="s">
        <v>5459</v>
      </c>
      <c r="D328" s="832" t="s">
        <v>7205</v>
      </c>
      <c r="E328" s="832" t="s">
        <v>7206</v>
      </c>
      <c r="F328" s="849"/>
      <c r="G328" s="849"/>
      <c r="H328" s="849"/>
      <c r="I328" s="849"/>
      <c r="J328" s="849"/>
      <c r="K328" s="849"/>
      <c r="L328" s="849"/>
      <c r="M328" s="849"/>
      <c r="N328" s="849">
        <v>1</v>
      </c>
      <c r="O328" s="849">
        <v>1483</v>
      </c>
      <c r="P328" s="837"/>
      <c r="Q328" s="850">
        <v>1483</v>
      </c>
    </row>
    <row r="329" spans="1:17" ht="14.4" customHeight="1" x14ac:dyDescent="0.3">
      <c r="A329" s="831" t="s">
        <v>7204</v>
      </c>
      <c r="B329" s="832" t="s">
        <v>6880</v>
      </c>
      <c r="C329" s="832" t="s">
        <v>5459</v>
      </c>
      <c r="D329" s="832" t="s">
        <v>7207</v>
      </c>
      <c r="E329" s="832" t="s">
        <v>7208</v>
      </c>
      <c r="F329" s="849">
        <v>2</v>
      </c>
      <c r="G329" s="849">
        <v>1662</v>
      </c>
      <c r="H329" s="849"/>
      <c r="I329" s="849">
        <v>831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7204</v>
      </c>
      <c r="B330" s="832" t="s">
        <v>6880</v>
      </c>
      <c r="C330" s="832" t="s">
        <v>5459</v>
      </c>
      <c r="D330" s="832" t="s">
        <v>7209</v>
      </c>
      <c r="E330" s="832" t="s">
        <v>7210</v>
      </c>
      <c r="F330" s="849"/>
      <c r="G330" s="849"/>
      <c r="H330" s="849"/>
      <c r="I330" s="849"/>
      <c r="J330" s="849">
        <v>1</v>
      </c>
      <c r="K330" s="849">
        <v>549</v>
      </c>
      <c r="L330" s="849">
        <v>1</v>
      </c>
      <c r="M330" s="849">
        <v>549</v>
      </c>
      <c r="N330" s="849"/>
      <c r="O330" s="849"/>
      <c r="P330" s="837"/>
      <c r="Q330" s="850"/>
    </row>
    <row r="331" spans="1:17" ht="14.4" customHeight="1" x14ac:dyDescent="0.3">
      <c r="A331" s="831" t="s">
        <v>7204</v>
      </c>
      <c r="B331" s="832" t="s">
        <v>6880</v>
      </c>
      <c r="C331" s="832" t="s">
        <v>5459</v>
      </c>
      <c r="D331" s="832" t="s">
        <v>7211</v>
      </c>
      <c r="E331" s="832" t="s">
        <v>7212</v>
      </c>
      <c r="F331" s="849"/>
      <c r="G331" s="849"/>
      <c r="H331" s="849"/>
      <c r="I331" s="849"/>
      <c r="J331" s="849">
        <v>1</v>
      </c>
      <c r="K331" s="849">
        <v>513</v>
      </c>
      <c r="L331" s="849">
        <v>1</v>
      </c>
      <c r="M331" s="849">
        <v>513</v>
      </c>
      <c r="N331" s="849"/>
      <c r="O331" s="849"/>
      <c r="P331" s="837"/>
      <c r="Q331" s="850"/>
    </row>
    <row r="332" spans="1:17" ht="14.4" customHeight="1" x14ac:dyDescent="0.3">
      <c r="A332" s="831" t="s">
        <v>7204</v>
      </c>
      <c r="B332" s="832" t="s">
        <v>6880</v>
      </c>
      <c r="C332" s="832" t="s">
        <v>5459</v>
      </c>
      <c r="D332" s="832" t="s">
        <v>7213</v>
      </c>
      <c r="E332" s="832" t="s">
        <v>7214</v>
      </c>
      <c r="F332" s="849"/>
      <c r="G332" s="849"/>
      <c r="H332" s="849"/>
      <c r="I332" s="849"/>
      <c r="J332" s="849">
        <v>1</v>
      </c>
      <c r="K332" s="849">
        <v>423</v>
      </c>
      <c r="L332" s="849">
        <v>1</v>
      </c>
      <c r="M332" s="849">
        <v>423</v>
      </c>
      <c r="N332" s="849"/>
      <c r="O332" s="849"/>
      <c r="P332" s="837"/>
      <c r="Q332" s="850"/>
    </row>
    <row r="333" spans="1:17" ht="14.4" customHeight="1" x14ac:dyDescent="0.3">
      <c r="A333" s="831" t="s">
        <v>7204</v>
      </c>
      <c r="B333" s="832" t="s">
        <v>6880</v>
      </c>
      <c r="C333" s="832" t="s">
        <v>5459</v>
      </c>
      <c r="D333" s="832" t="s">
        <v>7215</v>
      </c>
      <c r="E333" s="832" t="s">
        <v>7216</v>
      </c>
      <c r="F333" s="849"/>
      <c r="G333" s="849"/>
      <c r="H333" s="849"/>
      <c r="I333" s="849"/>
      <c r="J333" s="849">
        <v>1</v>
      </c>
      <c r="K333" s="849">
        <v>349</v>
      </c>
      <c r="L333" s="849">
        <v>1</v>
      </c>
      <c r="M333" s="849">
        <v>349</v>
      </c>
      <c r="N333" s="849"/>
      <c r="O333" s="849"/>
      <c r="P333" s="837"/>
      <c r="Q333" s="850"/>
    </row>
    <row r="334" spans="1:17" ht="14.4" customHeight="1" x14ac:dyDescent="0.3">
      <c r="A334" s="831" t="s">
        <v>7204</v>
      </c>
      <c r="B334" s="832" t="s">
        <v>6880</v>
      </c>
      <c r="C334" s="832" t="s">
        <v>5459</v>
      </c>
      <c r="D334" s="832" t="s">
        <v>7217</v>
      </c>
      <c r="E334" s="832" t="s">
        <v>7218</v>
      </c>
      <c r="F334" s="849"/>
      <c r="G334" s="849"/>
      <c r="H334" s="849"/>
      <c r="I334" s="849"/>
      <c r="J334" s="849"/>
      <c r="K334" s="849"/>
      <c r="L334" s="849"/>
      <c r="M334" s="849"/>
      <c r="N334" s="849">
        <v>5</v>
      </c>
      <c r="O334" s="849">
        <v>1750</v>
      </c>
      <c r="P334" s="837"/>
      <c r="Q334" s="850">
        <v>350</v>
      </c>
    </row>
    <row r="335" spans="1:17" ht="14.4" customHeight="1" x14ac:dyDescent="0.3">
      <c r="A335" s="831" t="s">
        <v>7204</v>
      </c>
      <c r="B335" s="832" t="s">
        <v>6880</v>
      </c>
      <c r="C335" s="832" t="s">
        <v>5459</v>
      </c>
      <c r="D335" s="832" t="s">
        <v>7219</v>
      </c>
      <c r="E335" s="832" t="s">
        <v>7220</v>
      </c>
      <c r="F335" s="849"/>
      <c r="G335" s="849"/>
      <c r="H335" s="849"/>
      <c r="I335" s="849"/>
      <c r="J335" s="849">
        <v>1</v>
      </c>
      <c r="K335" s="849">
        <v>5022</v>
      </c>
      <c r="L335" s="849">
        <v>1</v>
      </c>
      <c r="M335" s="849">
        <v>5022</v>
      </c>
      <c r="N335" s="849"/>
      <c r="O335" s="849"/>
      <c r="P335" s="837"/>
      <c r="Q335" s="850"/>
    </row>
    <row r="336" spans="1:17" ht="14.4" customHeight="1" x14ac:dyDescent="0.3">
      <c r="A336" s="831" t="s">
        <v>7204</v>
      </c>
      <c r="B336" s="832" t="s">
        <v>6880</v>
      </c>
      <c r="C336" s="832" t="s">
        <v>5459</v>
      </c>
      <c r="D336" s="832" t="s">
        <v>7221</v>
      </c>
      <c r="E336" s="832" t="s">
        <v>7222</v>
      </c>
      <c r="F336" s="849"/>
      <c r="G336" s="849"/>
      <c r="H336" s="849"/>
      <c r="I336" s="849"/>
      <c r="J336" s="849">
        <v>1</v>
      </c>
      <c r="K336" s="849">
        <v>291</v>
      </c>
      <c r="L336" s="849">
        <v>1</v>
      </c>
      <c r="M336" s="849">
        <v>291</v>
      </c>
      <c r="N336" s="849"/>
      <c r="O336" s="849"/>
      <c r="P336" s="837"/>
      <c r="Q336" s="850"/>
    </row>
    <row r="337" spans="1:17" ht="14.4" customHeight="1" x14ac:dyDescent="0.3">
      <c r="A337" s="831" t="s">
        <v>7223</v>
      </c>
      <c r="B337" s="832" t="s">
        <v>6608</v>
      </c>
      <c r="C337" s="832" t="s">
        <v>5459</v>
      </c>
      <c r="D337" s="832" t="s">
        <v>7224</v>
      </c>
      <c r="E337" s="832" t="s">
        <v>7225</v>
      </c>
      <c r="F337" s="849"/>
      <c r="G337" s="849"/>
      <c r="H337" s="849"/>
      <c r="I337" s="849"/>
      <c r="J337" s="849">
        <v>1</v>
      </c>
      <c r="K337" s="849">
        <v>12793</v>
      </c>
      <c r="L337" s="849">
        <v>1</v>
      </c>
      <c r="M337" s="849">
        <v>12793</v>
      </c>
      <c r="N337" s="849"/>
      <c r="O337" s="849"/>
      <c r="P337" s="837"/>
      <c r="Q337" s="850"/>
    </row>
    <row r="338" spans="1:17" ht="14.4" customHeight="1" x14ac:dyDescent="0.3">
      <c r="A338" s="831" t="s">
        <v>7223</v>
      </c>
      <c r="B338" s="832" t="s">
        <v>6608</v>
      </c>
      <c r="C338" s="832" t="s">
        <v>5459</v>
      </c>
      <c r="D338" s="832" t="s">
        <v>6609</v>
      </c>
      <c r="E338" s="832" t="s">
        <v>6610</v>
      </c>
      <c r="F338" s="849">
        <v>2</v>
      </c>
      <c r="G338" s="849">
        <v>2536</v>
      </c>
      <c r="H338" s="849">
        <v>1.9766173031956353</v>
      </c>
      <c r="I338" s="849">
        <v>1268</v>
      </c>
      <c r="J338" s="849">
        <v>1</v>
      </c>
      <c r="K338" s="849">
        <v>1283</v>
      </c>
      <c r="L338" s="849">
        <v>1</v>
      </c>
      <c r="M338" s="849">
        <v>1283</v>
      </c>
      <c r="N338" s="849"/>
      <c r="O338" s="849"/>
      <c r="P338" s="837"/>
      <c r="Q338" s="850"/>
    </row>
    <row r="339" spans="1:17" ht="14.4" customHeight="1" x14ac:dyDescent="0.3">
      <c r="A339" s="831" t="s">
        <v>7223</v>
      </c>
      <c r="B339" s="832" t="s">
        <v>6608</v>
      </c>
      <c r="C339" s="832" t="s">
        <v>5459</v>
      </c>
      <c r="D339" s="832" t="s">
        <v>7226</v>
      </c>
      <c r="E339" s="832" t="s">
        <v>7227</v>
      </c>
      <c r="F339" s="849">
        <v>2</v>
      </c>
      <c r="G339" s="849">
        <v>18892</v>
      </c>
      <c r="H339" s="849">
        <v>0.96852250589562183</v>
      </c>
      <c r="I339" s="849">
        <v>9446</v>
      </c>
      <c r="J339" s="849">
        <v>2</v>
      </c>
      <c r="K339" s="849">
        <v>19506</v>
      </c>
      <c r="L339" s="849">
        <v>1</v>
      </c>
      <c r="M339" s="849">
        <v>9753</v>
      </c>
      <c r="N339" s="849"/>
      <c r="O339" s="849"/>
      <c r="P339" s="837"/>
      <c r="Q339" s="850"/>
    </row>
    <row r="340" spans="1:17" ht="14.4" customHeight="1" x14ac:dyDescent="0.3">
      <c r="A340" s="831" t="s">
        <v>7223</v>
      </c>
      <c r="B340" s="832" t="s">
        <v>6608</v>
      </c>
      <c r="C340" s="832" t="s">
        <v>5459</v>
      </c>
      <c r="D340" s="832" t="s">
        <v>6615</v>
      </c>
      <c r="E340" s="832" t="s">
        <v>6616</v>
      </c>
      <c r="F340" s="849">
        <v>3</v>
      </c>
      <c r="G340" s="849">
        <v>6792</v>
      </c>
      <c r="H340" s="849">
        <v>0.74019180470793378</v>
      </c>
      <c r="I340" s="849">
        <v>2264</v>
      </c>
      <c r="J340" s="849">
        <v>4</v>
      </c>
      <c r="K340" s="849">
        <v>9176</v>
      </c>
      <c r="L340" s="849">
        <v>1</v>
      </c>
      <c r="M340" s="849">
        <v>2294</v>
      </c>
      <c r="N340" s="849"/>
      <c r="O340" s="849"/>
      <c r="P340" s="837"/>
      <c r="Q340" s="850"/>
    </row>
    <row r="341" spans="1:17" ht="14.4" customHeight="1" x14ac:dyDescent="0.3">
      <c r="A341" s="831" t="s">
        <v>7223</v>
      </c>
      <c r="B341" s="832" t="s">
        <v>6608</v>
      </c>
      <c r="C341" s="832" t="s">
        <v>5459</v>
      </c>
      <c r="D341" s="832" t="s">
        <v>7228</v>
      </c>
      <c r="E341" s="832" t="s">
        <v>7229</v>
      </c>
      <c r="F341" s="849">
        <v>3</v>
      </c>
      <c r="G341" s="849">
        <v>519</v>
      </c>
      <c r="H341" s="849"/>
      <c r="I341" s="849">
        <v>173</v>
      </c>
      <c r="J341" s="849"/>
      <c r="K341" s="849"/>
      <c r="L341" s="849"/>
      <c r="M341" s="849"/>
      <c r="N341" s="849"/>
      <c r="O341" s="849"/>
      <c r="P341" s="837"/>
      <c r="Q341" s="850"/>
    </row>
    <row r="342" spans="1:17" ht="14.4" customHeight="1" thickBot="1" x14ac:dyDescent="0.35">
      <c r="A342" s="839" t="s">
        <v>7223</v>
      </c>
      <c r="B342" s="840" t="s">
        <v>6608</v>
      </c>
      <c r="C342" s="840" t="s">
        <v>5459</v>
      </c>
      <c r="D342" s="840" t="s">
        <v>7230</v>
      </c>
      <c r="E342" s="840" t="s">
        <v>7231</v>
      </c>
      <c r="F342" s="851"/>
      <c r="G342" s="851"/>
      <c r="H342" s="851"/>
      <c r="I342" s="851"/>
      <c r="J342" s="851">
        <v>1</v>
      </c>
      <c r="K342" s="851">
        <v>0</v>
      </c>
      <c r="L342" s="851"/>
      <c r="M342" s="851">
        <v>0</v>
      </c>
      <c r="N342" s="851"/>
      <c r="O342" s="851"/>
      <c r="P342" s="845"/>
      <c r="Q342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329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6160</v>
      </c>
      <c r="D3" s="193">
        <f>SUBTOTAL(9,D6:D1048576)</f>
        <v>6265</v>
      </c>
      <c r="E3" s="193">
        <f>SUBTOTAL(9,E6:E1048576)</f>
        <v>6393</v>
      </c>
      <c r="F3" s="194">
        <f>IF(OR(E3=0,D3=0),"",E3/D3)</f>
        <v>1.0204309656823622</v>
      </c>
      <c r="G3" s="388">
        <f>SUBTOTAL(9,G6:G1048576)</f>
        <v>47639.321400000001</v>
      </c>
      <c r="H3" s="389">
        <f>SUBTOTAL(9,H6:H1048576)</f>
        <v>47855.199099999991</v>
      </c>
      <c r="I3" s="389">
        <f>SUBTOTAL(9,I6:I1048576)</f>
        <v>47450.830200000004</v>
      </c>
      <c r="J3" s="194">
        <f>IF(OR(I3=0,H3=0),"",I3/H3)</f>
        <v>0.99155015739972152</v>
      </c>
      <c r="K3" s="388">
        <f>SUBTOTAL(9,K6:K1048576)</f>
        <v>16758.48</v>
      </c>
      <c r="L3" s="389">
        <f>SUBTOTAL(9,L6:L1048576)</f>
        <v>16754.32</v>
      </c>
      <c r="M3" s="389">
        <f>SUBTOTAL(9,M6:M1048576)</f>
        <v>16566.239999999998</v>
      </c>
      <c r="N3" s="195">
        <f>IF(OR(M3=0,E3=0),"",M3*1000/E3)</f>
        <v>2591.3092444861563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294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2"/>
      <c r="B5" s="993"/>
      <c r="C5" s="1000">
        <v>2015</v>
      </c>
      <c r="D5" s="1000">
        <v>2016</v>
      </c>
      <c r="E5" s="1000">
        <v>2017</v>
      </c>
      <c r="F5" s="1001" t="s">
        <v>2</v>
      </c>
      <c r="G5" s="1011">
        <v>2015</v>
      </c>
      <c r="H5" s="1000">
        <v>2016</v>
      </c>
      <c r="I5" s="1000">
        <v>2017</v>
      </c>
      <c r="J5" s="1001" t="s">
        <v>2</v>
      </c>
      <c r="K5" s="1011">
        <v>2015</v>
      </c>
      <c r="L5" s="1000">
        <v>2016</v>
      </c>
      <c r="M5" s="1000">
        <v>2017</v>
      </c>
      <c r="N5" s="1012" t="s">
        <v>92</v>
      </c>
    </row>
    <row r="6" spans="1:14" ht="14.4" customHeight="1" x14ac:dyDescent="0.3">
      <c r="A6" s="994" t="s">
        <v>6146</v>
      </c>
      <c r="B6" s="997" t="s">
        <v>7233</v>
      </c>
      <c r="C6" s="1002">
        <v>4554</v>
      </c>
      <c r="D6" s="1003">
        <v>4636</v>
      </c>
      <c r="E6" s="1003">
        <v>4777</v>
      </c>
      <c r="F6" s="1008">
        <v>1.0304141501294219</v>
      </c>
      <c r="G6" s="1002">
        <v>4061.068600000001</v>
      </c>
      <c r="H6" s="1003">
        <v>4108.8985999999995</v>
      </c>
      <c r="I6" s="1003">
        <v>4207.7884999999997</v>
      </c>
      <c r="J6" s="1008">
        <v>1.024067252474909</v>
      </c>
      <c r="K6" s="1002">
        <v>546.48</v>
      </c>
      <c r="L6" s="1003">
        <v>556.32000000000005</v>
      </c>
      <c r="M6" s="1003">
        <v>573.24</v>
      </c>
      <c r="N6" s="1013">
        <v>120</v>
      </c>
    </row>
    <row r="7" spans="1:14" ht="14.4" customHeight="1" x14ac:dyDescent="0.3">
      <c r="A7" s="995" t="s">
        <v>6368</v>
      </c>
      <c r="B7" s="998" t="s">
        <v>7234</v>
      </c>
      <c r="C7" s="1004">
        <v>1072</v>
      </c>
      <c r="D7" s="1005">
        <v>1006</v>
      </c>
      <c r="E7" s="1005">
        <v>955</v>
      </c>
      <c r="F7" s="1009">
        <v>0.94930417495029817</v>
      </c>
      <c r="G7" s="1004">
        <v>30856.7798</v>
      </c>
      <c r="H7" s="1005">
        <v>28957.999399999993</v>
      </c>
      <c r="I7" s="1005">
        <v>27477.973600000001</v>
      </c>
      <c r="J7" s="1009">
        <v>0.94889060602715558</v>
      </c>
      <c r="K7" s="1004">
        <v>11792</v>
      </c>
      <c r="L7" s="1005">
        <v>11066</v>
      </c>
      <c r="M7" s="1005">
        <v>10505</v>
      </c>
      <c r="N7" s="1014">
        <v>11000</v>
      </c>
    </row>
    <row r="8" spans="1:14" ht="14.4" customHeight="1" x14ac:dyDescent="0.3">
      <c r="A8" s="995" t="s">
        <v>6384</v>
      </c>
      <c r="B8" s="998" t="s">
        <v>7234</v>
      </c>
      <c r="C8" s="1004">
        <v>396</v>
      </c>
      <c r="D8" s="1005">
        <v>443</v>
      </c>
      <c r="E8" s="1005">
        <v>484</v>
      </c>
      <c r="F8" s="1009">
        <v>1.09255079006772</v>
      </c>
      <c r="G8" s="1004">
        <v>9983.862000000001</v>
      </c>
      <c r="H8" s="1005">
        <v>11155.637400000001</v>
      </c>
      <c r="I8" s="1005">
        <v>12184.786200000006</v>
      </c>
      <c r="J8" s="1009">
        <v>1.092253697668589</v>
      </c>
      <c r="K8" s="1004">
        <v>3564</v>
      </c>
      <c r="L8" s="1005">
        <v>3987</v>
      </c>
      <c r="M8" s="1005">
        <v>4356</v>
      </c>
      <c r="N8" s="1014">
        <v>9000</v>
      </c>
    </row>
    <row r="9" spans="1:14" ht="14.4" customHeight="1" x14ac:dyDescent="0.3">
      <c r="A9" s="995" t="s">
        <v>6379</v>
      </c>
      <c r="B9" s="998" t="s">
        <v>7234</v>
      </c>
      <c r="C9" s="1004">
        <v>116</v>
      </c>
      <c r="D9" s="1005">
        <v>157</v>
      </c>
      <c r="E9" s="1005">
        <v>156</v>
      </c>
      <c r="F9" s="1009">
        <v>0.99363057324840764</v>
      </c>
      <c r="G9" s="1004">
        <v>2502.0503999999992</v>
      </c>
      <c r="H9" s="1005">
        <v>3386.3957999999989</v>
      </c>
      <c r="I9" s="1005">
        <v>3364.8263999999999</v>
      </c>
      <c r="J9" s="1009">
        <v>0.99363057324840798</v>
      </c>
      <c r="K9" s="1004">
        <v>812</v>
      </c>
      <c r="L9" s="1005">
        <v>1099</v>
      </c>
      <c r="M9" s="1005">
        <v>1092</v>
      </c>
      <c r="N9" s="1014">
        <v>7000</v>
      </c>
    </row>
    <row r="10" spans="1:14" ht="14.4" customHeight="1" x14ac:dyDescent="0.3">
      <c r="A10" s="995" t="s">
        <v>6370</v>
      </c>
      <c r="B10" s="998" t="s">
        <v>7234</v>
      </c>
      <c r="C10" s="1004">
        <v>22</v>
      </c>
      <c r="D10" s="1005">
        <v>23</v>
      </c>
      <c r="E10" s="1005">
        <v>19</v>
      </c>
      <c r="F10" s="1009">
        <v>0.82608695652173914</v>
      </c>
      <c r="G10" s="1004">
        <v>235.56059999999999</v>
      </c>
      <c r="H10" s="1005">
        <v>246.26789999999997</v>
      </c>
      <c r="I10" s="1005">
        <v>203.43870000000001</v>
      </c>
      <c r="J10" s="1009">
        <v>0.82608695652173925</v>
      </c>
      <c r="K10" s="1004">
        <v>44</v>
      </c>
      <c r="L10" s="1005">
        <v>46</v>
      </c>
      <c r="M10" s="1005">
        <v>38</v>
      </c>
      <c r="N10" s="1014">
        <v>2000</v>
      </c>
    </row>
    <row r="11" spans="1:14" ht="14.4" customHeight="1" thickBot="1" x14ac:dyDescent="0.35">
      <c r="A11" s="996" t="s">
        <v>6381</v>
      </c>
      <c r="B11" s="999" t="s">
        <v>7234</v>
      </c>
      <c r="C11" s="1006"/>
      <c r="D11" s="1007"/>
      <c r="E11" s="1007">
        <v>2</v>
      </c>
      <c r="F11" s="1010"/>
      <c r="G11" s="1006"/>
      <c r="H11" s="1007"/>
      <c r="I11" s="1007">
        <v>12.0168</v>
      </c>
      <c r="J11" s="1010"/>
      <c r="K11" s="1006"/>
      <c r="L11" s="1007"/>
      <c r="M11" s="1007">
        <v>2</v>
      </c>
      <c r="N11" s="1015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0.67457745354827436</v>
      </c>
      <c r="C4" s="323">
        <f t="shared" ref="C4:M4" si="0">(C10+C8)/C6</f>
        <v>1.0201885510981732</v>
      </c>
      <c r="D4" s="323">
        <f t="shared" si="0"/>
        <v>1.0830862813845914</v>
      </c>
      <c r="E4" s="323">
        <f t="shared" si="0"/>
        <v>1.1770513355300507</v>
      </c>
      <c r="F4" s="323">
        <f t="shared" si="0"/>
        <v>1.203140390151088</v>
      </c>
      <c r="G4" s="323">
        <f t="shared" si="0"/>
        <v>1.2067164528015304</v>
      </c>
      <c r="H4" s="323">
        <f t="shared" si="0"/>
        <v>1.159388371202122</v>
      </c>
      <c r="I4" s="323">
        <f t="shared" si="0"/>
        <v>1.1760004534876416</v>
      </c>
      <c r="J4" s="323">
        <f t="shared" si="0"/>
        <v>1.2086524491833264</v>
      </c>
      <c r="K4" s="323">
        <f t="shared" si="0"/>
        <v>1.189697369053369</v>
      </c>
      <c r="L4" s="323">
        <f t="shared" si="0"/>
        <v>8.2887467650254974E-3</v>
      </c>
      <c r="M4" s="323">
        <f t="shared" si="0"/>
        <v>8.2887467650254974E-3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12757.48732</v>
      </c>
      <c r="C5" s="323">
        <f>IF(ISERROR(VLOOKUP($A5,'Man Tab'!$A:$Q,COLUMN()+2,0)),0,VLOOKUP($A5,'Man Tab'!$A:$Q,COLUMN()+2,0))</f>
        <v>12854.836590000001</v>
      </c>
      <c r="D5" s="323">
        <f>IF(ISERROR(VLOOKUP($A5,'Man Tab'!$A:$Q,COLUMN()+2,0)),0,VLOOKUP($A5,'Man Tab'!$A:$Q,COLUMN()+2,0))</f>
        <v>13147.034390000001</v>
      </c>
      <c r="E5" s="323">
        <f>IF(ISERROR(VLOOKUP($A5,'Man Tab'!$A:$Q,COLUMN()+2,0)),0,VLOOKUP($A5,'Man Tab'!$A:$Q,COLUMN()+2,0))</f>
        <v>12248.11133</v>
      </c>
      <c r="F5" s="323">
        <f>IF(ISERROR(VLOOKUP($A5,'Man Tab'!$A:$Q,COLUMN()+2,0)),0,VLOOKUP($A5,'Man Tab'!$A:$Q,COLUMN()+2,0))</f>
        <v>12360.826800000001</v>
      </c>
      <c r="G5" s="323">
        <f>IF(ISERROR(VLOOKUP($A5,'Man Tab'!$A:$Q,COLUMN()+2,0)),0,VLOOKUP($A5,'Man Tab'!$A:$Q,COLUMN()+2,0))</f>
        <v>13955.057629999999</v>
      </c>
      <c r="H5" s="323">
        <f>IF(ISERROR(VLOOKUP($A5,'Man Tab'!$A:$Q,COLUMN()+2,0)),0,VLOOKUP($A5,'Man Tab'!$A:$Q,COLUMN()+2,0))</f>
        <v>12683.08676</v>
      </c>
      <c r="I5" s="323">
        <f>IF(ISERROR(VLOOKUP($A5,'Man Tab'!$A:$Q,COLUMN()+2,0)),0,VLOOKUP($A5,'Man Tab'!$A:$Q,COLUMN()+2,0))</f>
        <v>13706.374449999999</v>
      </c>
      <c r="J5" s="323">
        <f>IF(ISERROR(VLOOKUP($A5,'Man Tab'!$A:$Q,COLUMN()+2,0)),0,VLOOKUP($A5,'Man Tab'!$A:$Q,COLUMN()+2,0))</f>
        <v>13545.25496</v>
      </c>
      <c r="K5" s="323">
        <f>IF(ISERROR(VLOOKUP($A5,'Man Tab'!$A:$Q,COLUMN()+2,0)),0,VLOOKUP($A5,'Man Tab'!$A:$Q,COLUMN()+2,0))</f>
        <v>14341.32482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12757.48732</v>
      </c>
      <c r="C6" s="325">
        <f t="shared" ref="C6:M6" si="1">C5+B6</f>
        <v>25612.323909999999</v>
      </c>
      <c r="D6" s="325">
        <f t="shared" si="1"/>
        <v>38759.3583</v>
      </c>
      <c r="E6" s="325">
        <f t="shared" si="1"/>
        <v>51007.46963</v>
      </c>
      <c r="F6" s="325">
        <f t="shared" si="1"/>
        <v>63368.296430000002</v>
      </c>
      <c r="G6" s="325">
        <f t="shared" si="1"/>
        <v>77323.354059999998</v>
      </c>
      <c r="H6" s="325">
        <f t="shared" si="1"/>
        <v>90006.440820000003</v>
      </c>
      <c r="I6" s="325">
        <f t="shared" si="1"/>
        <v>103712.81527000001</v>
      </c>
      <c r="J6" s="325">
        <f t="shared" si="1"/>
        <v>117258.07023000001</v>
      </c>
      <c r="K6" s="325">
        <f t="shared" si="1"/>
        <v>131599.39505000002</v>
      </c>
      <c r="L6" s="325">
        <f t="shared" si="1"/>
        <v>131599.39505000002</v>
      </c>
      <c r="M6" s="325">
        <f t="shared" si="1"/>
        <v>131599.39505000002</v>
      </c>
    </row>
    <row r="7" spans="1:13" ht="14.4" customHeight="1" x14ac:dyDescent="0.3">
      <c r="A7" s="324" t="s">
        <v>125</v>
      </c>
      <c r="B7" s="324">
        <v>282.26</v>
      </c>
      <c r="C7" s="324">
        <v>863.21799999999996</v>
      </c>
      <c r="D7" s="324">
        <v>1388.078</v>
      </c>
      <c r="E7" s="324">
        <v>1986.386</v>
      </c>
      <c r="F7" s="324">
        <v>2522.1990000000001</v>
      </c>
      <c r="G7" s="324">
        <v>3086.3139999999999</v>
      </c>
      <c r="H7" s="324">
        <v>3453.0039999999999</v>
      </c>
      <c r="I7" s="324">
        <v>4037.9430000000002</v>
      </c>
      <c r="J7" s="324">
        <v>4691.97</v>
      </c>
      <c r="K7" s="324">
        <v>5182.4219999999996</v>
      </c>
      <c r="L7" s="324"/>
      <c r="M7" s="324"/>
    </row>
    <row r="8" spans="1:13" ht="14.4" customHeight="1" x14ac:dyDescent="0.3">
      <c r="A8" s="324" t="s">
        <v>98</v>
      </c>
      <c r="B8" s="325">
        <f>B7*30</f>
        <v>8467.7999999999993</v>
      </c>
      <c r="C8" s="325">
        <f t="shared" ref="C8:M8" si="2">C7*30</f>
        <v>25896.539999999997</v>
      </c>
      <c r="D8" s="325">
        <f t="shared" si="2"/>
        <v>41642.339999999997</v>
      </c>
      <c r="E8" s="325">
        <f t="shared" si="2"/>
        <v>59591.58</v>
      </c>
      <c r="F8" s="325">
        <f t="shared" si="2"/>
        <v>75665.97</v>
      </c>
      <c r="G8" s="325">
        <f t="shared" si="2"/>
        <v>92589.42</v>
      </c>
      <c r="H8" s="325">
        <f t="shared" si="2"/>
        <v>103590.12</v>
      </c>
      <c r="I8" s="325">
        <f t="shared" si="2"/>
        <v>121138.29000000001</v>
      </c>
      <c r="J8" s="325">
        <f t="shared" si="2"/>
        <v>140759.1</v>
      </c>
      <c r="K8" s="325">
        <f t="shared" si="2"/>
        <v>155472.65999999997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138113.31</v>
      </c>
      <c r="C9" s="324">
        <v>94746.310000000012</v>
      </c>
      <c r="D9" s="324">
        <v>104529.63</v>
      </c>
      <c r="E9" s="324">
        <v>109441</v>
      </c>
      <c r="F9" s="324">
        <v>128156.64000000001</v>
      </c>
      <c r="G9" s="324">
        <v>142956.63999999998</v>
      </c>
      <c r="H9" s="324">
        <v>44357.29</v>
      </c>
      <c r="I9" s="324">
        <v>65726.97</v>
      </c>
      <c r="J9" s="324">
        <v>137125.98000000001</v>
      </c>
      <c r="K9" s="324">
        <v>125640.29000000001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138.11330999999998</v>
      </c>
      <c r="C10" s="325">
        <f t="shared" ref="C10:M10" si="3">C9/1000+B10</f>
        <v>232.85962000000001</v>
      </c>
      <c r="D10" s="325">
        <f t="shared" si="3"/>
        <v>337.38925</v>
      </c>
      <c r="E10" s="325">
        <f t="shared" si="3"/>
        <v>446.83024999999998</v>
      </c>
      <c r="F10" s="325">
        <f t="shared" si="3"/>
        <v>574.98689000000002</v>
      </c>
      <c r="G10" s="325">
        <f t="shared" si="3"/>
        <v>717.94353000000001</v>
      </c>
      <c r="H10" s="325">
        <f t="shared" si="3"/>
        <v>762.30082000000004</v>
      </c>
      <c r="I10" s="325">
        <f t="shared" si="3"/>
        <v>828.0277900000001</v>
      </c>
      <c r="J10" s="325">
        <f t="shared" si="3"/>
        <v>965.15377000000012</v>
      </c>
      <c r="K10" s="325">
        <f t="shared" si="3"/>
        <v>1090.7940600000002</v>
      </c>
      <c r="L10" s="325">
        <f t="shared" si="3"/>
        <v>1090.7940600000002</v>
      </c>
      <c r="M10" s="325">
        <f t="shared" si="3"/>
        <v>1090.7940600000002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10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1.2936458768697698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1.2936458768697698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331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06" t="s">
        <v>256</v>
      </c>
      <c r="E4" s="406" t="s">
        <v>257</v>
      </c>
      <c r="F4" s="406" t="s">
        <v>258</v>
      </c>
      <c r="G4" s="406" t="s">
        <v>259</v>
      </c>
      <c r="H4" s="406" t="s">
        <v>260</v>
      </c>
      <c r="I4" s="406" t="s">
        <v>261</v>
      </c>
      <c r="J4" s="406" t="s">
        <v>262</v>
      </c>
      <c r="K4" s="406" t="s">
        <v>263</v>
      </c>
      <c r="L4" s="406" t="s">
        <v>264</v>
      </c>
      <c r="M4" s="406" t="s">
        <v>265</v>
      </c>
      <c r="N4" s="406" t="s">
        <v>266</v>
      </c>
      <c r="O4" s="406" t="s">
        <v>267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8034.25361475726</v>
      </c>
      <c r="C6" s="53">
        <v>669.52113456310497</v>
      </c>
      <c r="D6" s="53">
        <v>610.30002999999999</v>
      </c>
      <c r="E6" s="53">
        <v>1012.20499</v>
      </c>
      <c r="F6" s="53">
        <v>1174.36455</v>
      </c>
      <c r="G6" s="53">
        <v>603.03501000000006</v>
      </c>
      <c r="H6" s="53">
        <v>997.70002999999997</v>
      </c>
      <c r="I6" s="53">
        <v>808.47001999999998</v>
      </c>
      <c r="J6" s="53">
        <v>303.06401</v>
      </c>
      <c r="K6" s="53">
        <v>758.15450000000203</v>
      </c>
      <c r="L6" s="53">
        <v>404.40476999999998</v>
      </c>
      <c r="M6" s="53">
        <v>846.51977999999997</v>
      </c>
      <c r="N6" s="53">
        <v>0</v>
      </c>
      <c r="O6" s="53">
        <v>0</v>
      </c>
      <c r="P6" s="54">
        <v>7518.2176900000004</v>
      </c>
      <c r="Q6" s="184">
        <v>1.1229246250610001</v>
      </c>
    </row>
    <row r="7" spans="1:17" ht="14.4" customHeight="1" x14ac:dyDescent="0.3">
      <c r="A7" s="19" t="s">
        <v>35</v>
      </c>
      <c r="B7" s="55">
        <v>8013.2857142857101</v>
      </c>
      <c r="C7" s="56">
        <v>667.77380952380997</v>
      </c>
      <c r="D7" s="56">
        <v>713.23707999999999</v>
      </c>
      <c r="E7" s="56">
        <v>775.92516999999998</v>
      </c>
      <c r="F7" s="56">
        <v>705.97929000000101</v>
      </c>
      <c r="G7" s="56">
        <v>526.98537999999996</v>
      </c>
      <c r="H7" s="56">
        <v>750.09430999999995</v>
      </c>
      <c r="I7" s="56">
        <v>819.00491999999997</v>
      </c>
      <c r="J7" s="56">
        <v>299.32380000000001</v>
      </c>
      <c r="K7" s="56">
        <v>1068.26802</v>
      </c>
      <c r="L7" s="56">
        <v>777.76170000000002</v>
      </c>
      <c r="M7" s="56">
        <v>923.00027999999998</v>
      </c>
      <c r="N7" s="56">
        <v>0</v>
      </c>
      <c r="O7" s="56">
        <v>0</v>
      </c>
      <c r="P7" s="57">
        <v>7359.5799500000003</v>
      </c>
      <c r="Q7" s="185">
        <v>1.102106708145</v>
      </c>
    </row>
    <row r="8" spans="1:17" ht="14.4" customHeight="1" x14ac:dyDescent="0.3">
      <c r="A8" s="19" t="s">
        <v>36</v>
      </c>
      <c r="B8" s="55">
        <v>4306.0589303220904</v>
      </c>
      <c r="C8" s="56">
        <v>358.83824419350702</v>
      </c>
      <c r="D8" s="56">
        <v>364.05399999999997</v>
      </c>
      <c r="E8" s="56">
        <v>300.19</v>
      </c>
      <c r="F8" s="56">
        <v>361.01000000000101</v>
      </c>
      <c r="G8" s="56">
        <v>285.8</v>
      </c>
      <c r="H8" s="56">
        <v>264.67</v>
      </c>
      <c r="I8" s="56">
        <v>494.94</v>
      </c>
      <c r="J8" s="56">
        <v>174.66</v>
      </c>
      <c r="K8" s="56">
        <v>453.48000000000098</v>
      </c>
      <c r="L8" s="56">
        <v>518.4</v>
      </c>
      <c r="M8" s="56">
        <v>642.79</v>
      </c>
      <c r="N8" s="56">
        <v>0</v>
      </c>
      <c r="O8" s="56">
        <v>0</v>
      </c>
      <c r="P8" s="57">
        <v>3859.9940000000001</v>
      </c>
      <c r="Q8" s="185">
        <v>1.075691920373</v>
      </c>
    </row>
    <row r="9" spans="1:17" ht="14.4" customHeight="1" x14ac:dyDescent="0.3">
      <c r="A9" s="19" t="s">
        <v>37</v>
      </c>
      <c r="B9" s="55">
        <v>36647</v>
      </c>
      <c r="C9" s="56">
        <v>3053.9166666666702</v>
      </c>
      <c r="D9" s="56">
        <v>3140.1905700000002</v>
      </c>
      <c r="E9" s="56">
        <v>3039.6266700000001</v>
      </c>
      <c r="F9" s="56">
        <v>3007.5371400000099</v>
      </c>
      <c r="G9" s="56">
        <v>2889.6458699999998</v>
      </c>
      <c r="H9" s="56">
        <v>2462.87374</v>
      </c>
      <c r="I9" s="56">
        <v>3924.9180900000001</v>
      </c>
      <c r="J9" s="56">
        <v>2540.1572500000002</v>
      </c>
      <c r="K9" s="56">
        <v>3141.8005900000098</v>
      </c>
      <c r="L9" s="56">
        <v>3492.8803899999998</v>
      </c>
      <c r="M9" s="56">
        <v>3412.9103100000002</v>
      </c>
      <c r="N9" s="56">
        <v>0</v>
      </c>
      <c r="O9" s="56">
        <v>0</v>
      </c>
      <c r="P9" s="57">
        <v>31052.54062</v>
      </c>
      <c r="Q9" s="185">
        <v>1.01681034584</v>
      </c>
    </row>
    <row r="10" spans="1:17" ht="14.4" customHeight="1" x14ac:dyDescent="0.3">
      <c r="A10" s="19" t="s">
        <v>38</v>
      </c>
      <c r="B10" s="55">
        <v>681.72179065551097</v>
      </c>
      <c r="C10" s="56">
        <v>56.810149221292001</v>
      </c>
      <c r="D10" s="56">
        <v>44.959510000000002</v>
      </c>
      <c r="E10" s="56">
        <v>56.582830000000001</v>
      </c>
      <c r="F10" s="56">
        <v>57.000329999999998</v>
      </c>
      <c r="G10" s="56">
        <v>60.585129999999999</v>
      </c>
      <c r="H10" s="56">
        <v>58.09592</v>
      </c>
      <c r="I10" s="56">
        <v>68.831379999999996</v>
      </c>
      <c r="J10" s="56">
        <v>29.701219999999999</v>
      </c>
      <c r="K10" s="56">
        <v>59.71219</v>
      </c>
      <c r="L10" s="56">
        <v>60.269660000000002</v>
      </c>
      <c r="M10" s="56">
        <v>57.890329999999999</v>
      </c>
      <c r="N10" s="56">
        <v>0</v>
      </c>
      <c r="O10" s="56">
        <v>0</v>
      </c>
      <c r="P10" s="57">
        <v>553.62850000000003</v>
      </c>
      <c r="Q10" s="185">
        <v>0.97452393205900001</v>
      </c>
    </row>
    <row r="11" spans="1:17" ht="14.4" customHeight="1" x14ac:dyDescent="0.3">
      <c r="A11" s="19" t="s">
        <v>39</v>
      </c>
      <c r="B11" s="55">
        <v>815.13183514290995</v>
      </c>
      <c r="C11" s="56">
        <v>67.927652928575</v>
      </c>
      <c r="D11" s="56">
        <v>70.143090000000001</v>
      </c>
      <c r="E11" s="56">
        <v>53.22336</v>
      </c>
      <c r="F11" s="56">
        <v>82.219610000000003</v>
      </c>
      <c r="G11" s="56">
        <v>76.033019999999993</v>
      </c>
      <c r="H11" s="56">
        <v>67.198130000000006</v>
      </c>
      <c r="I11" s="56">
        <v>76.343029999999999</v>
      </c>
      <c r="J11" s="56">
        <v>37.345509999999997</v>
      </c>
      <c r="K11" s="56">
        <v>77.031260000000003</v>
      </c>
      <c r="L11" s="56">
        <v>66.836089999999999</v>
      </c>
      <c r="M11" s="56">
        <v>79.140190000000004</v>
      </c>
      <c r="N11" s="56">
        <v>0</v>
      </c>
      <c r="O11" s="56">
        <v>0</v>
      </c>
      <c r="P11" s="57">
        <v>685.51328999999998</v>
      </c>
      <c r="Q11" s="185">
        <v>1.0091814753570001</v>
      </c>
    </row>
    <row r="12" spans="1:17" ht="14.4" customHeight="1" x14ac:dyDescent="0.3">
      <c r="A12" s="19" t="s">
        <v>40</v>
      </c>
      <c r="B12" s="55">
        <v>596.97711311493197</v>
      </c>
      <c r="C12" s="56">
        <v>49.748092759576998</v>
      </c>
      <c r="D12" s="56">
        <v>52.444270000000003</v>
      </c>
      <c r="E12" s="56">
        <v>37.235149999999997</v>
      </c>
      <c r="F12" s="56">
        <v>62.298299999999998</v>
      </c>
      <c r="G12" s="56">
        <v>12.741910000000001</v>
      </c>
      <c r="H12" s="56">
        <v>20.207370000000001</v>
      </c>
      <c r="I12" s="56">
        <v>100.97131</v>
      </c>
      <c r="J12" s="56">
        <v>2.56603</v>
      </c>
      <c r="K12" s="56">
        <v>93.319810000000004</v>
      </c>
      <c r="L12" s="56">
        <v>15.77281</v>
      </c>
      <c r="M12" s="56">
        <v>63.153449999999999</v>
      </c>
      <c r="N12" s="56">
        <v>0</v>
      </c>
      <c r="O12" s="56">
        <v>0</v>
      </c>
      <c r="P12" s="57">
        <v>460.71041000000002</v>
      </c>
      <c r="Q12" s="185">
        <v>0.92608657828600005</v>
      </c>
    </row>
    <row r="13" spans="1:17" ht="14.4" customHeight="1" x14ac:dyDescent="0.3">
      <c r="A13" s="19" t="s">
        <v>41</v>
      </c>
      <c r="B13" s="55">
        <v>636</v>
      </c>
      <c r="C13" s="56">
        <v>53</v>
      </c>
      <c r="D13" s="56">
        <v>73.818870000000004</v>
      </c>
      <c r="E13" s="56">
        <v>64.012439999999998</v>
      </c>
      <c r="F13" s="56">
        <v>41.686529999999998</v>
      </c>
      <c r="G13" s="56">
        <v>50.471069999999997</v>
      </c>
      <c r="H13" s="56">
        <v>43.848050000000001</v>
      </c>
      <c r="I13" s="56">
        <v>48.941000000000003</v>
      </c>
      <c r="J13" s="56">
        <v>45.280630000000002</v>
      </c>
      <c r="K13" s="56">
        <v>60.015790000000003</v>
      </c>
      <c r="L13" s="56">
        <v>60.839120000000001</v>
      </c>
      <c r="M13" s="56">
        <v>56.434780000000003</v>
      </c>
      <c r="N13" s="56">
        <v>0</v>
      </c>
      <c r="O13" s="56">
        <v>0</v>
      </c>
      <c r="P13" s="57">
        <v>545.34828000000005</v>
      </c>
      <c r="Q13" s="185">
        <v>1.0289590188669999</v>
      </c>
    </row>
    <row r="14" spans="1:17" ht="14.4" customHeight="1" x14ac:dyDescent="0.3">
      <c r="A14" s="19" t="s">
        <v>42</v>
      </c>
      <c r="B14" s="55">
        <v>2112.1255361949402</v>
      </c>
      <c r="C14" s="56">
        <v>176.01046134957801</v>
      </c>
      <c r="D14" s="56">
        <v>266.48099999999999</v>
      </c>
      <c r="E14" s="56">
        <v>211.881</v>
      </c>
      <c r="F14" s="56">
        <v>193.96199999999999</v>
      </c>
      <c r="G14" s="56">
        <v>163.185</v>
      </c>
      <c r="H14" s="56">
        <v>146.43899999999999</v>
      </c>
      <c r="I14" s="56">
        <v>122.857</v>
      </c>
      <c r="J14" s="56">
        <v>113.504</v>
      </c>
      <c r="K14" s="56">
        <v>127.032</v>
      </c>
      <c r="L14" s="56">
        <v>133.63300000000001</v>
      </c>
      <c r="M14" s="56">
        <v>171.78399999999999</v>
      </c>
      <c r="N14" s="56">
        <v>0</v>
      </c>
      <c r="O14" s="56">
        <v>0</v>
      </c>
      <c r="P14" s="57">
        <v>1650.758</v>
      </c>
      <c r="Q14" s="185">
        <v>0.93787493501300001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330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330</v>
      </c>
    </row>
    <row r="17" spans="1:17" ht="14.4" customHeight="1" x14ac:dyDescent="0.3">
      <c r="A17" s="19" t="s">
        <v>45</v>
      </c>
      <c r="B17" s="55">
        <v>1293.7232480673999</v>
      </c>
      <c r="C17" s="56">
        <v>107.810270672283</v>
      </c>
      <c r="D17" s="56">
        <v>65.564310000000006</v>
      </c>
      <c r="E17" s="56">
        <v>99.368110000000001</v>
      </c>
      <c r="F17" s="56">
        <v>150.20155</v>
      </c>
      <c r="G17" s="56">
        <v>10.6981</v>
      </c>
      <c r="H17" s="56">
        <v>69.050600000000003</v>
      </c>
      <c r="I17" s="56">
        <v>101.36060000000001</v>
      </c>
      <c r="J17" s="56">
        <v>252.82748000000001</v>
      </c>
      <c r="K17" s="56">
        <v>228.64252000000101</v>
      </c>
      <c r="L17" s="56">
        <v>59.760629999999999</v>
      </c>
      <c r="M17" s="56">
        <v>76.623400000000004</v>
      </c>
      <c r="N17" s="56">
        <v>0</v>
      </c>
      <c r="O17" s="56">
        <v>0</v>
      </c>
      <c r="P17" s="57">
        <v>1114.0972999999999</v>
      </c>
      <c r="Q17" s="185">
        <v>1.033386979786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2.1269999999999998</v>
      </c>
      <c r="E18" s="56">
        <v>7.0419999999999998</v>
      </c>
      <c r="F18" s="56">
        <v>13.835000000000001</v>
      </c>
      <c r="G18" s="56">
        <v>31.368210000000001</v>
      </c>
      <c r="H18" s="56">
        <v>29.039000000000001</v>
      </c>
      <c r="I18" s="56">
        <v>58.606000000000002</v>
      </c>
      <c r="J18" s="56">
        <v>0</v>
      </c>
      <c r="K18" s="56">
        <v>39.331000000000003</v>
      </c>
      <c r="L18" s="56">
        <v>2.9580000000000002</v>
      </c>
      <c r="M18" s="56">
        <v>3.5819999999999999</v>
      </c>
      <c r="N18" s="56">
        <v>0</v>
      </c>
      <c r="O18" s="56">
        <v>0</v>
      </c>
      <c r="P18" s="57">
        <v>187.88820999999999</v>
      </c>
      <c r="Q18" s="185" t="s">
        <v>330</v>
      </c>
    </row>
    <row r="19" spans="1:17" ht="14.4" customHeight="1" x14ac:dyDescent="0.3">
      <c r="A19" s="19" t="s">
        <v>47</v>
      </c>
      <c r="B19" s="55">
        <v>3966.2686109952401</v>
      </c>
      <c r="C19" s="56">
        <v>330.52238424960302</v>
      </c>
      <c r="D19" s="56">
        <v>290.27465999999998</v>
      </c>
      <c r="E19" s="56">
        <v>257.09481</v>
      </c>
      <c r="F19" s="56">
        <v>375.44884000000098</v>
      </c>
      <c r="G19" s="56">
        <v>320.06033000000002</v>
      </c>
      <c r="H19" s="56">
        <v>295.83611000000002</v>
      </c>
      <c r="I19" s="56">
        <v>279.37344999999999</v>
      </c>
      <c r="J19" s="56">
        <v>461.79727000000003</v>
      </c>
      <c r="K19" s="56">
        <v>244.76370000000099</v>
      </c>
      <c r="L19" s="56">
        <v>378.4572</v>
      </c>
      <c r="M19" s="56">
        <v>312.81292999999999</v>
      </c>
      <c r="N19" s="56">
        <v>0</v>
      </c>
      <c r="O19" s="56">
        <v>0</v>
      </c>
      <c r="P19" s="57">
        <v>3215.9193</v>
      </c>
      <c r="Q19" s="185">
        <v>0.97298078836599999</v>
      </c>
    </row>
    <row r="20" spans="1:17" ht="14.4" customHeight="1" x14ac:dyDescent="0.3">
      <c r="A20" s="19" t="s">
        <v>48</v>
      </c>
      <c r="B20" s="55">
        <v>76904</v>
      </c>
      <c r="C20" s="56">
        <v>6408.6666666666697</v>
      </c>
      <c r="D20" s="56">
        <v>6408.3695699999998</v>
      </c>
      <c r="E20" s="56">
        <v>6318.2247399999997</v>
      </c>
      <c r="F20" s="56">
        <v>6268.3601100000096</v>
      </c>
      <c r="G20" s="56">
        <v>6586.5143200000002</v>
      </c>
      <c r="H20" s="56">
        <v>6494.56322</v>
      </c>
      <c r="I20" s="56">
        <v>6410.9799800000001</v>
      </c>
      <c r="J20" s="56">
        <v>7775.1292599999997</v>
      </c>
      <c r="K20" s="56">
        <v>6718.33140000002</v>
      </c>
      <c r="L20" s="56">
        <v>6938.9729399999997</v>
      </c>
      <c r="M20" s="56">
        <v>6825.60185</v>
      </c>
      <c r="N20" s="56">
        <v>0</v>
      </c>
      <c r="O20" s="56">
        <v>0</v>
      </c>
      <c r="P20" s="57">
        <v>66745.047390000007</v>
      </c>
      <c r="Q20" s="185">
        <v>1.0414810265779999</v>
      </c>
    </row>
    <row r="21" spans="1:17" ht="14.4" customHeight="1" x14ac:dyDescent="0.3">
      <c r="A21" s="20" t="s">
        <v>49</v>
      </c>
      <c r="B21" s="55">
        <v>7153.00000000001</v>
      </c>
      <c r="C21" s="56">
        <v>596.08333333333405</v>
      </c>
      <c r="D21" s="56">
        <v>571.82100000000003</v>
      </c>
      <c r="E21" s="56">
        <v>605.09699999999998</v>
      </c>
      <c r="F21" s="56">
        <v>603.61500000000103</v>
      </c>
      <c r="G21" s="56">
        <v>602.53599999999994</v>
      </c>
      <c r="H21" s="56">
        <v>604.471</v>
      </c>
      <c r="I21" s="56">
        <v>600.48500000000001</v>
      </c>
      <c r="J21" s="56">
        <v>604.32299999999998</v>
      </c>
      <c r="K21" s="56">
        <v>598.87600000000202</v>
      </c>
      <c r="L21" s="56">
        <v>599.34400000000005</v>
      </c>
      <c r="M21" s="56">
        <v>599.34400000000005</v>
      </c>
      <c r="N21" s="56">
        <v>0</v>
      </c>
      <c r="O21" s="56">
        <v>0</v>
      </c>
      <c r="P21" s="57">
        <v>5989.9120000000003</v>
      </c>
      <c r="Q21" s="185">
        <v>1.004878288829</v>
      </c>
    </row>
    <row r="22" spans="1:17" ht="14.4" customHeight="1" x14ac:dyDescent="0.3">
      <c r="A22" s="19" t="s">
        <v>50</v>
      </c>
      <c r="B22" s="55">
        <v>9</v>
      </c>
      <c r="C22" s="56">
        <v>0.75</v>
      </c>
      <c r="D22" s="56">
        <v>79.956800000000001</v>
      </c>
      <c r="E22" s="56">
        <v>0</v>
      </c>
      <c r="F22" s="56">
        <v>40.183700000000002</v>
      </c>
      <c r="G22" s="56">
        <v>6.5339999999999998</v>
      </c>
      <c r="H22" s="56">
        <v>41.606859999999998</v>
      </c>
      <c r="I22" s="56">
        <v>5.6799900000000001</v>
      </c>
      <c r="J22" s="56">
        <v>43.407539999999997</v>
      </c>
      <c r="K22" s="56">
        <v>25.264800000000001</v>
      </c>
      <c r="L22" s="56">
        <v>24.405000000000001</v>
      </c>
      <c r="M22" s="56">
        <v>262.98700000000002</v>
      </c>
      <c r="N22" s="56">
        <v>0</v>
      </c>
      <c r="O22" s="56">
        <v>0</v>
      </c>
      <c r="P22" s="57">
        <v>530.02569000000005</v>
      </c>
      <c r="Q22" s="185">
        <v>70.670091999999997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330</v>
      </c>
    </row>
    <row r="24" spans="1:17" ht="14.4" customHeight="1" x14ac:dyDescent="0.3">
      <c r="A24" s="20" t="s">
        <v>52</v>
      </c>
      <c r="B24" s="55">
        <v>2.91038304567337E-11</v>
      </c>
      <c r="C24" s="56">
        <v>0</v>
      </c>
      <c r="D24" s="56">
        <v>3.7455600000009999</v>
      </c>
      <c r="E24" s="56">
        <v>17.128319999997998</v>
      </c>
      <c r="F24" s="56">
        <v>9.3324400000000001</v>
      </c>
      <c r="G24" s="56">
        <v>21.91798</v>
      </c>
      <c r="H24" s="56">
        <v>15.133459999999999</v>
      </c>
      <c r="I24" s="56">
        <v>33.295859999999998</v>
      </c>
      <c r="J24" s="56">
        <v>-2.4000000299999999E-4</v>
      </c>
      <c r="K24" s="56">
        <v>12.35087</v>
      </c>
      <c r="L24" s="56">
        <v>10.559649999996999</v>
      </c>
      <c r="M24" s="56">
        <v>6.7505199999969996</v>
      </c>
      <c r="N24" s="56">
        <v>0</v>
      </c>
      <c r="O24" s="56">
        <v>0</v>
      </c>
      <c r="P24" s="57">
        <v>130.214419999993</v>
      </c>
      <c r="Q24" s="185"/>
    </row>
    <row r="25" spans="1:17" ht="14.4" customHeight="1" x14ac:dyDescent="0.3">
      <c r="A25" s="21" t="s">
        <v>53</v>
      </c>
      <c r="B25" s="58">
        <v>151168.546393536</v>
      </c>
      <c r="C25" s="59">
        <v>12597.378866128</v>
      </c>
      <c r="D25" s="59">
        <v>12757.48732</v>
      </c>
      <c r="E25" s="59">
        <v>12854.836590000001</v>
      </c>
      <c r="F25" s="59">
        <v>13147.034390000001</v>
      </c>
      <c r="G25" s="59">
        <v>12248.11133</v>
      </c>
      <c r="H25" s="59">
        <v>12360.826800000001</v>
      </c>
      <c r="I25" s="59">
        <v>13955.057629999999</v>
      </c>
      <c r="J25" s="59">
        <v>12683.08676</v>
      </c>
      <c r="K25" s="59">
        <v>13706.374449999999</v>
      </c>
      <c r="L25" s="59">
        <v>13545.25496</v>
      </c>
      <c r="M25" s="59">
        <v>14341.32482</v>
      </c>
      <c r="N25" s="59">
        <v>0</v>
      </c>
      <c r="O25" s="59">
        <v>0</v>
      </c>
      <c r="P25" s="60">
        <v>131599.39504999999</v>
      </c>
      <c r="Q25" s="186">
        <v>1.0446569595820001</v>
      </c>
    </row>
    <row r="26" spans="1:17" ht="14.4" customHeight="1" x14ac:dyDescent="0.3">
      <c r="A26" s="19" t="s">
        <v>54</v>
      </c>
      <c r="B26" s="55">
        <v>9945.3657913510906</v>
      </c>
      <c r="C26" s="56">
        <v>828.78048261259096</v>
      </c>
      <c r="D26" s="56">
        <v>917.04102999999998</v>
      </c>
      <c r="E26" s="56">
        <v>897.25671999999997</v>
      </c>
      <c r="F26" s="56">
        <v>915.56633999999997</v>
      </c>
      <c r="G26" s="56">
        <v>1047.4457500000001</v>
      </c>
      <c r="H26" s="56">
        <v>1016.12329</v>
      </c>
      <c r="I26" s="56">
        <v>1100.3247699999999</v>
      </c>
      <c r="J26" s="56">
        <v>974.04226000000006</v>
      </c>
      <c r="K26" s="56">
        <v>1188.21154</v>
      </c>
      <c r="L26" s="56">
        <v>947.11730999999997</v>
      </c>
      <c r="M26" s="56">
        <v>1235.5963400000001</v>
      </c>
      <c r="N26" s="56">
        <v>0</v>
      </c>
      <c r="O26" s="56">
        <v>0</v>
      </c>
      <c r="P26" s="57">
        <v>10238.725350000001</v>
      </c>
      <c r="Q26" s="185">
        <v>1.2353965331950001</v>
      </c>
    </row>
    <row r="27" spans="1:17" ht="14.4" customHeight="1" x14ac:dyDescent="0.3">
      <c r="A27" s="22" t="s">
        <v>55</v>
      </c>
      <c r="B27" s="58">
        <v>161113.91218488701</v>
      </c>
      <c r="C27" s="59">
        <v>13426.159348740601</v>
      </c>
      <c r="D27" s="59">
        <v>13674.528350000001</v>
      </c>
      <c r="E27" s="59">
        <v>13752.09331</v>
      </c>
      <c r="F27" s="59">
        <v>14062.60073</v>
      </c>
      <c r="G27" s="59">
        <v>13295.55708</v>
      </c>
      <c r="H27" s="59">
        <v>13376.95009</v>
      </c>
      <c r="I27" s="59">
        <v>15055.3824</v>
      </c>
      <c r="J27" s="59">
        <v>13657.12902</v>
      </c>
      <c r="K27" s="59">
        <v>14894.58599</v>
      </c>
      <c r="L27" s="59">
        <v>14492.37227</v>
      </c>
      <c r="M27" s="59">
        <v>15576.92116</v>
      </c>
      <c r="N27" s="59">
        <v>0</v>
      </c>
      <c r="O27" s="59">
        <v>0</v>
      </c>
      <c r="P27" s="60">
        <v>141838.12040000001</v>
      </c>
      <c r="Q27" s="186">
        <v>1.0564310814119999</v>
      </c>
    </row>
    <row r="28" spans="1:17" ht="14.4" customHeight="1" x14ac:dyDescent="0.3">
      <c r="A28" s="20" t="s">
        <v>56</v>
      </c>
      <c r="B28" s="55">
        <v>0.18440252539300001</v>
      </c>
      <c r="C28" s="56">
        <v>1.5366877116000001E-2</v>
      </c>
      <c r="D28" s="56">
        <v>0</v>
      </c>
      <c r="E28" s="56">
        <v>0</v>
      </c>
      <c r="F28" s="56">
        <v>0.15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330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10.4907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10.4907</v>
      </c>
      <c r="Q31" s="187" t="s">
        <v>330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268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269</v>
      </c>
      <c r="G4" s="536" t="s">
        <v>64</v>
      </c>
      <c r="H4" s="259" t="s">
        <v>182</v>
      </c>
      <c r="I4" s="534" t="s">
        <v>65</v>
      </c>
      <c r="J4" s="536" t="s">
        <v>279</v>
      </c>
      <c r="K4" s="537" t="s">
        <v>270</v>
      </c>
    </row>
    <row r="5" spans="1:11" ht="42" thickBot="1" x14ac:dyDescent="0.35">
      <c r="A5" s="103"/>
      <c r="B5" s="28" t="s">
        <v>272</v>
      </c>
      <c r="C5" s="29" t="s">
        <v>273</v>
      </c>
      <c r="D5" s="30" t="s">
        <v>274</v>
      </c>
      <c r="E5" s="30" t="s">
        <v>275</v>
      </c>
      <c r="F5" s="535"/>
      <c r="G5" s="535"/>
      <c r="H5" s="29" t="s">
        <v>271</v>
      </c>
      <c r="I5" s="535"/>
      <c r="J5" s="535"/>
      <c r="K5" s="538"/>
    </row>
    <row r="6" spans="1:11" ht="14.4" customHeight="1" thickBot="1" x14ac:dyDescent="0.35">
      <c r="A6" s="719" t="s">
        <v>332</v>
      </c>
      <c r="B6" s="701">
        <v>143532.211173118</v>
      </c>
      <c r="C6" s="701">
        <v>149038.81049</v>
      </c>
      <c r="D6" s="702">
        <v>5506.5993168818204</v>
      </c>
      <c r="E6" s="703">
        <v>1.038364902706</v>
      </c>
      <c r="F6" s="701">
        <v>151168.546393536</v>
      </c>
      <c r="G6" s="702">
        <v>125973.78866128001</v>
      </c>
      <c r="H6" s="704">
        <v>14341.32482</v>
      </c>
      <c r="I6" s="701">
        <v>131599.39504999999</v>
      </c>
      <c r="J6" s="702">
        <v>5625.6063887200098</v>
      </c>
      <c r="K6" s="705">
        <v>0.87054746631799995</v>
      </c>
    </row>
    <row r="7" spans="1:11" ht="14.4" customHeight="1" thickBot="1" x14ac:dyDescent="0.35">
      <c r="A7" s="720" t="s">
        <v>333</v>
      </c>
      <c r="B7" s="701">
        <v>59587.361061040501</v>
      </c>
      <c r="C7" s="701">
        <v>61582.058409999998</v>
      </c>
      <c r="D7" s="702">
        <v>1994.69734895948</v>
      </c>
      <c r="E7" s="703">
        <v>1.0334751751619999</v>
      </c>
      <c r="F7" s="701">
        <v>61842.554534473398</v>
      </c>
      <c r="G7" s="702">
        <v>51535.462112061097</v>
      </c>
      <c r="H7" s="704">
        <v>6253.6236399999998</v>
      </c>
      <c r="I7" s="701">
        <v>53686.290280000001</v>
      </c>
      <c r="J7" s="702">
        <v>2150.8281679388901</v>
      </c>
      <c r="K7" s="705">
        <v>0.86811242976799996</v>
      </c>
    </row>
    <row r="8" spans="1:11" ht="14.4" customHeight="1" thickBot="1" x14ac:dyDescent="0.35">
      <c r="A8" s="721" t="s">
        <v>334</v>
      </c>
      <c r="B8" s="701">
        <v>57477.820392639202</v>
      </c>
      <c r="C8" s="701">
        <v>59599.463409999997</v>
      </c>
      <c r="D8" s="702">
        <v>2121.6430173608801</v>
      </c>
      <c r="E8" s="703">
        <v>1.036912377728</v>
      </c>
      <c r="F8" s="701">
        <v>59730.428998278403</v>
      </c>
      <c r="G8" s="702">
        <v>49775.357498565398</v>
      </c>
      <c r="H8" s="704">
        <v>6081.8396400000001</v>
      </c>
      <c r="I8" s="701">
        <v>52035.532279999999</v>
      </c>
      <c r="J8" s="702">
        <v>2260.17478143467</v>
      </c>
      <c r="K8" s="705">
        <v>0.87117292061399998</v>
      </c>
    </row>
    <row r="9" spans="1:11" ht="14.4" customHeight="1" thickBot="1" x14ac:dyDescent="0.35">
      <c r="A9" s="722" t="s">
        <v>335</v>
      </c>
      <c r="B9" s="706">
        <v>0</v>
      </c>
      <c r="C9" s="706">
        <v>5.3299999999999997E-3</v>
      </c>
      <c r="D9" s="707">
        <v>5.3299999999999997E-3</v>
      </c>
      <c r="E9" s="708" t="s">
        <v>330</v>
      </c>
      <c r="F9" s="706">
        <v>0</v>
      </c>
      <c r="G9" s="707">
        <v>0</v>
      </c>
      <c r="H9" s="709">
        <v>5.1999999999999995E-4</v>
      </c>
      <c r="I9" s="706">
        <v>-4.6000000000000001E-4</v>
      </c>
      <c r="J9" s="707">
        <v>-4.6000000000000001E-4</v>
      </c>
      <c r="K9" s="710" t="s">
        <v>330</v>
      </c>
    </row>
    <row r="10" spans="1:11" ht="14.4" customHeight="1" thickBot="1" x14ac:dyDescent="0.35">
      <c r="A10" s="723" t="s">
        <v>336</v>
      </c>
      <c r="B10" s="701">
        <v>0</v>
      </c>
      <c r="C10" s="701">
        <v>5.3299999999999997E-3</v>
      </c>
      <c r="D10" s="702">
        <v>5.3299999999999997E-3</v>
      </c>
      <c r="E10" s="711" t="s">
        <v>330</v>
      </c>
      <c r="F10" s="701">
        <v>0</v>
      </c>
      <c r="G10" s="702">
        <v>0</v>
      </c>
      <c r="H10" s="704">
        <v>5.1999999999999995E-4</v>
      </c>
      <c r="I10" s="701">
        <v>-4.6000000000000001E-4</v>
      </c>
      <c r="J10" s="702">
        <v>-4.6000000000000001E-4</v>
      </c>
      <c r="K10" s="712" t="s">
        <v>330</v>
      </c>
    </row>
    <row r="11" spans="1:11" ht="14.4" customHeight="1" thickBot="1" x14ac:dyDescent="0.35">
      <c r="A11" s="722" t="s">
        <v>337</v>
      </c>
      <c r="B11" s="706">
        <v>6297.7886303237701</v>
      </c>
      <c r="C11" s="706">
        <v>8484.7116100000003</v>
      </c>
      <c r="D11" s="707">
        <v>2186.9229796762302</v>
      </c>
      <c r="E11" s="713">
        <v>1.3472525211699999</v>
      </c>
      <c r="F11" s="706">
        <v>8034.25361475726</v>
      </c>
      <c r="G11" s="707">
        <v>6695.2113456310499</v>
      </c>
      <c r="H11" s="709">
        <v>846.51977999999997</v>
      </c>
      <c r="I11" s="706">
        <v>7518.2176900000004</v>
      </c>
      <c r="J11" s="707">
        <v>823.00634436895496</v>
      </c>
      <c r="K11" s="714">
        <v>0.93577052088400003</v>
      </c>
    </row>
    <row r="12" spans="1:11" ht="14.4" customHeight="1" thickBot="1" x14ac:dyDescent="0.35">
      <c r="A12" s="723" t="s">
        <v>338</v>
      </c>
      <c r="B12" s="701">
        <v>6297.7886303237701</v>
      </c>
      <c r="C12" s="701">
        <v>8484.7116100000003</v>
      </c>
      <c r="D12" s="702">
        <v>2186.9229796762302</v>
      </c>
      <c r="E12" s="703">
        <v>1.3472525211699999</v>
      </c>
      <c r="F12" s="701">
        <v>8034.25361475726</v>
      </c>
      <c r="G12" s="702">
        <v>6695.2113456310499</v>
      </c>
      <c r="H12" s="704">
        <v>846.51977999999997</v>
      </c>
      <c r="I12" s="701">
        <v>7518.2176900000004</v>
      </c>
      <c r="J12" s="702">
        <v>823.00634436895496</v>
      </c>
      <c r="K12" s="705">
        <v>0.93577052088400003</v>
      </c>
    </row>
    <row r="13" spans="1:11" ht="14.4" customHeight="1" thickBot="1" x14ac:dyDescent="0.35">
      <c r="A13" s="722" t="s">
        <v>339</v>
      </c>
      <c r="B13" s="706">
        <v>8133.9985956403698</v>
      </c>
      <c r="C13" s="706">
        <v>8209.1800600000006</v>
      </c>
      <c r="D13" s="707">
        <v>75.181464359632002</v>
      </c>
      <c r="E13" s="713">
        <v>1.009242866651</v>
      </c>
      <c r="F13" s="706">
        <v>8013.2857142857101</v>
      </c>
      <c r="G13" s="707">
        <v>6677.7380952381</v>
      </c>
      <c r="H13" s="709">
        <v>923.00027999999998</v>
      </c>
      <c r="I13" s="706">
        <v>7359.5799500000003</v>
      </c>
      <c r="J13" s="707">
        <v>681.84185476190896</v>
      </c>
      <c r="K13" s="714">
        <v>0.91842225678699996</v>
      </c>
    </row>
    <row r="14" spans="1:11" ht="14.4" customHeight="1" thickBot="1" x14ac:dyDescent="0.35">
      <c r="A14" s="723" t="s">
        <v>340</v>
      </c>
      <c r="B14" s="701">
        <v>5820.0005254265998</v>
      </c>
      <c r="C14" s="701">
        <v>5855.6670299999996</v>
      </c>
      <c r="D14" s="702">
        <v>35.666504573400999</v>
      </c>
      <c r="E14" s="703">
        <v>1.006128264837</v>
      </c>
      <c r="F14" s="701">
        <v>5604</v>
      </c>
      <c r="G14" s="702">
        <v>4670</v>
      </c>
      <c r="H14" s="704">
        <v>609.71015</v>
      </c>
      <c r="I14" s="701">
        <v>5050.8280999999997</v>
      </c>
      <c r="J14" s="702">
        <v>380.828100000002</v>
      </c>
      <c r="K14" s="705">
        <v>0.90128981084899995</v>
      </c>
    </row>
    <row r="15" spans="1:11" ht="14.4" customHeight="1" thickBot="1" x14ac:dyDescent="0.35">
      <c r="A15" s="723" t="s">
        <v>341</v>
      </c>
      <c r="B15" s="701">
        <v>442.00003990353201</v>
      </c>
      <c r="C15" s="701">
        <v>456.27121</v>
      </c>
      <c r="D15" s="702">
        <v>14.271170096466999</v>
      </c>
      <c r="E15" s="703">
        <v>1.032287712235</v>
      </c>
      <c r="F15" s="701">
        <v>455</v>
      </c>
      <c r="G15" s="702">
        <v>379.16666666666703</v>
      </c>
      <c r="H15" s="704">
        <v>31.347449999999998</v>
      </c>
      <c r="I15" s="701">
        <v>251.03324000000001</v>
      </c>
      <c r="J15" s="702">
        <v>-128.133426666666</v>
      </c>
      <c r="K15" s="705">
        <v>0.55172140659299995</v>
      </c>
    </row>
    <row r="16" spans="1:11" ht="14.4" customHeight="1" thickBot="1" x14ac:dyDescent="0.35">
      <c r="A16" s="723" t="s">
        <v>342</v>
      </c>
      <c r="B16" s="701">
        <v>127.00001146549501</v>
      </c>
      <c r="C16" s="701">
        <v>89.425430000000006</v>
      </c>
      <c r="D16" s="702">
        <v>-37.574581465493999</v>
      </c>
      <c r="E16" s="703">
        <v>0.70413718052499996</v>
      </c>
      <c r="F16" s="701">
        <v>90</v>
      </c>
      <c r="G16" s="702">
        <v>75</v>
      </c>
      <c r="H16" s="704">
        <v>2.7590599999999998</v>
      </c>
      <c r="I16" s="701">
        <v>62.728569999999998</v>
      </c>
      <c r="J16" s="702">
        <v>-12.271430000000001</v>
      </c>
      <c r="K16" s="705">
        <v>0.696984111111</v>
      </c>
    </row>
    <row r="17" spans="1:11" ht="14.4" customHeight="1" thickBot="1" x14ac:dyDescent="0.35">
      <c r="A17" s="723" t="s">
        <v>343</v>
      </c>
      <c r="B17" s="701">
        <v>862.00007782091598</v>
      </c>
      <c r="C17" s="701">
        <v>1078.9094700000001</v>
      </c>
      <c r="D17" s="702">
        <v>216.90939217908399</v>
      </c>
      <c r="E17" s="703">
        <v>1.251635003012</v>
      </c>
      <c r="F17" s="701">
        <v>1010</v>
      </c>
      <c r="G17" s="702">
        <v>841.66666666666697</v>
      </c>
      <c r="H17" s="704">
        <v>232.09984</v>
      </c>
      <c r="I17" s="701">
        <v>1195.6877199999999</v>
      </c>
      <c r="J17" s="702">
        <v>354.02105333333401</v>
      </c>
      <c r="K17" s="705">
        <v>1.1838492277220001</v>
      </c>
    </row>
    <row r="18" spans="1:11" ht="14.4" customHeight="1" thickBot="1" x14ac:dyDescent="0.35">
      <c r="A18" s="723" t="s">
        <v>344</v>
      </c>
      <c r="B18" s="701">
        <v>58.000005236210001</v>
      </c>
      <c r="C18" s="701">
        <v>53.325850000000003</v>
      </c>
      <c r="D18" s="702">
        <v>-4.6741552362099998</v>
      </c>
      <c r="E18" s="703">
        <v>0.91941112389199997</v>
      </c>
      <c r="F18" s="701">
        <v>45.285714285714</v>
      </c>
      <c r="G18" s="702">
        <v>37.738095238094999</v>
      </c>
      <c r="H18" s="704">
        <v>0</v>
      </c>
      <c r="I18" s="701">
        <v>36.927169999999997</v>
      </c>
      <c r="J18" s="702">
        <v>-0.81092523809499995</v>
      </c>
      <c r="K18" s="705">
        <v>0.81542646687599996</v>
      </c>
    </row>
    <row r="19" spans="1:11" ht="14.4" customHeight="1" thickBot="1" x14ac:dyDescent="0.35">
      <c r="A19" s="723" t="s">
        <v>345</v>
      </c>
      <c r="B19" s="701">
        <v>500.00004513974301</v>
      </c>
      <c r="C19" s="701">
        <v>351.93857000000003</v>
      </c>
      <c r="D19" s="702">
        <v>-148.06147513974199</v>
      </c>
      <c r="E19" s="703">
        <v>0.70387707645399999</v>
      </c>
      <c r="F19" s="701">
        <v>469</v>
      </c>
      <c r="G19" s="702">
        <v>390.83333333333297</v>
      </c>
      <c r="H19" s="704">
        <v>27.57169</v>
      </c>
      <c r="I19" s="701">
        <v>414.73525000000001</v>
      </c>
      <c r="J19" s="702">
        <v>23.901916666666001</v>
      </c>
      <c r="K19" s="705">
        <v>0.88429690831499996</v>
      </c>
    </row>
    <row r="20" spans="1:11" ht="14.4" customHeight="1" thickBot="1" x14ac:dyDescent="0.35">
      <c r="A20" s="723" t="s">
        <v>346</v>
      </c>
      <c r="B20" s="701">
        <v>64.997867175207006</v>
      </c>
      <c r="C20" s="701">
        <v>68.872709999999998</v>
      </c>
      <c r="D20" s="702">
        <v>3.8748428247920002</v>
      </c>
      <c r="E20" s="703">
        <v>1.0596149226610001</v>
      </c>
      <c r="F20" s="701">
        <v>75</v>
      </c>
      <c r="G20" s="702">
        <v>62.5</v>
      </c>
      <c r="H20" s="704">
        <v>0.26729999999999998</v>
      </c>
      <c r="I20" s="701">
        <v>132.00479999999999</v>
      </c>
      <c r="J20" s="702">
        <v>69.504800000000003</v>
      </c>
      <c r="K20" s="705">
        <v>1.7600640000000001</v>
      </c>
    </row>
    <row r="21" spans="1:11" ht="14.4" customHeight="1" thickBot="1" x14ac:dyDescent="0.35">
      <c r="A21" s="723" t="s">
        <v>347</v>
      </c>
      <c r="B21" s="701">
        <v>260.00002347266701</v>
      </c>
      <c r="C21" s="701">
        <v>254.76979</v>
      </c>
      <c r="D21" s="702">
        <v>-5.2302334726659998</v>
      </c>
      <c r="E21" s="703">
        <v>0.97988371922799999</v>
      </c>
      <c r="F21" s="701">
        <v>265</v>
      </c>
      <c r="G21" s="702">
        <v>220.833333333333</v>
      </c>
      <c r="H21" s="704">
        <v>19.244789999999998</v>
      </c>
      <c r="I21" s="701">
        <v>215.63509999999999</v>
      </c>
      <c r="J21" s="702">
        <v>-5.1982333333330004</v>
      </c>
      <c r="K21" s="705">
        <v>0.81371735849000004</v>
      </c>
    </row>
    <row r="22" spans="1:11" ht="14.4" customHeight="1" thickBot="1" x14ac:dyDescent="0.35">
      <c r="A22" s="722" t="s">
        <v>348</v>
      </c>
      <c r="B22" s="706">
        <v>4099.9634007159902</v>
      </c>
      <c r="C22" s="706">
        <v>3944.88</v>
      </c>
      <c r="D22" s="707">
        <v>-155.08340071598801</v>
      </c>
      <c r="E22" s="713">
        <v>0.96217444265700003</v>
      </c>
      <c r="F22" s="706">
        <v>4306.0589303220904</v>
      </c>
      <c r="G22" s="707">
        <v>3588.3824419350699</v>
      </c>
      <c r="H22" s="709">
        <v>642.79</v>
      </c>
      <c r="I22" s="706">
        <v>3859.9940000000001</v>
      </c>
      <c r="J22" s="707">
        <v>271.611558064929</v>
      </c>
      <c r="K22" s="714">
        <v>0.89640993364400001</v>
      </c>
    </row>
    <row r="23" spans="1:11" ht="14.4" customHeight="1" thickBot="1" x14ac:dyDescent="0.35">
      <c r="A23" s="723" t="s">
        <v>349</v>
      </c>
      <c r="B23" s="701">
        <v>3586.8995329475001</v>
      </c>
      <c r="C23" s="701">
        <v>3376.116</v>
      </c>
      <c r="D23" s="702">
        <v>-210.78353294750201</v>
      </c>
      <c r="E23" s="703">
        <v>0.94123517232300002</v>
      </c>
      <c r="F23" s="701">
        <v>3644.7798410881901</v>
      </c>
      <c r="G23" s="702">
        <v>3037.3165342401599</v>
      </c>
      <c r="H23" s="704">
        <v>568.91</v>
      </c>
      <c r="I23" s="701">
        <v>3412.48</v>
      </c>
      <c r="J23" s="702">
        <v>375.16346575983903</v>
      </c>
      <c r="K23" s="705">
        <v>0.93626505544399996</v>
      </c>
    </row>
    <row r="24" spans="1:11" ht="14.4" customHeight="1" thickBot="1" x14ac:dyDescent="0.35">
      <c r="A24" s="723" t="s">
        <v>350</v>
      </c>
      <c r="B24" s="701">
        <v>513.06386776848603</v>
      </c>
      <c r="C24" s="701">
        <v>568.76400000000001</v>
      </c>
      <c r="D24" s="702">
        <v>55.700132231513997</v>
      </c>
      <c r="E24" s="703">
        <v>1.108563739781</v>
      </c>
      <c r="F24" s="701">
        <v>661.27908923389305</v>
      </c>
      <c r="G24" s="702">
        <v>551.06590769491095</v>
      </c>
      <c r="H24" s="704">
        <v>73.88</v>
      </c>
      <c r="I24" s="701">
        <v>447.51400000000001</v>
      </c>
      <c r="J24" s="702">
        <v>-103.55190769491</v>
      </c>
      <c r="K24" s="705">
        <v>0.67673998359499998</v>
      </c>
    </row>
    <row r="25" spans="1:11" ht="14.4" customHeight="1" thickBot="1" x14ac:dyDescent="0.35">
      <c r="A25" s="722" t="s">
        <v>351</v>
      </c>
      <c r="B25" s="706">
        <v>36553.055320360203</v>
      </c>
      <c r="C25" s="706">
        <v>36367.14875</v>
      </c>
      <c r="D25" s="707">
        <v>-185.90657036017399</v>
      </c>
      <c r="E25" s="713">
        <v>0.99491406207400002</v>
      </c>
      <c r="F25" s="706">
        <v>36647</v>
      </c>
      <c r="G25" s="707">
        <v>30539.166666666701</v>
      </c>
      <c r="H25" s="709">
        <v>3412.9103100000002</v>
      </c>
      <c r="I25" s="706">
        <v>31052.54062</v>
      </c>
      <c r="J25" s="707">
        <v>513.37395333333905</v>
      </c>
      <c r="K25" s="714">
        <v>0.84734195486599995</v>
      </c>
    </row>
    <row r="26" spans="1:11" ht="14.4" customHeight="1" thickBot="1" x14ac:dyDescent="0.35">
      <c r="A26" s="723" t="s">
        <v>352</v>
      </c>
      <c r="B26" s="701">
        <v>3282.7296591577001</v>
      </c>
      <c r="C26" s="701">
        <v>3099.7790500000001</v>
      </c>
      <c r="D26" s="702">
        <v>-182.950609157695</v>
      </c>
      <c r="E26" s="703">
        <v>0.94426875553099998</v>
      </c>
      <c r="F26" s="701">
        <v>3050</v>
      </c>
      <c r="G26" s="702">
        <v>2541.6666666666702</v>
      </c>
      <c r="H26" s="704">
        <v>217.06474</v>
      </c>
      <c r="I26" s="701">
        <v>1769.3391099999999</v>
      </c>
      <c r="J26" s="702">
        <v>-772.32755666666503</v>
      </c>
      <c r="K26" s="705">
        <v>0.580111183606</v>
      </c>
    </row>
    <row r="27" spans="1:11" ht="14.4" customHeight="1" thickBot="1" x14ac:dyDescent="0.35">
      <c r="A27" s="723" t="s">
        <v>353</v>
      </c>
      <c r="B27" s="701">
        <v>643.87326138215599</v>
      </c>
      <c r="C27" s="701">
        <v>1044.1608900000001</v>
      </c>
      <c r="D27" s="702">
        <v>400.28762861784401</v>
      </c>
      <c r="E27" s="703">
        <v>1.6216869881480001</v>
      </c>
      <c r="F27" s="701">
        <v>900</v>
      </c>
      <c r="G27" s="702">
        <v>750</v>
      </c>
      <c r="H27" s="704">
        <v>102.69532</v>
      </c>
      <c r="I27" s="701">
        <v>921.25905</v>
      </c>
      <c r="J27" s="702">
        <v>171.25905</v>
      </c>
      <c r="K27" s="705">
        <v>1.023621166666</v>
      </c>
    </row>
    <row r="28" spans="1:11" ht="14.4" customHeight="1" thickBot="1" x14ac:dyDescent="0.35">
      <c r="A28" s="723" t="s">
        <v>354</v>
      </c>
      <c r="B28" s="701">
        <v>1000.00009027948</v>
      </c>
      <c r="C28" s="701">
        <v>938.81793000000096</v>
      </c>
      <c r="D28" s="702">
        <v>-61.182160279483</v>
      </c>
      <c r="E28" s="703">
        <v>0.93881784524400003</v>
      </c>
      <c r="F28" s="701">
        <v>960</v>
      </c>
      <c r="G28" s="702">
        <v>800</v>
      </c>
      <c r="H28" s="704">
        <v>128.07972000000001</v>
      </c>
      <c r="I28" s="701">
        <v>753.64952000000096</v>
      </c>
      <c r="J28" s="702">
        <v>-46.350479999999003</v>
      </c>
      <c r="K28" s="705">
        <v>0.78505158333299996</v>
      </c>
    </row>
    <row r="29" spans="1:11" ht="14.4" customHeight="1" thickBot="1" x14ac:dyDescent="0.35">
      <c r="A29" s="723" t="s">
        <v>355</v>
      </c>
      <c r="B29" s="701">
        <v>0</v>
      </c>
      <c r="C29" s="701">
        <v>21.145800000000001</v>
      </c>
      <c r="D29" s="702">
        <v>21.145800000000001</v>
      </c>
      <c r="E29" s="711" t="s">
        <v>330</v>
      </c>
      <c r="F29" s="701">
        <v>25</v>
      </c>
      <c r="G29" s="702">
        <v>20.833333333333002</v>
      </c>
      <c r="H29" s="704">
        <v>0</v>
      </c>
      <c r="I29" s="701">
        <v>0</v>
      </c>
      <c r="J29" s="702">
        <v>-20.833333333333002</v>
      </c>
      <c r="K29" s="705">
        <v>0</v>
      </c>
    </row>
    <row r="30" spans="1:11" ht="14.4" customHeight="1" thickBot="1" x14ac:dyDescent="0.35">
      <c r="A30" s="723" t="s">
        <v>356</v>
      </c>
      <c r="B30" s="701">
        <v>1.0000000902790001</v>
      </c>
      <c r="C30" s="701">
        <v>0.96279999999999999</v>
      </c>
      <c r="D30" s="702">
        <v>-3.7200090279000002E-2</v>
      </c>
      <c r="E30" s="703">
        <v>0.96279991307799995</v>
      </c>
      <c r="F30" s="701">
        <v>1</v>
      </c>
      <c r="G30" s="702">
        <v>0.83333333333299997</v>
      </c>
      <c r="H30" s="704">
        <v>0</v>
      </c>
      <c r="I30" s="701">
        <v>0.86275999999999997</v>
      </c>
      <c r="J30" s="702">
        <v>2.9426666665999999E-2</v>
      </c>
      <c r="K30" s="705">
        <v>0.86275999999999997</v>
      </c>
    </row>
    <row r="31" spans="1:11" ht="14.4" customHeight="1" thickBot="1" x14ac:dyDescent="0.35">
      <c r="A31" s="723" t="s">
        <v>357</v>
      </c>
      <c r="B31" s="701">
        <v>1020.00009208507</v>
      </c>
      <c r="C31" s="701">
        <v>1158.51163</v>
      </c>
      <c r="D31" s="702">
        <v>138.51153791492601</v>
      </c>
      <c r="E31" s="703">
        <v>1.1357956131469999</v>
      </c>
      <c r="F31" s="701">
        <v>1159</v>
      </c>
      <c r="G31" s="702">
        <v>965.83333333333303</v>
      </c>
      <c r="H31" s="704">
        <v>93.130160000000004</v>
      </c>
      <c r="I31" s="701">
        <v>943.11942999999997</v>
      </c>
      <c r="J31" s="702">
        <v>-22.713903333331999</v>
      </c>
      <c r="K31" s="705">
        <v>0.81373548748900004</v>
      </c>
    </row>
    <row r="32" spans="1:11" ht="14.4" customHeight="1" thickBot="1" x14ac:dyDescent="0.35">
      <c r="A32" s="723" t="s">
        <v>358</v>
      </c>
      <c r="B32" s="701">
        <v>22119.374961701</v>
      </c>
      <c r="C32" s="701">
        <v>22062.27289</v>
      </c>
      <c r="D32" s="702">
        <v>-57.102071700952003</v>
      </c>
      <c r="E32" s="703">
        <v>0.99741845907399995</v>
      </c>
      <c r="F32" s="701">
        <v>22412</v>
      </c>
      <c r="G32" s="702">
        <v>18676.666666666701</v>
      </c>
      <c r="H32" s="704">
        <v>2258.3851500000001</v>
      </c>
      <c r="I32" s="701">
        <v>19752.014029999998</v>
      </c>
      <c r="J32" s="702">
        <v>1075.3473633333299</v>
      </c>
      <c r="K32" s="705">
        <v>0.88131420801299998</v>
      </c>
    </row>
    <row r="33" spans="1:11" ht="14.4" customHeight="1" thickBot="1" x14ac:dyDescent="0.35">
      <c r="A33" s="723" t="s">
        <v>359</v>
      </c>
      <c r="B33" s="701">
        <v>2048.6707832321699</v>
      </c>
      <c r="C33" s="701">
        <v>1834.1715200000001</v>
      </c>
      <c r="D33" s="702">
        <v>-214.49926323216599</v>
      </c>
      <c r="E33" s="703">
        <v>0.89529832465600001</v>
      </c>
      <c r="F33" s="701">
        <v>1900</v>
      </c>
      <c r="G33" s="702">
        <v>1583.3333333333301</v>
      </c>
      <c r="H33" s="704">
        <v>123.39019</v>
      </c>
      <c r="I33" s="701">
        <v>1533.2189699999999</v>
      </c>
      <c r="J33" s="702">
        <v>-50.114363333332001</v>
      </c>
      <c r="K33" s="705">
        <v>0.80695735263099999</v>
      </c>
    </row>
    <row r="34" spans="1:11" ht="14.4" customHeight="1" thickBot="1" x14ac:dyDescent="0.35">
      <c r="A34" s="723" t="s">
        <v>360</v>
      </c>
      <c r="B34" s="701">
        <v>1900.00017153102</v>
      </c>
      <c r="C34" s="701">
        <v>1921.5738799999999</v>
      </c>
      <c r="D34" s="702">
        <v>21.573708468980001</v>
      </c>
      <c r="E34" s="703">
        <v>1.011354582379</v>
      </c>
      <c r="F34" s="701">
        <v>1900</v>
      </c>
      <c r="G34" s="702">
        <v>1583.3333333333301</v>
      </c>
      <c r="H34" s="704">
        <v>151.90119999999999</v>
      </c>
      <c r="I34" s="701">
        <v>1602.67129</v>
      </c>
      <c r="J34" s="702">
        <v>19.337956666667001</v>
      </c>
      <c r="K34" s="705">
        <v>0.84351120526300005</v>
      </c>
    </row>
    <row r="35" spans="1:11" ht="14.4" customHeight="1" thickBot="1" x14ac:dyDescent="0.35">
      <c r="A35" s="723" t="s">
        <v>361</v>
      </c>
      <c r="B35" s="701">
        <v>200.00001805589699</v>
      </c>
      <c r="C35" s="701">
        <v>48.303550000000001</v>
      </c>
      <c r="D35" s="702">
        <v>-151.69646805589699</v>
      </c>
      <c r="E35" s="703">
        <v>0.241517728195</v>
      </c>
      <c r="F35" s="701">
        <v>100</v>
      </c>
      <c r="G35" s="702">
        <v>83.333333333333002</v>
      </c>
      <c r="H35" s="704">
        <v>6.4831000000000003</v>
      </c>
      <c r="I35" s="701">
        <v>46.162199999999999</v>
      </c>
      <c r="J35" s="702">
        <v>-37.171133333333003</v>
      </c>
      <c r="K35" s="705">
        <v>0.46162199999999998</v>
      </c>
    </row>
    <row r="36" spans="1:11" ht="14.4" customHeight="1" thickBot="1" x14ac:dyDescent="0.35">
      <c r="A36" s="723" t="s">
        <v>362</v>
      </c>
      <c r="B36" s="701">
        <v>265.00002392406299</v>
      </c>
      <c r="C36" s="701">
        <v>293.21294999999998</v>
      </c>
      <c r="D36" s="702">
        <v>28.212926075936</v>
      </c>
      <c r="E36" s="703">
        <v>1.1064638623730001</v>
      </c>
      <c r="F36" s="701">
        <v>280</v>
      </c>
      <c r="G36" s="702">
        <v>233.333333333333</v>
      </c>
      <c r="H36" s="704">
        <v>28.356000000000002</v>
      </c>
      <c r="I36" s="701">
        <v>247.54491999999999</v>
      </c>
      <c r="J36" s="702">
        <v>14.211586666665999</v>
      </c>
      <c r="K36" s="705">
        <v>0.88408900000000001</v>
      </c>
    </row>
    <row r="37" spans="1:11" ht="14.4" customHeight="1" thickBot="1" x14ac:dyDescent="0.35">
      <c r="A37" s="723" t="s">
        <v>363</v>
      </c>
      <c r="B37" s="701">
        <v>3132.0002827553499</v>
      </c>
      <c r="C37" s="701">
        <v>3074.0004399999998</v>
      </c>
      <c r="D37" s="702">
        <v>-57.999842755343998</v>
      </c>
      <c r="E37" s="703">
        <v>0.98148153335900001</v>
      </c>
      <c r="F37" s="701">
        <v>3100</v>
      </c>
      <c r="G37" s="702">
        <v>2583.3333333333298</v>
      </c>
      <c r="H37" s="704">
        <v>195.26996</v>
      </c>
      <c r="I37" s="701">
        <v>2694.55474</v>
      </c>
      <c r="J37" s="702">
        <v>111.22140666666699</v>
      </c>
      <c r="K37" s="705">
        <v>0.86921120645100003</v>
      </c>
    </row>
    <row r="38" spans="1:11" ht="14.4" customHeight="1" thickBot="1" x14ac:dyDescent="0.35">
      <c r="A38" s="723" t="s">
        <v>364</v>
      </c>
      <c r="B38" s="701">
        <v>878.00007926538694</v>
      </c>
      <c r="C38" s="701">
        <v>848.07717000000002</v>
      </c>
      <c r="D38" s="702">
        <v>-29.922909265386998</v>
      </c>
      <c r="E38" s="703">
        <v>0.96591924081500002</v>
      </c>
      <c r="F38" s="701">
        <v>840</v>
      </c>
      <c r="G38" s="702">
        <v>700</v>
      </c>
      <c r="H38" s="704">
        <v>79.459620000000001</v>
      </c>
      <c r="I38" s="701">
        <v>671.52898000000005</v>
      </c>
      <c r="J38" s="702">
        <v>-28.471019999999001</v>
      </c>
      <c r="K38" s="705">
        <v>0.79943926190400005</v>
      </c>
    </row>
    <row r="39" spans="1:11" ht="14.4" customHeight="1" thickBot="1" x14ac:dyDescent="0.35">
      <c r="A39" s="723" t="s">
        <v>365</v>
      </c>
      <c r="B39" s="701">
        <v>62.405896900645999</v>
      </c>
      <c r="C39" s="701">
        <v>22.158249999999999</v>
      </c>
      <c r="D39" s="702">
        <v>-40.247646900645996</v>
      </c>
      <c r="E39" s="703">
        <v>0.35506660588900002</v>
      </c>
      <c r="F39" s="701">
        <v>20</v>
      </c>
      <c r="G39" s="702">
        <v>16.666666666666</v>
      </c>
      <c r="H39" s="704">
        <v>28.695150000000002</v>
      </c>
      <c r="I39" s="701">
        <v>116.61562000000001</v>
      </c>
      <c r="J39" s="702">
        <v>99.948953333332994</v>
      </c>
      <c r="K39" s="705">
        <v>5.830781</v>
      </c>
    </row>
    <row r="40" spans="1:11" ht="14.4" customHeight="1" thickBot="1" x14ac:dyDescent="0.35">
      <c r="A40" s="722" t="s">
        <v>366</v>
      </c>
      <c r="B40" s="706">
        <v>636.54779862923101</v>
      </c>
      <c r="C40" s="706">
        <v>633.66179999999997</v>
      </c>
      <c r="D40" s="707">
        <v>-2.885998629231</v>
      </c>
      <c r="E40" s="713">
        <v>0.995466171377</v>
      </c>
      <c r="F40" s="706">
        <v>681.72179065551097</v>
      </c>
      <c r="G40" s="707">
        <v>568.10149221292602</v>
      </c>
      <c r="H40" s="709">
        <v>57.890329999999999</v>
      </c>
      <c r="I40" s="706">
        <v>553.62850000000003</v>
      </c>
      <c r="J40" s="707">
        <v>-14.472992212925</v>
      </c>
      <c r="K40" s="714">
        <v>0.81210327671500004</v>
      </c>
    </row>
    <row r="41" spans="1:11" ht="14.4" customHeight="1" thickBot="1" x14ac:dyDescent="0.35">
      <c r="A41" s="723" t="s">
        <v>367</v>
      </c>
      <c r="B41" s="701">
        <v>547.69762035533495</v>
      </c>
      <c r="C41" s="701">
        <v>505.27260000000001</v>
      </c>
      <c r="D41" s="702">
        <v>-42.425020355333999</v>
      </c>
      <c r="E41" s="703">
        <v>0.92253933780499997</v>
      </c>
      <c r="F41" s="701">
        <v>644.54643735423497</v>
      </c>
      <c r="G41" s="702">
        <v>537.12203112852899</v>
      </c>
      <c r="H41" s="704">
        <v>50.023820000000001</v>
      </c>
      <c r="I41" s="701">
        <v>467.976</v>
      </c>
      <c r="J41" s="702">
        <v>-69.146031128527994</v>
      </c>
      <c r="K41" s="705">
        <v>0.72605474621900001</v>
      </c>
    </row>
    <row r="42" spans="1:11" ht="14.4" customHeight="1" thickBot="1" x14ac:dyDescent="0.35">
      <c r="A42" s="723" t="s">
        <v>368</v>
      </c>
      <c r="B42" s="701">
        <v>88.850178273896006</v>
      </c>
      <c r="C42" s="701">
        <v>128.38919999999999</v>
      </c>
      <c r="D42" s="702">
        <v>39.539021726103002</v>
      </c>
      <c r="E42" s="703">
        <v>1.4450077928280001</v>
      </c>
      <c r="F42" s="701">
        <v>37.175353301275003</v>
      </c>
      <c r="G42" s="702">
        <v>30.979461084396</v>
      </c>
      <c r="H42" s="704">
        <v>7.8665099999999999</v>
      </c>
      <c r="I42" s="701">
        <v>85.652500000000003</v>
      </c>
      <c r="J42" s="702">
        <v>54.673038915603001</v>
      </c>
      <c r="K42" s="705">
        <v>2.3040130730119999</v>
      </c>
    </row>
    <row r="43" spans="1:11" ht="14.4" customHeight="1" thickBot="1" x14ac:dyDescent="0.35">
      <c r="A43" s="722" t="s">
        <v>369</v>
      </c>
      <c r="B43" s="706">
        <v>782.16932899258802</v>
      </c>
      <c r="C43" s="706">
        <v>747.62981000000002</v>
      </c>
      <c r="D43" s="707">
        <v>-34.539518992586999</v>
      </c>
      <c r="E43" s="713">
        <v>0.95584137895400001</v>
      </c>
      <c r="F43" s="706">
        <v>815.13183514290995</v>
      </c>
      <c r="G43" s="707">
        <v>679.27652928575799</v>
      </c>
      <c r="H43" s="709">
        <v>79.140190000000004</v>
      </c>
      <c r="I43" s="706">
        <v>685.51328999999998</v>
      </c>
      <c r="J43" s="707">
        <v>6.236760714241</v>
      </c>
      <c r="K43" s="714">
        <v>0.84098456279699996</v>
      </c>
    </row>
    <row r="44" spans="1:11" ht="14.4" customHeight="1" thickBot="1" x14ac:dyDescent="0.35">
      <c r="A44" s="723" t="s">
        <v>370</v>
      </c>
      <c r="B44" s="701">
        <v>9.6939972562189993</v>
      </c>
      <c r="C44" s="701">
        <v>5.1909000000000001</v>
      </c>
      <c r="D44" s="702">
        <v>-4.5030972562190001</v>
      </c>
      <c r="E44" s="703">
        <v>0.535475703448</v>
      </c>
      <c r="F44" s="701">
        <v>0</v>
      </c>
      <c r="G44" s="702">
        <v>0</v>
      </c>
      <c r="H44" s="704">
        <v>14.82516</v>
      </c>
      <c r="I44" s="701">
        <v>23.917059999999999</v>
      </c>
      <c r="J44" s="702">
        <v>23.917059999999999</v>
      </c>
      <c r="K44" s="712" t="s">
        <v>330</v>
      </c>
    </row>
    <row r="45" spans="1:11" ht="14.4" customHeight="1" thickBot="1" x14ac:dyDescent="0.35">
      <c r="A45" s="723" t="s">
        <v>371</v>
      </c>
      <c r="B45" s="701">
        <v>15.546050132256999</v>
      </c>
      <c r="C45" s="701">
        <v>17.412310000000002</v>
      </c>
      <c r="D45" s="702">
        <v>1.8662598677419999</v>
      </c>
      <c r="E45" s="703">
        <v>1.120047205036</v>
      </c>
      <c r="F45" s="701">
        <v>61</v>
      </c>
      <c r="G45" s="702">
        <v>50.833333333333002</v>
      </c>
      <c r="H45" s="704">
        <v>3.09491</v>
      </c>
      <c r="I45" s="701">
        <v>29.02252</v>
      </c>
      <c r="J45" s="702">
        <v>-21.810813333333002</v>
      </c>
      <c r="K45" s="705">
        <v>0.47577901639300002</v>
      </c>
    </row>
    <row r="46" spans="1:11" ht="14.4" customHeight="1" thickBot="1" x14ac:dyDescent="0.35">
      <c r="A46" s="723" t="s">
        <v>372</v>
      </c>
      <c r="B46" s="701">
        <v>510.371339076921</v>
      </c>
      <c r="C46" s="701">
        <v>462.60897999999997</v>
      </c>
      <c r="D46" s="702">
        <v>-47.762359076919999</v>
      </c>
      <c r="E46" s="703">
        <v>0.906416455196</v>
      </c>
      <c r="F46" s="701">
        <v>466.86520079191001</v>
      </c>
      <c r="G46" s="702">
        <v>389.05433399325801</v>
      </c>
      <c r="H46" s="704">
        <v>37.55115</v>
      </c>
      <c r="I46" s="701">
        <v>368.04766000000001</v>
      </c>
      <c r="J46" s="702">
        <v>-21.006673993258001</v>
      </c>
      <c r="K46" s="705">
        <v>0.78833817422100005</v>
      </c>
    </row>
    <row r="47" spans="1:11" ht="14.4" customHeight="1" thickBot="1" x14ac:dyDescent="0.35">
      <c r="A47" s="723" t="s">
        <v>373</v>
      </c>
      <c r="B47" s="701">
        <v>51.0347688576</v>
      </c>
      <c r="C47" s="701">
        <v>47.211370000000002</v>
      </c>
      <c r="D47" s="702">
        <v>-3.8233988576</v>
      </c>
      <c r="E47" s="703">
        <v>0.92508246939899996</v>
      </c>
      <c r="F47" s="701">
        <v>50</v>
      </c>
      <c r="G47" s="702">
        <v>41.666666666666003</v>
      </c>
      <c r="H47" s="704">
        <v>3.6322199999999998</v>
      </c>
      <c r="I47" s="701">
        <v>40.971589999999999</v>
      </c>
      <c r="J47" s="702">
        <v>-0.69507666666599999</v>
      </c>
      <c r="K47" s="705">
        <v>0.81943180000000004</v>
      </c>
    </row>
    <row r="48" spans="1:11" ht="14.4" customHeight="1" thickBot="1" x14ac:dyDescent="0.35">
      <c r="A48" s="723" t="s">
        <v>374</v>
      </c>
      <c r="B48" s="701">
        <v>13.193223103215001</v>
      </c>
      <c r="C48" s="701">
        <v>4.8046800000000003</v>
      </c>
      <c r="D48" s="702">
        <v>-8.3885431032149995</v>
      </c>
      <c r="E48" s="703">
        <v>0.36417787847600003</v>
      </c>
      <c r="F48" s="701">
        <v>5.1213821204750003</v>
      </c>
      <c r="G48" s="702">
        <v>4.2678184337290004</v>
      </c>
      <c r="H48" s="704">
        <v>3.1E-2</v>
      </c>
      <c r="I48" s="701">
        <v>5.9505499999999998</v>
      </c>
      <c r="J48" s="702">
        <v>1.68273156627</v>
      </c>
      <c r="K48" s="705">
        <v>1.1619031464589999</v>
      </c>
    </row>
    <row r="49" spans="1:11" ht="14.4" customHeight="1" thickBot="1" x14ac:dyDescent="0.35">
      <c r="A49" s="723" t="s">
        <v>375</v>
      </c>
      <c r="B49" s="701">
        <v>0</v>
      </c>
      <c r="C49" s="701">
        <v>6.8783200000000004</v>
      </c>
      <c r="D49" s="702">
        <v>6.8783200000000004</v>
      </c>
      <c r="E49" s="711" t="s">
        <v>330</v>
      </c>
      <c r="F49" s="701">
        <v>0</v>
      </c>
      <c r="G49" s="702">
        <v>0</v>
      </c>
      <c r="H49" s="704">
        <v>0.75439999999999996</v>
      </c>
      <c r="I49" s="701">
        <v>6.8306899999999997</v>
      </c>
      <c r="J49" s="702">
        <v>6.8306899999999997</v>
      </c>
      <c r="K49" s="712" t="s">
        <v>330</v>
      </c>
    </row>
    <row r="50" spans="1:11" ht="14.4" customHeight="1" thickBot="1" x14ac:dyDescent="0.35">
      <c r="A50" s="723" t="s">
        <v>376</v>
      </c>
      <c r="B50" s="701">
        <v>0</v>
      </c>
      <c r="C50" s="701">
        <v>4.7601399999999998</v>
      </c>
      <c r="D50" s="702">
        <v>4.7601399999999998</v>
      </c>
      <c r="E50" s="711" t="s">
        <v>377</v>
      </c>
      <c r="F50" s="701">
        <v>0</v>
      </c>
      <c r="G50" s="702">
        <v>0</v>
      </c>
      <c r="H50" s="704">
        <v>1.6935</v>
      </c>
      <c r="I50" s="701">
        <v>16.621379999999998</v>
      </c>
      <c r="J50" s="702">
        <v>16.621379999999998</v>
      </c>
      <c r="K50" s="712" t="s">
        <v>330</v>
      </c>
    </row>
    <row r="51" spans="1:11" ht="14.4" customHeight="1" thickBot="1" x14ac:dyDescent="0.35">
      <c r="A51" s="723" t="s">
        <v>378</v>
      </c>
      <c r="B51" s="701">
        <v>47.355075250513003</v>
      </c>
      <c r="C51" s="701">
        <v>17.67869</v>
      </c>
      <c r="D51" s="702">
        <v>-29.676385250513</v>
      </c>
      <c r="E51" s="703">
        <v>0.373321970379</v>
      </c>
      <c r="F51" s="701">
        <v>22</v>
      </c>
      <c r="G51" s="702">
        <v>18.333333333333002</v>
      </c>
      <c r="H51" s="704">
        <v>0</v>
      </c>
      <c r="I51" s="701">
        <v>2.6311300000000002</v>
      </c>
      <c r="J51" s="702">
        <v>-15.702203333332999</v>
      </c>
      <c r="K51" s="705">
        <v>0.119596818181</v>
      </c>
    </row>
    <row r="52" spans="1:11" ht="14.4" customHeight="1" thickBot="1" x14ac:dyDescent="0.35">
      <c r="A52" s="723" t="s">
        <v>379</v>
      </c>
      <c r="B52" s="701">
        <v>13.156630566835</v>
      </c>
      <c r="C52" s="701">
        <v>10.71045</v>
      </c>
      <c r="D52" s="702">
        <v>-2.4461805668349998</v>
      </c>
      <c r="E52" s="703">
        <v>0.81407241357000004</v>
      </c>
      <c r="F52" s="701">
        <v>12</v>
      </c>
      <c r="G52" s="702">
        <v>10</v>
      </c>
      <c r="H52" s="704">
        <v>1.23299</v>
      </c>
      <c r="I52" s="701">
        <v>11.784190000000001</v>
      </c>
      <c r="J52" s="702">
        <v>1.7841899999999999</v>
      </c>
      <c r="K52" s="705">
        <v>0.98201583333300002</v>
      </c>
    </row>
    <row r="53" spans="1:11" ht="14.4" customHeight="1" thickBot="1" x14ac:dyDescent="0.35">
      <c r="A53" s="723" t="s">
        <v>380</v>
      </c>
      <c r="B53" s="701">
        <v>42.604731709281999</v>
      </c>
      <c r="C53" s="701">
        <v>47.379269999999998</v>
      </c>
      <c r="D53" s="702">
        <v>4.7745382907170004</v>
      </c>
      <c r="E53" s="703">
        <v>1.1120659161349999</v>
      </c>
      <c r="F53" s="701">
        <v>57.145252230524001</v>
      </c>
      <c r="G53" s="702">
        <v>47.621043525437003</v>
      </c>
      <c r="H53" s="704">
        <v>3.1591100000000001</v>
      </c>
      <c r="I53" s="701">
        <v>27.233619999999998</v>
      </c>
      <c r="J53" s="702">
        <v>-20.387423525437001</v>
      </c>
      <c r="K53" s="705">
        <v>0.47656837509599997</v>
      </c>
    </row>
    <row r="54" spans="1:11" ht="14.4" customHeight="1" thickBot="1" x14ac:dyDescent="0.35">
      <c r="A54" s="723" t="s">
        <v>381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7.9859999999999998</v>
      </c>
      <c r="J54" s="702">
        <v>7.9859999999999998</v>
      </c>
      <c r="K54" s="712" t="s">
        <v>377</v>
      </c>
    </row>
    <row r="55" spans="1:11" ht="14.4" customHeight="1" thickBot="1" x14ac:dyDescent="0.35">
      <c r="A55" s="723" t="s">
        <v>382</v>
      </c>
      <c r="B55" s="701">
        <v>0</v>
      </c>
      <c r="C55" s="701">
        <v>0</v>
      </c>
      <c r="D55" s="702">
        <v>0</v>
      </c>
      <c r="E55" s="703">
        <v>1</v>
      </c>
      <c r="F55" s="701">
        <v>0</v>
      </c>
      <c r="G55" s="702">
        <v>0</v>
      </c>
      <c r="H55" s="704">
        <v>0</v>
      </c>
      <c r="I55" s="701">
        <v>7.5232400000000004</v>
      </c>
      <c r="J55" s="702">
        <v>7.5232400000000004</v>
      </c>
      <c r="K55" s="712" t="s">
        <v>377</v>
      </c>
    </row>
    <row r="56" spans="1:11" ht="14.4" customHeight="1" thickBot="1" x14ac:dyDescent="0.35">
      <c r="A56" s="723" t="s">
        <v>383</v>
      </c>
      <c r="B56" s="701">
        <v>0</v>
      </c>
      <c r="C56" s="701">
        <v>5.5902000000000003</v>
      </c>
      <c r="D56" s="702">
        <v>5.5902000000000003</v>
      </c>
      <c r="E56" s="711" t="s">
        <v>377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330</v>
      </c>
    </row>
    <row r="57" spans="1:11" ht="14.4" customHeight="1" thickBot="1" x14ac:dyDescent="0.35">
      <c r="A57" s="723" t="s">
        <v>384</v>
      </c>
      <c r="B57" s="701">
        <v>79.213513039741997</v>
      </c>
      <c r="C57" s="701">
        <v>117.4045</v>
      </c>
      <c r="D57" s="702">
        <v>38.190986960257</v>
      </c>
      <c r="E57" s="703">
        <v>1.4821271711690001</v>
      </c>
      <c r="F57" s="701">
        <v>141</v>
      </c>
      <c r="G57" s="702">
        <v>117.5</v>
      </c>
      <c r="H57" s="704">
        <v>13.165749999999999</v>
      </c>
      <c r="I57" s="701">
        <v>136.99366000000001</v>
      </c>
      <c r="J57" s="702">
        <v>19.493659999999998</v>
      </c>
      <c r="K57" s="705">
        <v>0.97158624113400005</v>
      </c>
    </row>
    <row r="58" spans="1:11" ht="14.4" customHeight="1" thickBot="1" x14ac:dyDescent="0.35">
      <c r="A58" s="722" t="s">
        <v>385</v>
      </c>
      <c r="B58" s="706">
        <v>383.46563320877101</v>
      </c>
      <c r="C58" s="706">
        <v>575.64220999999998</v>
      </c>
      <c r="D58" s="707">
        <v>192.176576791229</v>
      </c>
      <c r="E58" s="713">
        <v>1.5011572358730001</v>
      </c>
      <c r="F58" s="706">
        <v>596.97711311493197</v>
      </c>
      <c r="G58" s="707">
        <v>497.48092759577702</v>
      </c>
      <c r="H58" s="709">
        <v>63.153449999999999</v>
      </c>
      <c r="I58" s="706">
        <v>460.71041000000002</v>
      </c>
      <c r="J58" s="707">
        <v>-36.770517595775999</v>
      </c>
      <c r="K58" s="714">
        <v>0.77173881523800003</v>
      </c>
    </row>
    <row r="59" spans="1:11" ht="14.4" customHeight="1" thickBot="1" x14ac:dyDescent="0.35">
      <c r="A59" s="723" t="s">
        <v>386</v>
      </c>
      <c r="B59" s="701">
        <v>0.18729023675799999</v>
      </c>
      <c r="C59" s="701">
        <v>0.97499999999999998</v>
      </c>
      <c r="D59" s="702">
        <v>0.78770976324099995</v>
      </c>
      <c r="E59" s="703">
        <v>5.2058239493749996</v>
      </c>
      <c r="F59" s="701">
        <v>0</v>
      </c>
      <c r="G59" s="702">
        <v>0</v>
      </c>
      <c r="H59" s="704">
        <v>0</v>
      </c>
      <c r="I59" s="701">
        <v>13.492459999999999</v>
      </c>
      <c r="J59" s="702">
        <v>13.492459999999999</v>
      </c>
      <c r="K59" s="712" t="s">
        <v>330</v>
      </c>
    </row>
    <row r="60" spans="1:11" ht="14.4" customHeight="1" thickBot="1" x14ac:dyDescent="0.35">
      <c r="A60" s="723" t="s">
        <v>387</v>
      </c>
      <c r="B60" s="701">
        <v>3.5579024830299999</v>
      </c>
      <c r="C60" s="701">
        <v>1.40446</v>
      </c>
      <c r="D60" s="702">
        <v>-2.1534424830300001</v>
      </c>
      <c r="E60" s="703">
        <v>0.39474381512599999</v>
      </c>
      <c r="F60" s="701">
        <v>0</v>
      </c>
      <c r="G60" s="702">
        <v>0</v>
      </c>
      <c r="H60" s="704">
        <v>0</v>
      </c>
      <c r="I60" s="701">
        <v>6.5344300000000004</v>
      </c>
      <c r="J60" s="702">
        <v>6.5344300000000004</v>
      </c>
      <c r="K60" s="712" t="s">
        <v>330</v>
      </c>
    </row>
    <row r="61" spans="1:11" ht="14.4" customHeight="1" thickBot="1" x14ac:dyDescent="0.35">
      <c r="A61" s="723" t="s">
        <v>388</v>
      </c>
      <c r="B61" s="701">
        <v>0</v>
      </c>
      <c r="C61" s="701">
        <v>18.216999999999999</v>
      </c>
      <c r="D61" s="702">
        <v>18.216999999999999</v>
      </c>
      <c r="E61" s="711" t="s">
        <v>377</v>
      </c>
      <c r="F61" s="701">
        <v>23.753853486930002</v>
      </c>
      <c r="G61" s="702">
        <v>19.794877905775</v>
      </c>
      <c r="H61" s="704">
        <v>0</v>
      </c>
      <c r="I61" s="701">
        <v>15.39846</v>
      </c>
      <c r="J61" s="702">
        <v>-4.3964179057750004</v>
      </c>
      <c r="K61" s="705">
        <v>0.64825103044700005</v>
      </c>
    </row>
    <row r="62" spans="1:11" ht="14.4" customHeight="1" thickBot="1" x14ac:dyDescent="0.35">
      <c r="A62" s="723" t="s">
        <v>389</v>
      </c>
      <c r="B62" s="701">
        <v>362.97991169775298</v>
      </c>
      <c r="C62" s="701">
        <v>526.04382999999996</v>
      </c>
      <c r="D62" s="702">
        <v>163.063918302247</v>
      </c>
      <c r="E62" s="703">
        <v>1.449236756765</v>
      </c>
      <c r="F62" s="701">
        <v>563.48721222313804</v>
      </c>
      <c r="G62" s="702">
        <v>469.57267685261502</v>
      </c>
      <c r="H62" s="704">
        <v>62.241610000000001</v>
      </c>
      <c r="I62" s="701">
        <v>407.57803000000001</v>
      </c>
      <c r="J62" s="702">
        <v>-61.994646852613997</v>
      </c>
      <c r="K62" s="705">
        <v>0.72331371707900005</v>
      </c>
    </row>
    <row r="63" spans="1:11" ht="14.4" customHeight="1" thickBot="1" x14ac:dyDescent="0.35">
      <c r="A63" s="723" t="s">
        <v>390</v>
      </c>
      <c r="B63" s="701">
        <v>0</v>
      </c>
      <c r="C63" s="701">
        <v>1.5246</v>
      </c>
      <c r="D63" s="702">
        <v>1.5246</v>
      </c>
      <c r="E63" s="711" t="s">
        <v>377</v>
      </c>
      <c r="F63" s="701">
        <v>0</v>
      </c>
      <c r="G63" s="702">
        <v>0</v>
      </c>
      <c r="H63" s="704">
        <v>0.34799999999999998</v>
      </c>
      <c r="I63" s="701">
        <v>1.8063</v>
      </c>
      <c r="J63" s="702">
        <v>1.8063</v>
      </c>
      <c r="K63" s="712" t="s">
        <v>330</v>
      </c>
    </row>
    <row r="64" spans="1:11" ht="14.4" customHeight="1" thickBot="1" x14ac:dyDescent="0.35">
      <c r="A64" s="723" t="s">
        <v>391</v>
      </c>
      <c r="B64" s="701">
        <v>16.740528791229</v>
      </c>
      <c r="C64" s="701">
        <v>27.477319999999999</v>
      </c>
      <c r="D64" s="702">
        <v>10.736791208770001</v>
      </c>
      <c r="E64" s="703">
        <v>1.6413651171150001</v>
      </c>
      <c r="F64" s="701">
        <v>9.7360474048629992</v>
      </c>
      <c r="G64" s="702">
        <v>8.1133728373860006</v>
      </c>
      <c r="H64" s="704">
        <v>0.56384000000000001</v>
      </c>
      <c r="I64" s="701">
        <v>15.900729999999999</v>
      </c>
      <c r="J64" s="702">
        <v>7.7873571626129996</v>
      </c>
      <c r="K64" s="705">
        <v>1.633181242734</v>
      </c>
    </row>
    <row r="65" spans="1:11" ht="14.4" customHeight="1" thickBot="1" x14ac:dyDescent="0.35">
      <c r="A65" s="722" t="s">
        <v>392</v>
      </c>
      <c r="B65" s="706">
        <v>590.83168476825301</v>
      </c>
      <c r="C65" s="706">
        <v>636.60383999999999</v>
      </c>
      <c r="D65" s="707">
        <v>45.772155231747</v>
      </c>
      <c r="E65" s="713">
        <v>1.077470718669</v>
      </c>
      <c r="F65" s="706">
        <v>636</v>
      </c>
      <c r="G65" s="707">
        <v>530</v>
      </c>
      <c r="H65" s="709">
        <v>56.434780000000003</v>
      </c>
      <c r="I65" s="706">
        <v>545.34828000000005</v>
      </c>
      <c r="J65" s="707">
        <v>15.348280000000001</v>
      </c>
      <c r="K65" s="714">
        <v>0.85746584905599998</v>
      </c>
    </row>
    <row r="66" spans="1:11" ht="14.4" customHeight="1" thickBot="1" x14ac:dyDescent="0.35">
      <c r="A66" s="723" t="s">
        <v>393</v>
      </c>
      <c r="B66" s="701">
        <v>0</v>
      </c>
      <c r="C66" s="701">
        <v>0</v>
      </c>
      <c r="D66" s="702">
        <v>0</v>
      </c>
      <c r="E66" s="703">
        <v>1</v>
      </c>
      <c r="F66" s="701">
        <v>11</v>
      </c>
      <c r="G66" s="702">
        <v>9.1666666666659999</v>
      </c>
      <c r="H66" s="704">
        <v>0</v>
      </c>
      <c r="I66" s="701">
        <v>3.6926999999999999</v>
      </c>
      <c r="J66" s="702">
        <v>-5.4739666666659996</v>
      </c>
      <c r="K66" s="705">
        <v>0.3357</v>
      </c>
    </row>
    <row r="67" spans="1:11" ht="14.4" customHeight="1" thickBot="1" x14ac:dyDescent="0.35">
      <c r="A67" s="723" t="s">
        <v>394</v>
      </c>
      <c r="B67" s="701">
        <v>0</v>
      </c>
      <c r="C67" s="701">
        <v>28.131509999999999</v>
      </c>
      <c r="D67" s="702">
        <v>28.131509999999999</v>
      </c>
      <c r="E67" s="711" t="s">
        <v>330</v>
      </c>
      <c r="F67" s="701">
        <v>32</v>
      </c>
      <c r="G67" s="702">
        <v>26.666666666666</v>
      </c>
      <c r="H67" s="704">
        <v>2.9571900000000002</v>
      </c>
      <c r="I67" s="701">
        <v>36.920360000000002</v>
      </c>
      <c r="J67" s="702">
        <v>10.253693333333</v>
      </c>
      <c r="K67" s="705">
        <v>1.1537612500000001</v>
      </c>
    </row>
    <row r="68" spans="1:11" ht="14.4" customHeight="1" thickBot="1" x14ac:dyDescent="0.35">
      <c r="A68" s="723" t="s">
        <v>395</v>
      </c>
      <c r="B68" s="701">
        <v>0</v>
      </c>
      <c r="C68" s="701">
        <v>3.10365</v>
      </c>
      <c r="D68" s="702">
        <v>3.10365</v>
      </c>
      <c r="E68" s="711" t="s">
        <v>377</v>
      </c>
      <c r="F68" s="701">
        <v>0</v>
      </c>
      <c r="G68" s="702">
        <v>0</v>
      </c>
      <c r="H68" s="704">
        <v>0.34484999999999999</v>
      </c>
      <c r="I68" s="701">
        <v>2.4139499999999998</v>
      </c>
      <c r="J68" s="702">
        <v>2.4139499999999998</v>
      </c>
      <c r="K68" s="712" t="s">
        <v>330</v>
      </c>
    </row>
    <row r="69" spans="1:11" ht="14.4" customHeight="1" thickBot="1" x14ac:dyDescent="0.35">
      <c r="A69" s="723" t="s">
        <v>396</v>
      </c>
      <c r="B69" s="701">
        <v>0</v>
      </c>
      <c r="C69" s="701">
        <v>5.8537999999999997</v>
      </c>
      <c r="D69" s="702">
        <v>5.8537999999999997</v>
      </c>
      <c r="E69" s="711" t="s">
        <v>330</v>
      </c>
      <c r="F69" s="701">
        <v>0</v>
      </c>
      <c r="G69" s="702">
        <v>0</v>
      </c>
      <c r="H69" s="704">
        <v>0</v>
      </c>
      <c r="I69" s="701">
        <v>5.1494600000000004</v>
      </c>
      <c r="J69" s="702">
        <v>5.1494600000000004</v>
      </c>
      <c r="K69" s="712" t="s">
        <v>330</v>
      </c>
    </row>
    <row r="70" spans="1:11" ht="14.4" customHeight="1" thickBot="1" x14ac:dyDescent="0.35">
      <c r="A70" s="723" t="s">
        <v>397</v>
      </c>
      <c r="B70" s="701">
        <v>242.87907672776399</v>
      </c>
      <c r="C70" s="701">
        <v>239.3749</v>
      </c>
      <c r="D70" s="702">
        <v>-3.5041767277639999</v>
      </c>
      <c r="E70" s="703">
        <v>0.98557234005000005</v>
      </c>
      <c r="F70" s="701">
        <v>240</v>
      </c>
      <c r="G70" s="702">
        <v>200</v>
      </c>
      <c r="H70" s="704">
        <v>24.241679999999999</v>
      </c>
      <c r="I70" s="701">
        <v>207.41681</v>
      </c>
      <c r="J70" s="702">
        <v>7.4168099999999999</v>
      </c>
      <c r="K70" s="705">
        <v>0.86423670833300004</v>
      </c>
    </row>
    <row r="71" spans="1:11" ht="14.4" customHeight="1" thickBot="1" x14ac:dyDescent="0.35">
      <c r="A71" s="723" t="s">
        <v>398</v>
      </c>
      <c r="B71" s="701">
        <v>185.00001670170499</v>
      </c>
      <c r="C71" s="701">
        <v>195.90685999999999</v>
      </c>
      <c r="D71" s="702">
        <v>10.906843298295</v>
      </c>
      <c r="E71" s="703">
        <v>1.0589559043979999</v>
      </c>
      <c r="F71" s="701">
        <v>193</v>
      </c>
      <c r="G71" s="702">
        <v>160.833333333333</v>
      </c>
      <c r="H71" s="704">
        <v>15.164709999999999</v>
      </c>
      <c r="I71" s="701">
        <v>169.92839000000001</v>
      </c>
      <c r="J71" s="702">
        <v>9.0950566666660002</v>
      </c>
      <c r="K71" s="705">
        <v>0.88045797927400005</v>
      </c>
    </row>
    <row r="72" spans="1:11" ht="14.4" customHeight="1" thickBot="1" x14ac:dyDescent="0.35">
      <c r="A72" s="723" t="s">
        <v>399</v>
      </c>
      <c r="B72" s="701">
        <v>162.95259133878301</v>
      </c>
      <c r="C72" s="701">
        <v>164.23312000000001</v>
      </c>
      <c r="D72" s="702">
        <v>1.2805286612160001</v>
      </c>
      <c r="E72" s="703">
        <v>1.0078582896449999</v>
      </c>
      <c r="F72" s="701">
        <v>160</v>
      </c>
      <c r="G72" s="702">
        <v>133.333333333333</v>
      </c>
      <c r="H72" s="704">
        <v>13.72635</v>
      </c>
      <c r="I72" s="701">
        <v>119.82661</v>
      </c>
      <c r="J72" s="702">
        <v>-13.506723333332999</v>
      </c>
      <c r="K72" s="705">
        <v>0.74891631250000001</v>
      </c>
    </row>
    <row r="73" spans="1:11" ht="14.4" customHeight="1" thickBot="1" x14ac:dyDescent="0.35">
      <c r="A73" s="721" t="s">
        <v>42</v>
      </c>
      <c r="B73" s="701">
        <v>2109.5406684013901</v>
      </c>
      <c r="C73" s="701">
        <v>1982.595</v>
      </c>
      <c r="D73" s="702">
        <v>-126.945668401386</v>
      </c>
      <c r="E73" s="703">
        <v>0.93982307603500004</v>
      </c>
      <c r="F73" s="701">
        <v>2112.1255361949402</v>
      </c>
      <c r="G73" s="702">
        <v>1760.1046134957801</v>
      </c>
      <c r="H73" s="704">
        <v>171.78399999999999</v>
      </c>
      <c r="I73" s="701">
        <v>1650.758</v>
      </c>
      <c r="J73" s="702">
        <v>-109.346613495783</v>
      </c>
      <c r="K73" s="705">
        <v>0.78156244584400003</v>
      </c>
    </row>
    <row r="74" spans="1:11" ht="14.4" customHeight="1" thickBot="1" x14ac:dyDescent="0.35">
      <c r="A74" s="722" t="s">
        <v>400</v>
      </c>
      <c r="B74" s="706">
        <v>2109.5406684013901</v>
      </c>
      <c r="C74" s="706">
        <v>1982.595</v>
      </c>
      <c r="D74" s="707">
        <v>-126.945668401386</v>
      </c>
      <c r="E74" s="713">
        <v>0.93982307603500004</v>
      </c>
      <c r="F74" s="706">
        <v>2112.1255361949402</v>
      </c>
      <c r="G74" s="707">
        <v>1760.1046134957801</v>
      </c>
      <c r="H74" s="709">
        <v>171.78399999999999</v>
      </c>
      <c r="I74" s="706">
        <v>1650.758</v>
      </c>
      <c r="J74" s="707">
        <v>-109.346613495783</v>
      </c>
      <c r="K74" s="714">
        <v>0.78156244584400003</v>
      </c>
    </row>
    <row r="75" spans="1:11" ht="14.4" customHeight="1" thickBot="1" x14ac:dyDescent="0.35">
      <c r="A75" s="723" t="s">
        <v>401</v>
      </c>
      <c r="B75" s="701">
        <v>731.96526076856105</v>
      </c>
      <c r="C75" s="701">
        <v>553.94600000000003</v>
      </c>
      <c r="D75" s="702">
        <v>-178.019260768561</v>
      </c>
      <c r="E75" s="703">
        <v>0.75679274644500005</v>
      </c>
      <c r="F75" s="701">
        <v>668.99999999999704</v>
      </c>
      <c r="G75" s="702">
        <v>557.49999999999795</v>
      </c>
      <c r="H75" s="704">
        <v>57.837000000000003</v>
      </c>
      <c r="I75" s="701">
        <v>566.64599999999996</v>
      </c>
      <c r="J75" s="702">
        <v>9.1460000000019992</v>
      </c>
      <c r="K75" s="705">
        <v>0.84700448430399999</v>
      </c>
    </row>
    <row r="76" spans="1:11" ht="14.4" customHeight="1" thickBot="1" x14ac:dyDescent="0.35">
      <c r="A76" s="723" t="s">
        <v>402</v>
      </c>
      <c r="B76" s="701">
        <v>322.26238329230603</v>
      </c>
      <c r="C76" s="701">
        <v>336.245</v>
      </c>
      <c r="D76" s="702">
        <v>13.982616707694</v>
      </c>
      <c r="E76" s="703">
        <v>1.043388919813</v>
      </c>
      <c r="F76" s="701">
        <v>363.12553619494702</v>
      </c>
      <c r="G76" s="702">
        <v>302.60461349578901</v>
      </c>
      <c r="H76" s="704">
        <v>27.167999999999999</v>
      </c>
      <c r="I76" s="701">
        <v>278.40699999999998</v>
      </c>
      <c r="J76" s="702">
        <v>-24.197613495788001</v>
      </c>
      <c r="K76" s="705">
        <v>0.76669628613100005</v>
      </c>
    </row>
    <row r="77" spans="1:11" ht="14.4" customHeight="1" thickBot="1" x14ac:dyDescent="0.35">
      <c r="A77" s="723" t="s">
        <v>403</v>
      </c>
      <c r="B77" s="701">
        <v>1055.3130243405201</v>
      </c>
      <c r="C77" s="701">
        <v>1092.404</v>
      </c>
      <c r="D77" s="702">
        <v>37.090975659479</v>
      </c>
      <c r="E77" s="703">
        <v>1.0351468946210001</v>
      </c>
      <c r="F77" s="701">
        <v>1080</v>
      </c>
      <c r="G77" s="702">
        <v>899.99999999999602</v>
      </c>
      <c r="H77" s="704">
        <v>86.778999999999996</v>
      </c>
      <c r="I77" s="701">
        <v>805.70500000000004</v>
      </c>
      <c r="J77" s="702">
        <v>-94.294999999995994</v>
      </c>
      <c r="K77" s="705">
        <v>0.74602314814799997</v>
      </c>
    </row>
    <row r="78" spans="1:11" ht="14.4" customHeight="1" thickBot="1" x14ac:dyDescent="0.35">
      <c r="A78" s="724" t="s">
        <v>404</v>
      </c>
      <c r="B78" s="706">
        <v>4942.7702737328</v>
      </c>
      <c r="C78" s="706">
        <v>5226.9930000000004</v>
      </c>
      <c r="D78" s="707">
        <v>284.22272626720599</v>
      </c>
      <c r="E78" s="713">
        <v>1.0575027182179999</v>
      </c>
      <c r="F78" s="706">
        <v>5259.9918590626303</v>
      </c>
      <c r="G78" s="707">
        <v>4383.3265492188602</v>
      </c>
      <c r="H78" s="709">
        <v>393.01832999999999</v>
      </c>
      <c r="I78" s="706">
        <v>4517.90481</v>
      </c>
      <c r="J78" s="707">
        <v>134.57826078114101</v>
      </c>
      <c r="K78" s="714">
        <v>0.85891859361199996</v>
      </c>
    </row>
    <row r="79" spans="1:11" ht="14.4" customHeight="1" thickBot="1" x14ac:dyDescent="0.35">
      <c r="A79" s="721" t="s">
        <v>45</v>
      </c>
      <c r="B79" s="701">
        <v>1148.0058487587601</v>
      </c>
      <c r="C79" s="701">
        <v>1238.66283</v>
      </c>
      <c r="D79" s="702">
        <v>90.656981241243003</v>
      </c>
      <c r="E79" s="703">
        <v>1.078969093527</v>
      </c>
      <c r="F79" s="701">
        <v>1293.7232480673999</v>
      </c>
      <c r="G79" s="702">
        <v>1078.1027067228299</v>
      </c>
      <c r="H79" s="704">
        <v>76.623400000000004</v>
      </c>
      <c r="I79" s="701">
        <v>1114.0972999999999</v>
      </c>
      <c r="J79" s="702">
        <v>35.994593277170999</v>
      </c>
      <c r="K79" s="705">
        <v>0.86115581648799999</v>
      </c>
    </row>
    <row r="80" spans="1:11" ht="14.4" customHeight="1" thickBot="1" x14ac:dyDescent="0.35">
      <c r="A80" s="725" t="s">
        <v>405</v>
      </c>
      <c r="B80" s="701">
        <v>1148.0058487587601</v>
      </c>
      <c r="C80" s="701">
        <v>1238.66283</v>
      </c>
      <c r="D80" s="702">
        <v>90.656981241243003</v>
      </c>
      <c r="E80" s="703">
        <v>1.078969093527</v>
      </c>
      <c r="F80" s="701">
        <v>1293.7232480673999</v>
      </c>
      <c r="G80" s="702">
        <v>1078.1027067228299</v>
      </c>
      <c r="H80" s="704">
        <v>76.623400000000004</v>
      </c>
      <c r="I80" s="701">
        <v>1114.0972999999999</v>
      </c>
      <c r="J80" s="702">
        <v>35.994593277170999</v>
      </c>
      <c r="K80" s="705">
        <v>0.86115581648799999</v>
      </c>
    </row>
    <row r="81" spans="1:11" ht="14.4" customHeight="1" thickBot="1" x14ac:dyDescent="0.35">
      <c r="A81" s="723" t="s">
        <v>406</v>
      </c>
      <c r="B81" s="701">
        <v>916.94120381064295</v>
      </c>
      <c r="C81" s="701">
        <v>1062.11787</v>
      </c>
      <c r="D81" s="702">
        <v>145.17666618935701</v>
      </c>
      <c r="E81" s="703">
        <v>1.1583271267399999</v>
      </c>
      <c r="F81" s="701">
        <v>1106.8419164725599</v>
      </c>
      <c r="G81" s="702">
        <v>922.36826372713301</v>
      </c>
      <c r="H81" s="704">
        <v>69.958470000000005</v>
      </c>
      <c r="I81" s="701">
        <v>854.14630000000102</v>
      </c>
      <c r="J81" s="702">
        <v>-68.221963727132007</v>
      </c>
      <c r="K81" s="705">
        <v>0.77169674123099996</v>
      </c>
    </row>
    <row r="82" spans="1:11" ht="14.4" customHeight="1" thickBot="1" x14ac:dyDescent="0.35">
      <c r="A82" s="723" t="s">
        <v>407</v>
      </c>
      <c r="B82" s="701">
        <v>33.099850994656997</v>
      </c>
      <c r="C82" s="701">
        <v>41.146630000000002</v>
      </c>
      <c r="D82" s="702">
        <v>8.0467790053419996</v>
      </c>
      <c r="E82" s="703">
        <v>1.243106200285</v>
      </c>
      <c r="F82" s="701">
        <v>18.867882738235998</v>
      </c>
      <c r="G82" s="702">
        <v>15.723235615196</v>
      </c>
      <c r="H82" s="704">
        <v>0.6</v>
      </c>
      <c r="I82" s="701">
        <v>80.680599999999998</v>
      </c>
      <c r="J82" s="702">
        <v>64.957364384803</v>
      </c>
      <c r="K82" s="705">
        <v>4.2760812709779996</v>
      </c>
    </row>
    <row r="83" spans="1:11" ht="14.4" customHeight="1" thickBot="1" x14ac:dyDescent="0.35">
      <c r="A83" s="723" t="s">
        <v>408</v>
      </c>
      <c r="B83" s="701">
        <v>122.770676628348</v>
      </c>
      <c r="C83" s="701">
        <v>59.874490000000002</v>
      </c>
      <c r="D83" s="702">
        <v>-62.896186628347998</v>
      </c>
      <c r="E83" s="703">
        <v>0.48769373635699997</v>
      </c>
      <c r="F83" s="701">
        <v>86.013448856598998</v>
      </c>
      <c r="G83" s="702">
        <v>71.677874047165005</v>
      </c>
      <c r="H83" s="704">
        <v>0</v>
      </c>
      <c r="I83" s="701">
        <v>117.91795</v>
      </c>
      <c r="J83" s="702">
        <v>46.240075952833998</v>
      </c>
      <c r="K83" s="705">
        <v>1.3709245654890001</v>
      </c>
    </row>
    <row r="84" spans="1:11" ht="14.4" customHeight="1" thickBot="1" x14ac:dyDescent="0.35">
      <c r="A84" s="723" t="s">
        <v>409</v>
      </c>
      <c r="B84" s="701">
        <v>75.194117325107996</v>
      </c>
      <c r="C84" s="701">
        <v>70.501180000000005</v>
      </c>
      <c r="D84" s="702">
        <v>-4.6929373251079998</v>
      </c>
      <c r="E84" s="703">
        <v>0.93758903632199997</v>
      </c>
      <c r="F84" s="701">
        <v>74.999999999999005</v>
      </c>
      <c r="G84" s="702">
        <v>62.499999999998998</v>
      </c>
      <c r="H84" s="704">
        <v>6.0649300000000004</v>
      </c>
      <c r="I84" s="701">
        <v>61.352449999999997</v>
      </c>
      <c r="J84" s="702">
        <v>-1.147549999999</v>
      </c>
      <c r="K84" s="705">
        <v>0.81803266666600005</v>
      </c>
    </row>
    <row r="85" spans="1:11" ht="14.4" customHeight="1" thickBot="1" x14ac:dyDescent="0.35">
      <c r="A85" s="723" t="s">
        <v>410</v>
      </c>
      <c r="B85" s="701">
        <v>0</v>
      </c>
      <c r="C85" s="701">
        <v>5.0226600000000001</v>
      </c>
      <c r="D85" s="702">
        <v>5.0226600000000001</v>
      </c>
      <c r="E85" s="711" t="s">
        <v>377</v>
      </c>
      <c r="F85" s="701">
        <v>7</v>
      </c>
      <c r="G85" s="702">
        <v>5.833333333333</v>
      </c>
      <c r="H85" s="704">
        <v>0</v>
      </c>
      <c r="I85" s="701">
        <v>0</v>
      </c>
      <c r="J85" s="702">
        <v>-5.833333333333</v>
      </c>
      <c r="K85" s="705">
        <v>0</v>
      </c>
    </row>
    <row r="86" spans="1:11" ht="14.4" customHeight="1" thickBot="1" x14ac:dyDescent="0.35">
      <c r="A86" s="726" t="s">
        <v>46</v>
      </c>
      <c r="B86" s="706">
        <v>0</v>
      </c>
      <c r="C86" s="706">
        <v>252.06335000000001</v>
      </c>
      <c r="D86" s="707">
        <v>252.06335000000001</v>
      </c>
      <c r="E86" s="708" t="s">
        <v>330</v>
      </c>
      <c r="F86" s="706">
        <v>0</v>
      </c>
      <c r="G86" s="707">
        <v>0</v>
      </c>
      <c r="H86" s="709">
        <v>3.5819999999999999</v>
      </c>
      <c r="I86" s="706">
        <v>187.88820999999999</v>
      </c>
      <c r="J86" s="707">
        <v>187.88820999999999</v>
      </c>
      <c r="K86" s="710" t="s">
        <v>330</v>
      </c>
    </row>
    <row r="87" spans="1:11" ht="14.4" customHeight="1" thickBot="1" x14ac:dyDescent="0.35">
      <c r="A87" s="722" t="s">
        <v>411</v>
      </c>
      <c r="B87" s="706">
        <v>0</v>
      </c>
      <c r="C87" s="706">
        <v>115.36</v>
      </c>
      <c r="D87" s="707">
        <v>115.36</v>
      </c>
      <c r="E87" s="708" t="s">
        <v>330</v>
      </c>
      <c r="F87" s="706">
        <v>0</v>
      </c>
      <c r="G87" s="707">
        <v>0</v>
      </c>
      <c r="H87" s="709">
        <v>3.5819999999999999</v>
      </c>
      <c r="I87" s="706">
        <v>46.777999999999999</v>
      </c>
      <c r="J87" s="707">
        <v>46.777999999999999</v>
      </c>
      <c r="K87" s="710" t="s">
        <v>330</v>
      </c>
    </row>
    <row r="88" spans="1:11" ht="14.4" customHeight="1" thickBot="1" x14ac:dyDescent="0.35">
      <c r="A88" s="723" t="s">
        <v>412</v>
      </c>
      <c r="B88" s="701">
        <v>0</v>
      </c>
      <c r="C88" s="701">
        <v>91.12</v>
      </c>
      <c r="D88" s="702">
        <v>91.12</v>
      </c>
      <c r="E88" s="711" t="s">
        <v>330</v>
      </c>
      <c r="F88" s="701">
        <v>0</v>
      </c>
      <c r="G88" s="702">
        <v>0</v>
      </c>
      <c r="H88" s="704">
        <v>1.742</v>
      </c>
      <c r="I88" s="701">
        <v>31.242999999999999</v>
      </c>
      <c r="J88" s="702">
        <v>31.242999999999999</v>
      </c>
      <c r="K88" s="712" t="s">
        <v>330</v>
      </c>
    </row>
    <row r="89" spans="1:11" ht="14.4" customHeight="1" thickBot="1" x14ac:dyDescent="0.35">
      <c r="A89" s="723" t="s">
        <v>413</v>
      </c>
      <c r="B89" s="701">
        <v>0</v>
      </c>
      <c r="C89" s="701">
        <v>24.24</v>
      </c>
      <c r="D89" s="702">
        <v>24.24</v>
      </c>
      <c r="E89" s="711" t="s">
        <v>330</v>
      </c>
      <c r="F89" s="701">
        <v>0</v>
      </c>
      <c r="G89" s="702">
        <v>0</v>
      </c>
      <c r="H89" s="704">
        <v>1.84</v>
      </c>
      <c r="I89" s="701">
        <v>15.535</v>
      </c>
      <c r="J89" s="702">
        <v>15.535</v>
      </c>
      <c r="K89" s="712" t="s">
        <v>330</v>
      </c>
    </row>
    <row r="90" spans="1:11" ht="14.4" customHeight="1" thickBot="1" x14ac:dyDescent="0.35">
      <c r="A90" s="722" t="s">
        <v>414</v>
      </c>
      <c r="B90" s="706">
        <v>0</v>
      </c>
      <c r="C90" s="706">
        <v>136.70335</v>
      </c>
      <c r="D90" s="707">
        <v>136.70335</v>
      </c>
      <c r="E90" s="708" t="s">
        <v>330</v>
      </c>
      <c r="F90" s="706">
        <v>0</v>
      </c>
      <c r="G90" s="707">
        <v>0</v>
      </c>
      <c r="H90" s="709">
        <v>0</v>
      </c>
      <c r="I90" s="706">
        <v>141.11021</v>
      </c>
      <c r="J90" s="707">
        <v>141.11021</v>
      </c>
      <c r="K90" s="710" t="s">
        <v>330</v>
      </c>
    </row>
    <row r="91" spans="1:11" ht="14.4" customHeight="1" thickBot="1" x14ac:dyDescent="0.35">
      <c r="A91" s="723" t="s">
        <v>415</v>
      </c>
      <c r="B91" s="701">
        <v>0</v>
      </c>
      <c r="C91" s="701">
        <v>76.471999999999994</v>
      </c>
      <c r="D91" s="702">
        <v>76.471999999999994</v>
      </c>
      <c r="E91" s="711" t="s">
        <v>330</v>
      </c>
      <c r="F91" s="701">
        <v>0</v>
      </c>
      <c r="G91" s="702">
        <v>0</v>
      </c>
      <c r="H91" s="704">
        <v>0</v>
      </c>
      <c r="I91" s="701">
        <v>113.452</v>
      </c>
      <c r="J91" s="702">
        <v>113.452</v>
      </c>
      <c r="K91" s="712" t="s">
        <v>330</v>
      </c>
    </row>
    <row r="92" spans="1:11" ht="14.4" customHeight="1" thickBot="1" x14ac:dyDescent="0.35">
      <c r="A92" s="723" t="s">
        <v>416</v>
      </c>
      <c r="B92" s="701">
        <v>0</v>
      </c>
      <c r="C92" s="701">
        <v>60.231349999999999</v>
      </c>
      <c r="D92" s="702">
        <v>60.231349999999999</v>
      </c>
      <c r="E92" s="711" t="s">
        <v>330</v>
      </c>
      <c r="F92" s="701">
        <v>0</v>
      </c>
      <c r="G92" s="702">
        <v>0</v>
      </c>
      <c r="H92" s="704">
        <v>0</v>
      </c>
      <c r="I92" s="701">
        <v>27.65821</v>
      </c>
      <c r="J92" s="702">
        <v>27.65821</v>
      </c>
      <c r="K92" s="712" t="s">
        <v>330</v>
      </c>
    </row>
    <row r="93" spans="1:11" ht="14.4" customHeight="1" thickBot="1" x14ac:dyDescent="0.35">
      <c r="A93" s="721" t="s">
        <v>47</v>
      </c>
      <c r="B93" s="701">
        <v>3794.7644249740401</v>
      </c>
      <c r="C93" s="701">
        <v>3736.2668199999998</v>
      </c>
      <c r="D93" s="702">
        <v>-58.497604974036001</v>
      </c>
      <c r="E93" s="703">
        <v>0.98458465442800003</v>
      </c>
      <c r="F93" s="701">
        <v>3966.2686109952401</v>
      </c>
      <c r="G93" s="702">
        <v>3305.2238424960301</v>
      </c>
      <c r="H93" s="704">
        <v>312.81292999999999</v>
      </c>
      <c r="I93" s="701">
        <v>3215.9193</v>
      </c>
      <c r="J93" s="702">
        <v>-89.304542496029995</v>
      </c>
      <c r="K93" s="705">
        <v>0.81081732363799996</v>
      </c>
    </row>
    <row r="94" spans="1:11" ht="14.4" customHeight="1" thickBot="1" x14ac:dyDescent="0.35">
      <c r="A94" s="722" t="s">
        <v>417</v>
      </c>
      <c r="B94" s="706">
        <v>2.302461761694</v>
      </c>
      <c r="C94" s="706">
        <v>0.27366000000000001</v>
      </c>
      <c r="D94" s="707">
        <v>-2.0288017616939999</v>
      </c>
      <c r="E94" s="713">
        <v>0.11885539406200001</v>
      </c>
      <c r="F94" s="706">
        <v>0.303682732959</v>
      </c>
      <c r="G94" s="707">
        <v>0.25306894413300002</v>
      </c>
      <c r="H94" s="709">
        <v>0</v>
      </c>
      <c r="I94" s="706">
        <v>0</v>
      </c>
      <c r="J94" s="707">
        <v>-0.25306894413300002</v>
      </c>
      <c r="K94" s="714">
        <v>0</v>
      </c>
    </row>
    <row r="95" spans="1:11" ht="14.4" customHeight="1" thickBot="1" x14ac:dyDescent="0.35">
      <c r="A95" s="723" t="s">
        <v>418</v>
      </c>
      <c r="B95" s="701">
        <v>2.302461761694</v>
      </c>
      <c r="C95" s="701">
        <v>0.27366000000000001</v>
      </c>
      <c r="D95" s="702">
        <v>-2.0288017616939999</v>
      </c>
      <c r="E95" s="703">
        <v>0.11885539406200001</v>
      </c>
      <c r="F95" s="701">
        <v>0.303682732959</v>
      </c>
      <c r="G95" s="702">
        <v>0.25306894413300002</v>
      </c>
      <c r="H95" s="704">
        <v>0</v>
      </c>
      <c r="I95" s="701">
        <v>0</v>
      </c>
      <c r="J95" s="702">
        <v>-0.25306894413300002</v>
      </c>
      <c r="K95" s="705">
        <v>0</v>
      </c>
    </row>
    <row r="96" spans="1:11" ht="14.4" customHeight="1" thickBot="1" x14ac:dyDescent="0.35">
      <c r="A96" s="722" t="s">
        <v>419</v>
      </c>
      <c r="B96" s="706">
        <v>25.736219158550998</v>
      </c>
      <c r="C96" s="706">
        <v>27.720759999999999</v>
      </c>
      <c r="D96" s="707">
        <v>1.9845408414479999</v>
      </c>
      <c r="E96" s="713">
        <v>1.0771108152760001</v>
      </c>
      <c r="F96" s="706">
        <v>29.281793395316999</v>
      </c>
      <c r="G96" s="707">
        <v>24.401494496097001</v>
      </c>
      <c r="H96" s="709">
        <v>2.09863</v>
      </c>
      <c r="I96" s="706">
        <v>24.324259999999999</v>
      </c>
      <c r="J96" s="707">
        <v>-7.7234496097000005E-2</v>
      </c>
      <c r="K96" s="714">
        <v>0.83069570471999998</v>
      </c>
    </row>
    <row r="97" spans="1:11" ht="14.4" customHeight="1" thickBot="1" x14ac:dyDescent="0.35">
      <c r="A97" s="723" t="s">
        <v>420</v>
      </c>
      <c r="B97" s="701">
        <v>8.3118565775170001</v>
      </c>
      <c r="C97" s="701">
        <v>12.976100000000001</v>
      </c>
      <c r="D97" s="702">
        <v>4.6642434224820004</v>
      </c>
      <c r="E97" s="703">
        <v>1.5611554264659999</v>
      </c>
      <c r="F97" s="701">
        <v>12.433618070883</v>
      </c>
      <c r="G97" s="702">
        <v>10.361348392402</v>
      </c>
      <c r="H97" s="704">
        <v>1.1607000000000001</v>
      </c>
      <c r="I97" s="701">
        <v>10.9133</v>
      </c>
      <c r="J97" s="702">
        <v>0.55195160759700002</v>
      </c>
      <c r="K97" s="705">
        <v>0.87772520740000004</v>
      </c>
    </row>
    <row r="98" spans="1:11" ht="14.4" customHeight="1" thickBot="1" x14ac:dyDescent="0.35">
      <c r="A98" s="723" t="s">
        <v>421</v>
      </c>
      <c r="B98" s="701">
        <v>17.424362581034</v>
      </c>
      <c r="C98" s="701">
        <v>14.74466</v>
      </c>
      <c r="D98" s="702">
        <v>-2.6797025810339998</v>
      </c>
      <c r="E98" s="703">
        <v>0.84620943414299998</v>
      </c>
      <c r="F98" s="701">
        <v>16.848175324433001</v>
      </c>
      <c r="G98" s="702">
        <v>14.040146103694999</v>
      </c>
      <c r="H98" s="704">
        <v>0.93793000000000004</v>
      </c>
      <c r="I98" s="701">
        <v>13.410959999999999</v>
      </c>
      <c r="J98" s="702">
        <v>-0.62918610369399997</v>
      </c>
      <c r="K98" s="705">
        <v>0.79598886774099997</v>
      </c>
    </row>
    <row r="99" spans="1:11" ht="14.4" customHeight="1" thickBot="1" x14ac:dyDescent="0.35">
      <c r="A99" s="722" t="s">
        <v>422</v>
      </c>
      <c r="B99" s="706">
        <v>106.636301865791</v>
      </c>
      <c r="C99" s="706">
        <v>97.175039999999996</v>
      </c>
      <c r="D99" s="707">
        <v>-9.4612618657900001</v>
      </c>
      <c r="E99" s="713">
        <v>0.91127541277900004</v>
      </c>
      <c r="F99" s="706">
        <v>109</v>
      </c>
      <c r="G99" s="707">
        <v>90.833333333333002</v>
      </c>
      <c r="H99" s="709">
        <v>12.96</v>
      </c>
      <c r="I99" s="706">
        <v>92.962699999999998</v>
      </c>
      <c r="J99" s="707">
        <v>2.1293666666659998</v>
      </c>
      <c r="K99" s="714">
        <v>0.85286880733899995</v>
      </c>
    </row>
    <row r="100" spans="1:11" ht="14.4" customHeight="1" thickBot="1" x14ac:dyDescent="0.35">
      <c r="A100" s="723" t="s">
        <v>423</v>
      </c>
      <c r="B100" s="701">
        <v>45.999926789366</v>
      </c>
      <c r="C100" s="701">
        <v>46.98</v>
      </c>
      <c r="D100" s="702">
        <v>0.98007321063300001</v>
      </c>
      <c r="E100" s="703">
        <v>1.0213059732700001</v>
      </c>
      <c r="F100" s="701">
        <v>47</v>
      </c>
      <c r="G100" s="702">
        <v>39.166666666666003</v>
      </c>
      <c r="H100" s="704">
        <v>12.96</v>
      </c>
      <c r="I100" s="701">
        <v>51.03</v>
      </c>
      <c r="J100" s="702">
        <v>11.863333333332999</v>
      </c>
      <c r="K100" s="705">
        <v>1.0857446808510001</v>
      </c>
    </row>
    <row r="101" spans="1:11" ht="14.4" customHeight="1" thickBot="1" x14ac:dyDescent="0.35">
      <c r="A101" s="723" t="s">
        <v>424</v>
      </c>
      <c r="B101" s="701">
        <v>60.636375076424002</v>
      </c>
      <c r="C101" s="701">
        <v>50.195039999999999</v>
      </c>
      <c r="D101" s="702">
        <v>-10.441335076424</v>
      </c>
      <c r="E101" s="703">
        <v>0.82780410169200003</v>
      </c>
      <c r="F101" s="701">
        <v>62</v>
      </c>
      <c r="G101" s="702">
        <v>51.666666666666003</v>
      </c>
      <c r="H101" s="704">
        <v>0</v>
      </c>
      <c r="I101" s="701">
        <v>41.932699999999997</v>
      </c>
      <c r="J101" s="702">
        <v>-9.7339666666659994</v>
      </c>
      <c r="K101" s="705">
        <v>0.67633387096700004</v>
      </c>
    </row>
    <row r="102" spans="1:11" ht="14.4" customHeight="1" thickBot="1" x14ac:dyDescent="0.35">
      <c r="A102" s="722" t="s">
        <v>425</v>
      </c>
      <c r="B102" s="706">
        <v>2345.24319039991</v>
      </c>
      <c r="C102" s="706">
        <v>2324.4532399999998</v>
      </c>
      <c r="D102" s="707">
        <v>-20.789950399912001</v>
      </c>
      <c r="E102" s="713">
        <v>0.99113526883400005</v>
      </c>
      <c r="F102" s="706">
        <v>2606.9422968009599</v>
      </c>
      <c r="G102" s="707">
        <v>2172.4519140008001</v>
      </c>
      <c r="H102" s="709">
        <v>224.96593999999999</v>
      </c>
      <c r="I102" s="706">
        <v>2007.64734</v>
      </c>
      <c r="J102" s="707">
        <v>-164.80457400079601</v>
      </c>
      <c r="K102" s="714">
        <v>0.77011575686300004</v>
      </c>
    </row>
    <row r="103" spans="1:11" ht="14.4" customHeight="1" thickBot="1" x14ac:dyDescent="0.35">
      <c r="A103" s="723" t="s">
        <v>426</v>
      </c>
      <c r="B103" s="701">
        <v>1388.6150359543101</v>
      </c>
      <c r="C103" s="701">
        <v>1371.6300100000001</v>
      </c>
      <c r="D103" s="702">
        <v>-16.98502595431</v>
      </c>
      <c r="E103" s="703">
        <v>0.98776836955199998</v>
      </c>
      <c r="F103" s="701">
        <v>1419</v>
      </c>
      <c r="G103" s="702">
        <v>1182.5</v>
      </c>
      <c r="H103" s="704">
        <v>125.77658</v>
      </c>
      <c r="I103" s="701">
        <v>1152.95164</v>
      </c>
      <c r="J103" s="702">
        <v>-29.548359999999999</v>
      </c>
      <c r="K103" s="705">
        <v>0.81250996476299997</v>
      </c>
    </row>
    <row r="104" spans="1:11" ht="14.4" customHeight="1" thickBot="1" x14ac:dyDescent="0.35">
      <c r="A104" s="723" t="s">
        <v>427</v>
      </c>
      <c r="B104" s="701">
        <v>0</v>
      </c>
      <c r="C104" s="701">
        <v>0.30249999999999999</v>
      </c>
      <c r="D104" s="702">
        <v>0.30249999999999999</v>
      </c>
      <c r="E104" s="711" t="s">
        <v>377</v>
      </c>
      <c r="F104" s="701">
        <v>0</v>
      </c>
      <c r="G104" s="702">
        <v>0</v>
      </c>
      <c r="H104" s="704">
        <v>0</v>
      </c>
      <c r="I104" s="701">
        <v>0.60499999999999998</v>
      </c>
      <c r="J104" s="702">
        <v>0.60499999999999998</v>
      </c>
      <c r="K104" s="712" t="s">
        <v>330</v>
      </c>
    </row>
    <row r="105" spans="1:11" ht="14.4" customHeight="1" thickBot="1" x14ac:dyDescent="0.35">
      <c r="A105" s="723" t="s">
        <v>428</v>
      </c>
      <c r="B105" s="701">
        <v>956.62815444560295</v>
      </c>
      <c r="C105" s="701">
        <v>952.52072999999996</v>
      </c>
      <c r="D105" s="702">
        <v>-4.1074244456019997</v>
      </c>
      <c r="E105" s="703">
        <v>0.995706352121</v>
      </c>
      <c r="F105" s="701">
        <v>1187.9422968009601</v>
      </c>
      <c r="G105" s="702">
        <v>989.95191400079602</v>
      </c>
      <c r="H105" s="704">
        <v>99.189359999999994</v>
      </c>
      <c r="I105" s="701">
        <v>854.09069999999997</v>
      </c>
      <c r="J105" s="702">
        <v>-135.861214000795</v>
      </c>
      <c r="K105" s="705">
        <v>0.71896648709199995</v>
      </c>
    </row>
    <row r="106" spans="1:11" ht="14.4" customHeight="1" thickBot="1" x14ac:dyDescent="0.35">
      <c r="A106" s="722" t="s">
        <v>429</v>
      </c>
      <c r="B106" s="706">
        <v>1314.8462517880901</v>
      </c>
      <c r="C106" s="706">
        <v>1279.03394</v>
      </c>
      <c r="D106" s="707">
        <v>-35.812311788088003</v>
      </c>
      <c r="E106" s="713">
        <v>0.97276311831899998</v>
      </c>
      <c r="F106" s="706">
        <v>1220.00181571597</v>
      </c>
      <c r="G106" s="707">
        <v>1016.66817976331</v>
      </c>
      <c r="H106" s="709">
        <v>72.788359999999997</v>
      </c>
      <c r="I106" s="706">
        <v>1090.7634800000001</v>
      </c>
      <c r="J106" s="707">
        <v>74.095300236691003</v>
      </c>
      <c r="K106" s="714">
        <v>0.89406709559599995</v>
      </c>
    </row>
    <row r="107" spans="1:11" ht="14.4" customHeight="1" thickBot="1" x14ac:dyDescent="0.35">
      <c r="A107" s="723" t="s">
        <v>430</v>
      </c>
      <c r="B107" s="701">
        <v>62.364255929772</v>
      </c>
      <c r="C107" s="701">
        <v>28.4575</v>
      </c>
      <c r="D107" s="702">
        <v>-33.906755929771997</v>
      </c>
      <c r="E107" s="703">
        <v>0.45631106433800001</v>
      </c>
      <c r="F107" s="701">
        <v>0.78999999999899995</v>
      </c>
      <c r="G107" s="702">
        <v>0.65833333333300004</v>
      </c>
      <c r="H107" s="704">
        <v>20.776</v>
      </c>
      <c r="I107" s="701">
        <v>32.215339999999998</v>
      </c>
      <c r="J107" s="702">
        <v>31.557006666665998</v>
      </c>
      <c r="K107" s="705">
        <v>40.778911392405</v>
      </c>
    </row>
    <row r="108" spans="1:11" ht="14.4" customHeight="1" thickBot="1" x14ac:dyDescent="0.35">
      <c r="A108" s="723" t="s">
        <v>431</v>
      </c>
      <c r="B108" s="701">
        <v>887.59795585649704</v>
      </c>
      <c r="C108" s="701">
        <v>1001.40468</v>
      </c>
      <c r="D108" s="702">
        <v>113.806724143504</v>
      </c>
      <c r="E108" s="703">
        <v>1.128218776747</v>
      </c>
      <c r="F108" s="701">
        <v>842.19913695192599</v>
      </c>
      <c r="G108" s="702">
        <v>701.83261412660499</v>
      </c>
      <c r="H108" s="704">
        <v>50.678559999999997</v>
      </c>
      <c r="I108" s="701">
        <v>704.67665999999997</v>
      </c>
      <c r="J108" s="702">
        <v>2.8440458733949998</v>
      </c>
      <c r="K108" s="705">
        <v>0.83671026136399995</v>
      </c>
    </row>
    <row r="109" spans="1:11" ht="14.4" customHeight="1" thickBot="1" x14ac:dyDescent="0.35">
      <c r="A109" s="723" t="s">
        <v>432</v>
      </c>
      <c r="B109" s="701">
        <v>2.999995225393</v>
      </c>
      <c r="C109" s="701">
        <v>1.8169999999999999</v>
      </c>
      <c r="D109" s="702">
        <v>-1.1829952253930001</v>
      </c>
      <c r="E109" s="703">
        <v>0.605667630608</v>
      </c>
      <c r="F109" s="701">
        <v>3</v>
      </c>
      <c r="G109" s="702">
        <v>2.5</v>
      </c>
      <c r="H109" s="704">
        <v>0</v>
      </c>
      <c r="I109" s="701">
        <v>0.47799999999999998</v>
      </c>
      <c r="J109" s="702">
        <v>-2.0219999999999998</v>
      </c>
      <c r="K109" s="705">
        <v>0.15933333333300001</v>
      </c>
    </row>
    <row r="110" spans="1:11" ht="14.4" customHeight="1" thickBot="1" x14ac:dyDescent="0.35">
      <c r="A110" s="723" t="s">
        <v>433</v>
      </c>
      <c r="B110" s="701">
        <v>3.9848541474500001</v>
      </c>
      <c r="C110" s="701">
        <v>4.7291600000000003</v>
      </c>
      <c r="D110" s="702">
        <v>0.74430585254899995</v>
      </c>
      <c r="E110" s="703">
        <v>1.1867837127800001</v>
      </c>
      <c r="F110" s="701">
        <v>3.0097546339329999</v>
      </c>
      <c r="G110" s="702">
        <v>2.5081288616099999</v>
      </c>
      <c r="H110" s="704">
        <v>0</v>
      </c>
      <c r="I110" s="701">
        <v>0</v>
      </c>
      <c r="J110" s="702">
        <v>-2.5081288616099999</v>
      </c>
      <c r="K110" s="705">
        <v>0</v>
      </c>
    </row>
    <row r="111" spans="1:11" ht="14.4" customHeight="1" thickBot="1" x14ac:dyDescent="0.35">
      <c r="A111" s="723" t="s">
        <v>434</v>
      </c>
      <c r="B111" s="701">
        <v>357.89919062897502</v>
      </c>
      <c r="C111" s="701">
        <v>242.62559999999999</v>
      </c>
      <c r="D111" s="702">
        <v>-115.273590628975</v>
      </c>
      <c r="E111" s="703">
        <v>0.67791603432600001</v>
      </c>
      <c r="F111" s="701">
        <v>371.00292413011101</v>
      </c>
      <c r="G111" s="702">
        <v>309.16910344175898</v>
      </c>
      <c r="H111" s="704">
        <v>1.3338000000000001</v>
      </c>
      <c r="I111" s="701">
        <v>353.39348000000001</v>
      </c>
      <c r="J111" s="702">
        <v>44.224376558240003</v>
      </c>
      <c r="K111" s="705">
        <v>0.95253556512600002</v>
      </c>
    </row>
    <row r="112" spans="1:11" ht="14.4" customHeight="1" thickBot="1" x14ac:dyDescent="0.35">
      <c r="A112" s="722" t="s">
        <v>435</v>
      </c>
      <c r="B112" s="706">
        <v>0</v>
      </c>
      <c r="C112" s="706">
        <v>7.6101799999999997</v>
      </c>
      <c r="D112" s="707">
        <v>7.6101799999999997</v>
      </c>
      <c r="E112" s="708" t="s">
        <v>330</v>
      </c>
      <c r="F112" s="706">
        <v>0.73902235003399996</v>
      </c>
      <c r="G112" s="707">
        <v>0.61585195836100004</v>
      </c>
      <c r="H112" s="709">
        <v>0</v>
      </c>
      <c r="I112" s="706">
        <v>0.22151999999999999</v>
      </c>
      <c r="J112" s="707">
        <v>-0.39433195836099999</v>
      </c>
      <c r="K112" s="714">
        <v>0.299747362159</v>
      </c>
    </row>
    <row r="113" spans="1:11" ht="14.4" customHeight="1" thickBot="1" x14ac:dyDescent="0.35">
      <c r="A113" s="723" t="s">
        <v>436</v>
      </c>
      <c r="B113" s="701">
        <v>0</v>
      </c>
      <c r="C113" s="701">
        <v>0.61017999999999994</v>
      </c>
      <c r="D113" s="702">
        <v>0.61017999999999994</v>
      </c>
      <c r="E113" s="711" t="s">
        <v>377</v>
      </c>
      <c r="F113" s="701">
        <v>0.73902235003399996</v>
      </c>
      <c r="G113" s="702">
        <v>0.61585195836100004</v>
      </c>
      <c r="H113" s="704">
        <v>0</v>
      </c>
      <c r="I113" s="701">
        <v>0</v>
      </c>
      <c r="J113" s="702">
        <v>-0.61585195836100004</v>
      </c>
      <c r="K113" s="705">
        <v>0</v>
      </c>
    </row>
    <row r="114" spans="1:11" ht="14.4" customHeight="1" thickBot="1" x14ac:dyDescent="0.35">
      <c r="A114" s="723" t="s">
        <v>437</v>
      </c>
      <c r="B114" s="701">
        <v>0</v>
      </c>
      <c r="C114" s="701">
        <v>0</v>
      </c>
      <c r="D114" s="702">
        <v>0</v>
      </c>
      <c r="E114" s="703">
        <v>1</v>
      </c>
      <c r="F114" s="701">
        <v>0</v>
      </c>
      <c r="G114" s="702">
        <v>0</v>
      </c>
      <c r="H114" s="704">
        <v>0</v>
      </c>
      <c r="I114" s="701">
        <v>0.22151999999999999</v>
      </c>
      <c r="J114" s="702">
        <v>0.22151999999999999</v>
      </c>
      <c r="K114" s="712" t="s">
        <v>377</v>
      </c>
    </row>
    <row r="115" spans="1:11" ht="14.4" customHeight="1" thickBot="1" x14ac:dyDescent="0.35">
      <c r="A115" s="723" t="s">
        <v>438</v>
      </c>
      <c r="B115" s="701">
        <v>0</v>
      </c>
      <c r="C115" s="701">
        <v>7</v>
      </c>
      <c r="D115" s="702">
        <v>7</v>
      </c>
      <c r="E115" s="711" t="s">
        <v>377</v>
      </c>
      <c r="F115" s="701">
        <v>0</v>
      </c>
      <c r="G115" s="702">
        <v>0</v>
      </c>
      <c r="H115" s="704">
        <v>0</v>
      </c>
      <c r="I115" s="701">
        <v>0</v>
      </c>
      <c r="J115" s="702">
        <v>0</v>
      </c>
      <c r="K115" s="705">
        <v>0</v>
      </c>
    </row>
    <row r="116" spans="1:11" ht="14.4" customHeight="1" thickBot="1" x14ac:dyDescent="0.35">
      <c r="A116" s="720" t="s">
        <v>48</v>
      </c>
      <c r="B116" s="701">
        <v>71952.006495790105</v>
      </c>
      <c r="C116" s="701">
        <v>74770.451070000097</v>
      </c>
      <c r="D116" s="702">
        <v>2818.4445742099301</v>
      </c>
      <c r="E116" s="703">
        <v>1.039171174112</v>
      </c>
      <c r="F116" s="701">
        <v>76904</v>
      </c>
      <c r="G116" s="702">
        <v>64086.666666666701</v>
      </c>
      <c r="H116" s="704">
        <v>6825.60185</v>
      </c>
      <c r="I116" s="701">
        <v>66745.047390000007</v>
      </c>
      <c r="J116" s="702">
        <v>2658.38072333336</v>
      </c>
      <c r="K116" s="705">
        <v>0.86790085548200002</v>
      </c>
    </row>
    <row r="117" spans="1:11" ht="14.4" customHeight="1" thickBot="1" x14ac:dyDescent="0.35">
      <c r="A117" s="726" t="s">
        <v>439</v>
      </c>
      <c r="B117" s="706">
        <v>53152.0047985356</v>
      </c>
      <c r="C117" s="706">
        <v>55759.974000000002</v>
      </c>
      <c r="D117" s="707">
        <v>2607.9692014644002</v>
      </c>
      <c r="E117" s="713">
        <v>1.04906624334</v>
      </c>
      <c r="F117" s="706">
        <v>56603</v>
      </c>
      <c r="G117" s="707">
        <v>47169.166666666701</v>
      </c>
      <c r="H117" s="709">
        <v>5066.9210000000003</v>
      </c>
      <c r="I117" s="706">
        <v>49156.319000000003</v>
      </c>
      <c r="J117" s="707">
        <v>1987.15233333332</v>
      </c>
      <c r="K117" s="714">
        <v>0.86844017101500004</v>
      </c>
    </row>
    <row r="118" spans="1:11" ht="14.4" customHeight="1" thickBot="1" x14ac:dyDescent="0.35">
      <c r="A118" s="722" t="s">
        <v>440</v>
      </c>
      <c r="B118" s="706">
        <v>52955.004780750598</v>
      </c>
      <c r="C118" s="706">
        <v>55635.324000000001</v>
      </c>
      <c r="D118" s="707">
        <v>2680.3192192494498</v>
      </c>
      <c r="E118" s="713">
        <v>1.0506150312010001</v>
      </c>
      <c r="F118" s="706">
        <v>56403</v>
      </c>
      <c r="G118" s="707">
        <v>47002.5</v>
      </c>
      <c r="H118" s="709">
        <v>5039.92</v>
      </c>
      <c r="I118" s="706">
        <v>48986.135999999999</v>
      </c>
      <c r="J118" s="707">
        <v>1983.63599999998</v>
      </c>
      <c r="K118" s="714">
        <v>0.86850231370599995</v>
      </c>
    </row>
    <row r="119" spans="1:11" ht="14.4" customHeight="1" thickBot="1" x14ac:dyDescent="0.35">
      <c r="A119" s="723" t="s">
        <v>441</v>
      </c>
      <c r="B119" s="701">
        <v>52955.004780750598</v>
      </c>
      <c r="C119" s="701">
        <v>55635.324000000001</v>
      </c>
      <c r="D119" s="702">
        <v>2680.3192192494498</v>
      </c>
      <c r="E119" s="703">
        <v>1.0506150312010001</v>
      </c>
      <c r="F119" s="701">
        <v>56403</v>
      </c>
      <c r="G119" s="702">
        <v>47002.5</v>
      </c>
      <c r="H119" s="704">
        <v>5039.92</v>
      </c>
      <c r="I119" s="701">
        <v>48986.135999999999</v>
      </c>
      <c r="J119" s="702">
        <v>1983.63599999998</v>
      </c>
      <c r="K119" s="705">
        <v>0.86850231370599995</v>
      </c>
    </row>
    <row r="120" spans="1:11" ht="14.4" customHeight="1" thickBot="1" x14ac:dyDescent="0.35">
      <c r="A120" s="722" t="s">
        <v>442</v>
      </c>
      <c r="B120" s="706">
        <v>45.000004062576998</v>
      </c>
      <c r="C120" s="706">
        <v>42.75</v>
      </c>
      <c r="D120" s="707">
        <v>-2.2500040625770001</v>
      </c>
      <c r="E120" s="713">
        <v>0.94999991423399999</v>
      </c>
      <c r="F120" s="706">
        <v>43</v>
      </c>
      <c r="G120" s="707">
        <v>35.833333333333002</v>
      </c>
      <c r="H120" s="709">
        <v>19.2</v>
      </c>
      <c r="I120" s="706">
        <v>56.4</v>
      </c>
      <c r="J120" s="707">
        <v>20.566666666665999</v>
      </c>
      <c r="K120" s="714">
        <v>1.311627906976</v>
      </c>
    </row>
    <row r="121" spans="1:11" ht="14.4" customHeight="1" thickBot="1" x14ac:dyDescent="0.35">
      <c r="A121" s="723" t="s">
        <v>443</v>
      </c>
      <c r="B121" s="701">
        <v>45.000004062576998</v>
      </c>
      <c r="C121" s="701">
        <v>42.75</v>
      </c>
      <c r="D121" s="702">
        <v>-2.2500040625770001</v>
      </c>
      <c r="E121" s="703">
        <v>0.94999991423399999</v>
      </c>
      <c r="F121" s="701">
        <v>43</v>
      </c>
      <c r="G121" s="702">
        <v>35.833333333333002</v>
      </c>
      <c r="H121" s="704">
        <v>19.2</v>
      </c>
      <c r="I121" s="701">
        <v>56.4</v>
      </c>
      <c r="J121" s="702">
        <v>20.566666666665999</v>
      </c>
      <c r="K121" s="705">
        <v>1.311627906976</v>
      </c>
    </row>
    <row r="122" spans="1:11" ht="14.4" customHeight="1" thickBot="1" x14ac:dyDescent="0.35">
      <c r="A122" s="722" t="s">
        <v>444</v>
      </c>
      <c r="B122" s="706">
        <v>152.000013722483</v>
      </c>
      <c r="C122" s="706">
        <v>81.900000000000006</v>
      </c>
      <c r="D122" s="707">
        <v>-70.100013722482004</v>
      </c>
      <c r="E122" s="713">
        <v>0.53881574082899997</v>
      </c>
      <c r="F122" s="706">
        <v>157</v>
      </c>
      <c r="G122" s="707">
        <v>130.833333333333</v>
      </c>
      <c r="H122" s="709">
        <v>7.0510000000000002</v>
      </c>
      <c r="I122" s="706">
        <v>82.283000000000001</v>
      </c>
      <c r="J122" s="707">
        <v>-48.550333333333</v>
      </c>
      <c r="K122" s="714">
        <v>0.52409554140100001</v>
      </c>
    </row>
    <row r="123" spans="1:11" ht="14.4" customHeight="1" thickBot="1" x14ac:dyDescent="0.35">
      <c r="A123" s="723" t="s">
        <v>445</v>
      </c>
      <c r="B123" s="701">
        <v>152.000013722483</v>
      </c>
      <c r="C123" s="701">
        <v>81.900000000000006</v>
      </c>
      <c r="D123" s="702">
        <v>-70.100013722482004</v>
      </c>
      <c r="E123" s="703">
        <v>0.53881574082899997</v>
      </c>
      <c r="F123" s="701">
        <v>157</v>
      </c>
      <c r="G123" s="702">
        <v>130.833333333333</v>
      </c>
      <c r="H123" s="704">
        <v>7.0510000000000002</v>
      </c>
      <c r="I123" s="701">
        <v>82.283000000000001</v>
      </c>
      <c r="J123" s="702">
        <v>-48.550333333333</v>
      </c>
      <c r="K123" s="705">
        <v>0.52409554140100001</v>
      </c>
    </row>
    <row r="124" spans="1:11" ht="14.4" customHeight="1" thickBot="1" x14ac:dyDescent="0.35">
      <c r="A124" s="725" t="s">
        <v>446</v>
      </c>
      <c r="B124" s="701">
        <v>0</v>
      </c>
      <c r="C124" s="701">
        <v>0</v>
      </c>
      <c r="D124" s="702">
        <v>0</v>
      </c>
      <c r="E124" s="703">
        <v>1</v>
      </c>
      <c r="F124" s="701">
        <v>0</v>
      </c>
      <c r="G124" s="702">
        <v>0</v>
      </c>
      <c r="H124" s="704">
        <v>0.75</v>
      </c>
      <c r="I124" s="701">
        <v>31.5</v>
      </c>
      <c r="J124" s="702">
        <v>31.5</v>
      </c>
      <c r="K124" s="712" t="s">
        <v>377</v>
      </c>
    </row>
    <row r="125" spans="1:11" ht="14.4" customHeight="1" thickBot="1" x14ac:dyDescent="0.35">
      <c r="A125" s="723" t="s">
        <v>447</v>
      </c>
      <c r="B125" s="701">
        <v>0</v>
      </c>
      <c r="C125" s="701">
        <v>0</v>
      </c>
      <c r="D125" s="702">
        <v>0</v>
      </c>
      <c r="E125" s="703">
        <v>1</v>
      </c>
      <c r="F125" s="701">
        <v>0</v>
      </c>
      <c r="G125" s="702">
        <v>0</v>
      </c>
      <c r="H125" s="704">
        <v>0.75</v>
      </c>
      <c r="I125" s="701">
        <v>31.5</v>
      </c>
      <c r="J125" s="702">
        <v>31.5</v>
      </c>
      <c r="K125" s="712" t="s">
        <v>377</v>
      </c>
    </row>
    <row r="126" spans="1:11" ht="14.4" customHeight="1" thickBot="1" x14ac:dyDescent="0.35">
      <c r="A126" s="721" t="s">
        <v>448</v>
      </c>
      <c r="B126" s="701">
        <v>18005.001625482299</v>
      </c>
      <c r="C126" s="701">
        <v>18174.716619999999</v>
      </c>
      <c r="D126" s="702">
        <v>169.71499451772601</v>
      </c>
      <c r="E126" s="703">
        <v>1.009425991624</v>
      </c>
      <c r="F126" s="701">
        <v>19173</v>
      </c>
      <c r="G126" s="702">
        <v>15977.5</v>
      </c>
      <c r="H126" s="704">
        <v>1657.7431200000001</v>
      </c>
      <c r="I126" s="701">
        <v>16607.36709</v>
      </c>
      <c r="J126" s="702">
        <v>629.86709000002497</v>
      </c>
      <c r="K126" s="705">
        <v>0.86618510874599997</v>
      </c>
    </row>
    <row r="127" spans="1:11" ht="14.4" customHeight="1" thickBot="1" x14ac:dyDescent="0.35">
      <c r="A127" s="722" t="s">
        <v>449</v>
      </c>
      <c r="B127" s="706">
        <v>4766.0004302720699</v>
      </c>
      <c r="C127" s="706">
        <v>5007.1852200000003</v>
      </c>
      <c r="D127" s="707">
        <v>241.184789727935</v>
      </c>
      <c r="E127" s="713">
        <v>1.050605280728</v>
      </c>
      <c r="F127" s="706">
        <v>5074.99999999998</v>
      </c>
      <c r="G127" s="707">
        <v>4229.1666666666497</v>
      </c>
      <c r="H127" s="709">
        <v>455.39013999999997</v>
      </c>
      <c r="I127" s="706">
        <v>4415.0416999999998</v>
      </c>
      <c r="J127" s="707">
        <v>185.87503333335201</v>
      </c>
      <c r="K127" s="714">
        <v>0.86995895566500003</v>
      </c>
    </row>
    <row r="128" spans="1:11" ht="14.4" customHeight="1" thickBot="1" x14ac:dyDescent="0.35">
      <c r="A128" s="723" t="s">
        <v>450</v>
      </c>
      <c r="B128" s="701">
        <v>4766.0004302720699</v>
      </c>
      <c r="C128" s="701">
        <v>5007.1852200000003</v>
      </c>
      <c r="D128" s="702">
        <v>241.184789727935</v>
      </c>
      <c r="E128" s="703">
        <v>1.050605280728</v>
      </c>
      <c r="F128" s="701">
        <v>5074.99999999998</v>
      </c>
      <c r="G128" s="702">
        <v>4229.1666666666497</v>
      </c>
      <c r="H128" s="704">
        <v>455.39013999999997</v>
      </c>
      <c r="I128" s="701">
        <v>4415.0416999999998</v>
      </c>
      <c r="J128" s="702">
        <v>185.87503333335201</v>
      </c>
      <c r="K128" s="705">
        <v>0.86995895566500003</v>
      </c>
    </row>
    <row r="129" spans="1:11" ht="14.4" customHeight="1" thickBot="1" x14ac:dyDescent="0.35">
      <c r="A129" s="722" t="s">
        <v>451</v>
      </c>
      <c r="B129" s="706">
        <v>13239.0011952102</v>
      </c>
      <c r="C129" s="706">
        <v>13167.5314</v>
      </c>
      <c r="D129" s="707">
        <v>-71.469795210208005</v>
      </c>
      <c r="E129" s="713">
        <v>0.99460157196400001</v>
      </c>
      <c r="F129" s="706">
        <v>14098</v>
      </c>
      <c r="G129" s="707">
        <v>11748.333333333299</v>
      </c>
      <c r="H129" s="709">
        <v>1202.3529799999999</v>
      </c>
      <c r="I129" s="706">
        <v>12192.32539</v>
      </c>
      <c r="J129" s="707">
        <v>443.99205666667098</v>
      </c>
      <c r="K129" s="714">
        <v>0.86482659880799995</v>
      </c>
    </row>
    <row r="130" spans="1:11" ht="14.4" customHeight="1" thickBot="1" x14ac:dyDescent="0.35">
      <c r="A130" s="723" t="s">
        <v>452</v>
      </c>
      <c r="B130" s="701">
        <v>13239.0011952102</v>
      </c>
      <c r="C130" s="701">
        <v>13167.5314</v>
      </c>
      <c r="D130" s="702">
        <v>-71.469795210208005</v>
      </c>
      <c r="E130" s="703">
        <v>0.99460157196400001</v>
      </c>
      <c r="F130" s="701">
        <v>14098</v>
      </c>
      <c r="G130" s="702">
        <v>11748.333333333299</v>
      </c>
      <c r="H130" s="704">
        <v>1202.3529799999999</v>
      </c>
      <c r="I130" s="701">
        <v>12192.32539</v>
      </c>
      <c r="J130" s="702">
        <v>443.99205666667098</v>
      </c>
      <c r="K130" s="705">
        <v>0.86482659880799995</v>
      </c>
    </row>
    <row r="131" spans="1:11" ht="14.4" customHeight="1" thickBot="1" x14ac:dyDescent="0.35">
      <c r="A131" s="721" t="s">
        <v>453</v>
      </c>
      <c r="B131" s="701">
        <v>795.00007177219697</v>
      </c>
      <c r="C131" s="701">
        <v>835.76044999999999</v>
      </c>
      <c r="D131" s="702">
        <v>40.760378227803002</v>
      </c>
      <c r="E131" s="703">
        <v>1.0512709113809999</v>
      </c>
      <c r="F131" s="701">
        <v>1128</v>
      </c>
      <c r="G131" s="702">
        <v>940.00000000000102</v>
      </c>
      <c r="H131" s="704">
        <v>100.93773</v>
      </c>
      <c r="I131" s="701">
        <v>981.36130000000003</v>
      </c>
      <c r="J131" s="702">
        <v>41.361299999998998</v>
      </c>
      <c r="K131" s="705">
        <v>0.87000115248200005</v>
      </c>
    </row>
    <row r="132" spans="1:11" ht="14.4" customHeight="1" thickBot="1" x14ac:dyDescent="0.35">
      <c r="A132" s="722" t="s">
        <v>454</v>
      </c>
      <c r="B132" s="706">
        <v>795.00007177219697</v>
      </c>
      <c r="C132" s="706">
        <v>835.76044999999999</v>
      </c>
      <c r="D132" s="707">
        <v>40.760378227803002</v>
      </c>
      <c r="E132" s="713">
        <v>1.0512709113809999</v>
      </c>
      <c r="F132" s="706">
        <v>1128</v>
      </c>
      <c r="G132" s="707">
        <v>940.00000000000102</v>
      </c>
      <c r="H132" s="709">
        <v>100.93773</v>
      </c>
      <c r="I132" s="706">
        <v>981.36130000000003</v>
      </c>
      <c r="J132" s="707">
        <v>41.361299999998998</v>
      </c>
      <c r="K132" s="714">
        <v>0.87000115248200005</v>
      </c>
    </row>
    <row r="133" spans="1:11" ht="14.4" customHeight="1" thickBot="1" x14ac:dyDescent="0.35">
      <c r="A133" s="723" t="s">
        <v>455</v>
      </c>
      <c r="B133" s="701">
        <v>795.00007177219697</v>
      </c>
      <c r="C133" s="701">
        <v>835.76044999999999</v>
      </c>
      <c r="D133" s="702">
        <v>40.760378227803002</v>
      </c>
      <c r="E133" s="703">
        <v>1.0512709113809999</v>
      </c>
      <c r="F133" s="701">
        <v>1128</v>
      </c>
      <c r="G133" s="702">
        <v>940.00000000000102</v>
      </c>
      <c r="H133" s="704">
        <v>100.93773</v>
      </c>
      <c r="I133" s="701">
        <v>981.36130000000003</v>
      </c>
      <c r="J133" s="702">
        <v>41.361299999998998</v>
      </c>
      <c r="K133" s="705">
        <v>0.87000115248200005</v>
      </c>
    </row>
    <row r="134" spans="1:11" ht="14.4" customHeight="1" thickBot="1" x14ac:dyDescent="0.35">
      <c r="A134" s="720" t="s">
        <v>456</v>
      </c>
      <c r="B134" s="701">
        <v>0</v>
      </c>
      <c r="C134" s="701">
        <v>203.00971999999999</v>
      </c>
      <c r="D134" s="702">
        <v>203.00971999999999</v>
      </c>
      <c r="E134" s="711" t="s">
        <v>330</v>
      </c>
      <c r="F134" s="701">
        <v>0</v>
      </c>
      <c r="G134" s="702">
        <v>0</v>
      </c>
      <c r="H134" s="704">
        <v>6.75</v>
      </c>
      <c r="I134" s="701">
        <v>130.00324000000001</v>
      </c>
      <c r="J134" s="702">
        <v>130.00324000000001</v>
      </c>
      <c r="K134" s="712" t="s">
        <v>330</v>
      </c>
    </row>
    <row r="135" spans="1:11" ht="14.4" customHeight="1" thickBot="1" x14ac:dyDescent="0.35">
      <c r="A135" s="721" t="s">
        <v>457</v>
      </c>
      <c r="B135" s="701">
        <v>0</v>
      </c>
      <c r="C135" s="701">
        <v>203.00971999999999</v>
      </c>
      <c r="D135" s="702">
        <v>203.00971999999999</v>
      </c>
      <c r="E135" s="711" t="s">
        <v>330</v>
      </c>
      <c r="F135" s="701">
        <v>0</v>
      </c>
      <c r="G135" s="702">
        <v>0</v>
      </c>
      <c r="H135" s="704">
        <v>6.75</v>
      </c>
      <c r="I135" s="701">
        <v>130.00324000000001</v>
      </c>
      <c r="J135" s="702">
        <v>130.00324000000001</v>
      </c>
      <c r="K135" s="712" t="s">
        <v>330</v>
      </c>
    </row>
    <row r="136" spans="1:11" ht="14.4" customHeight="1" thickBot="1" x14ac:dyDescent="0.35">
      <c r="A136" s="722" t="s">
        <v>458</v>
      </c>
      <c r="B136" s="706">
        <v>0</v>
      </c>
      <c r="C136" s="706">
        <v>115.83571999999999</v>
      </c>
      <c r="D136" s="707">
        <v>115.83571999999999</v>
      </c>
      <c r="E136" s="708" t="s">
        <v>330</v>
      </c>
      <c r="F136" s="706">
        <v>0</v>
      </c>
      <c r="G136" s="707">
        <v>0</v>
      </c>
      <c r="H136" s="709">
        <v>1</v>
      </c>
      <c r="I136" s="706">
        <v>49.145240000000001</v>
      </c>
      <c r="J136" s="707">
        <v>49.145240000000001</v>
      </c>
      <c r="K136" s="710" t="s">
        <v>330</v>
      </c>
    </row>
    <row r="137" spans="1:11" ht="14.4" customHeight="1" thickBot="1" x14ac:dyDescent="0.35">
      <c r="A137" s="723" t="s">
        <v>459</v>
      </c>
      <c r="B137" s="701">
        <v>0</v>
      </c>
      <c r="C137" s="701">
        <v>16.156079999999999</v>
      </c>
      <c r="D137" s="702">
        <v>16.156079999999999</v>
      </c>
      <c r="E137" s="711" t="s">
        <v>330</v>
      </c>
      <c r="F137" s="701">
        <v>0</v>
      </c>
      <c r="G137" s="702">
        <v>0</v>
      </c>
      <c r="H137" s="704">
        <v>0</v>
      </c>
      <c r="I137" s="701">
        <v>1.09816</v>
      </c>
      <c r="J137" s="702">
        <v>1.09816</v>
      </c>
      <c r="K137" s="712" t="s">
        <v>330</v>
      </c>
    </row>
    <row r="138" spans="1:11" ht="14.4" customHeight="1" thickBot="1" x14ac:dyDescent="0.35">
      <c r="A138" s="723" t="s">
        <v>460</v>
      </c>
      <c r="B138" s="701">
        <v>0</v>
      </c>
      <c r="C138" s="701">
        <v>30.45</v>
      </c>
      <c r="D138" s="702">
        <v>30.45</v>
      </c>
      <c r="E138" s="711" t="s">
        <v>377</v>
      </c>
      <c r="F138" s="701">
        <v>0</v>
      </c>
      <c r="G138" s="702">
        <v>0</v>
      </c>
      <c r="H138" s="704">
        <v>1</v>
      </c>
      <c r="I138" s="701">
        <v>1.5</v>
      </c>
      <c r="J138" s="702">
        <v>1.5</v>
      </c>
      <c r="K138" s="712" t="s">
        <v>330</v>
      </c>
    </row>
    <row r="139" spans="1:11" ht="14.4" customHeight="1" thickBot="1" x14ac:dyDescent="0.35">
      <c r="A139" s="723" t="s">
        <v>461</v>
      </c>
      <c r="B139" s="701">
        <v>0</v>
      </c>
      <c r="C139" s="701">
        <v>56.994999999999997</v>
      </c>
      <c r="D139" s="702">
        <v>56.994999999999997</v>
      </c>
      <c r="E139" s="711" t="s">
        <v>330</v>
      </c>
      <c r="F139" s="701">
        <v>0</v>
      </c>
      <c r="G139" s="702">
        <v>0</v>
      </c>
      <c r="H139" s="704">
        <v>0</v>
      </c>
      <c r="I139" s="701">
        <v>33.466999999999999</v>
      </c>
      <c r="J139" s="702">
        <v>33.466999999999999</v>
      </c>
      <c r="K139" s="712" t="s">
        <v>330</v>
      </c>
    </row>
    <row r="140" spans="1:11" ht="14.4" customHeight="1" thickBot="1" x14ac:dyDescent="0.35">
      <c r="A140" s="723" t="s">
        <v>462</v>
      </c>
      <c r="B140" s="701">
        <v>0</v>
      </c>
      <c r="C140" s="701">
        <v>0.22</v>
      </c>
      <c r="D140" s="702">
        <v>0.22</v>
      </c>
      <c r="E140" s="711" t="s">
        <v>330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330</v>
      </c>
    </row>
    <row r="141" spans="1:11" ht="14.4" customHeight="1" thickBot="1" x14ac:dyDescent="0.35">
      <c r="A141" s="723" t="s">
        <v>463</v>
      </c>
      <c r="B141" s="701">
        <v>0</v>
      </c>
      <c r="C141" s="701">
        <v>12.01464</v>
      </c>
      <c r="D141" s="702">
        <v>12.01464</v>
      </c>
      <c r="E141" s="711" t="s">
        <v>330</v>
      </c>
      <c r="F141" s="701">
        <v>0</v>
      </c>
      <c r="G141" s="702">
        <v>0</v>
      </c>
      <c r="H141" s="704">
        <v>0</v>
      </c>
      <c r="I141" s="701">
        <v>13.080080000000001</v>
      </c>
      <c r="J141" s="702">
        <v>13.080080000000001</v>
      </c>
      <c r="K141" s="712" t="s">
        <v>330</v>
      </c>
    </row>
    <row r="142" spans="1:11" ht="14.4" customHeight="1" thickBot="1" x14ac:dyDescent="0.35">
      <c r="A142" s="722" t="s">
        <v>464</v>
      </c>
      <c r="B142" s="706">
        <v>0</v>
      </c>
      <c r="C142" s="706">
        <v>0</v>
      </c>
      <c r="D142" s="707">
        <v>0</v>
      </c>
      <c r="E142" s="713">
        <v>1</v>
      </c>
      <c r="F142" s="706">
        <v>0</v>
      </c>
      <c r="G142" s="707">
        <v>0</v>
      </c>
      <c r="H142" s="709">
        <v>0</v>
      </c>
      <c r="I142" s="706">
        <v>0.38500000000000001</v>
      </c>
      <c r="J142" s="707">
        <v>0.38500000000000001</v>
      </c>
      <c r="K142" s="710" t="s">
        <v>377</v>
      </c>
    </row>
    <row r="143" spans="1:11" ht="14.4" customHeight="1" thickBot="1" x14ac:dyDescent="0.35">
      <c r="A143" s="723" t="s">
        <v>465</v>
      </c>
      <c r="B143" s="701">
        <v>0</v>
      </c>
      <c r="C143" s="701">
        <v>0</v>
      </c>
      <c r="D143" s="702">
        <v>0</v>
      </c>
      <c r="E143" s="703">
        <v>1</v>
      </c>
      <c r="F143" s="701">
        <v>0</v>
      </c>
      <c r="G143" s="702">
        <v>0</v>
      </c>
      <c r="H143" s="704">
        <v>0</v>
      </c>
      <c r="I143" s="701">
        <v>0.38500000000000001</v>
      </c>
      <c r="J143" s="702">
        <v>0.38500000000000001</v>
      </c>
      <c r="K143" s="712" t="s">
        <v>377</v>
      </c>
    </row>
    <row r="144" spans="1:11" ht="14.4" customHeight="1" thickBot="1" x14ac:dyDescent="0.35">
      <c r="A144" s="725" t="s">
        <v>466</v>
      </c>
      <c r="B144" s="701">
        <v>0</v>
      </c>
      <c r="C144" s="701">
        <v>0</v>
      </c>
      <c r="D144" s="702">
        <v>0</v>
      </c>
      <c r="E144" s="711" t="s">
        <v>330</v>
      </c>
      <c r="F144" s="701">
        <v>0</v>
      </c>
      <c r="G144" s="702">
        <v>0</v>
      </c>
      <c r="H144" s="704">
        <v>0</v>
      </c>
      <c r="I144" s="701">
        <v>6.4560000000000004</v>
      </c>
      <c r="J144" s="702">
        <v>6.4560000000000004</v>
      </c>
      <c r="K144" s="712" t="s">
        <v>377</v>
      </c>
    </row>
    <row r="145" spans="1:11" ht="14.4" customHeight="1" thickBot="1" x14ac:dyDescent="0.35">
      <c r="A145" s="723" t="s">
        <v>467</v>
      </c>
      <c r="B145" s="701">
        <v>0</v>
      </c>
      <c r="C145" s="701">
        <v>0</v>
      </c>
      <c r="D145" s="702">
        <v>0</v>
      </c>
      <c r="E145" s="711" t="s">
        <v>330</v>
      </c>
      <c r="F145" s="701">
        <v>0</v>
      </c>
      <c r="G145" s="702">
        <v>0</v>
      </c>
      <c r="H145" s="704">
        <v>0</v>
      </c>
      <c r="I145" s="701">
        <v>6.4560000000000004</v>
      </c>
      <c r="J145" s="702">
        <v>6.4560000000000004</v>
      </c>
      <c r="K145" s="712" t="s">
        <v>377</v>
      </c>
    </row>
    <row r="146" spans="1:11" ht="14.4" customHeight="1" thickBot="1" x14ac:dyDescent="0.35">
      <c r="A146" s="725" t="s">
        <v>468</v>
      </c>
      <c r="B146" s="701">
        <v>0</v>
      </c>
      <c r="C146" s="701">
        <v>27.6</v>
      </c>
      <c r="D146" s="702">
        <v>27.6</v>
      </c>
      <c r="E146" s="711" t="s">
        <v>330</v>
      </c>
      <c r="F146" s="701">
        <v>0</v>
      </c>
      <c r="G146" s="702">
        <v>0</v>
      </c>
      <c r="H146" s="704">
        <v>5</v>
      </c>
      <c r="I146" s="701">
        <v>20.25</v>
      </c>
      <c r="J146" s="702">
        <v>20.25</v>
      </c>
      <c r="K146" s="712" t="s">
        <v>330</v>
      </c>
    </row>
    <row r="147" spans="1:11" ht="14.4" customHeight="1" thickBot="1" x14ac:dyDescent="0.35">
      <c r="A147" s="723" t="s">
        <v>469</v>
      </c>
      <c r="B147" s="701">
        <v>0</v>
      </c>
      <c r="C147" s="701">
        <v>27.6</v>
      </c>
      <c r="D147" s="702">
        <v>27.6</v>
      </c>
      <c r="E147" s="711" t="s">
        <v>330</v>
      </c>
      <c r="F147" s="701">
        <v>0</v>
      </c>
      <c r="G147" s="702">
        <v>0</v>
      </c>
      <c r="H147" s="704">
        <v>5</v>
      </c>
      <c r="I147" s="701">
        <v>20.25</v>
      </c>
      <c r="J147" s="702">
        <v>20.25</v>
      </c>
      <c r="K147" s="712" t="s">
        <v>330</v>
      </c>
    </row>
    <row r="148" spans="1:11" ht="14.4" customHeight="1" thickBot="1" x14ac:dyDescent="0.35">
      <c r="A148" s="725" t="s">
        <v>470</v>
      </c>
      <c r="B148" s="701">
        <v>0</v>
      </c>
      <c r="C148" s="701">
        <v>9.56</v>
      </c>
      <c r="D148" s="702">
        <v>9.56</v>
      </c>
      <c r="E148" s="711" t="s">
        <v>330</v>
      </c>
      <c r="F148" s="701">
        <v>0</v>
      </c>
      <c r="G148" s="702">
        <v>0</v>
      </c>
      <c r="H148" s="704">
        <v>0.75</v>
      </c>
      <c r="I148" s="701">
        <v>8.81</v>
      </c>
      <c r="J148" s="702">
        <v>8.81</v>
      </c>
      <c r="K148" s="712" t="s">
        <v>330</v>
      </c>
    </row>
    <row r="149" spans="1:11" ht="14.4" customHeight="1" thickBot="1" x14ac:dyDescent="0.35">
      <c r="A149" s="723" t="s">
        <v>471</v>
      </c>
      <c r="B149" s="701">
        <v>0</v>
      </c>
      <c r="C149" s="701">
        <v>9.56</v>
      </c>
      <c r="D149" s="702">
        <v>9.56</v>
      </c>
      <c r="E149" s="711" t="s">
        <v>330</v>
      </c>
      <c r="F149" s="701">
        <v>0</v>
      </c>
      <c r="G149" s="702">
        <v>0</v>
      </c>
      <c r="H149" s="704">
        <v>0.75</v>
      </c>
      <c r="I149" s="701">
        <v>8.81</v>
      </c>
      <c r="J149" s="702">
        <v>8.81</v>
      </c>
      <c r="K149" s="712" t="s">
        <v>330</v>
      </c>
    </row>
    <row r="150" spans="1:11" ht="14.4" customHeight="1" thickBot="1" x14ac:dyDescent="0.35">
      <c r="A150" s="725" t="s">
        <v>472</v>
      </c>
      <c r="B150" s="701">
        <v>0</v>
      </c>
      <c r="C150" s="701">
        <v>50.014000000000003</v>
      </c>
      <c r="D150" s="702">
        <v>50.014000000000003</v>
      </c>
      <c r="E150" s="711" t="s">
        <v>330</v>
      </c>
      <c r="F150" s="701">
        <v>0</v>
      </c>
      <c r="G150" s="702">
        <v>0</v>
      </c>
      <c r="H150" s="704">
        <v>0</v>
      </c>
      <c r="I150" s="701">
        <v>44.957000000000001</v>
      </c>
      <c r="J150" s="702">
        <v>44.957000000000001</v>
      </c>
      <c r="K150" s="712" t="s">
        <v>330</v>
      </c>
    </row>
    <row r="151" spans="1:11" ht="14.4" customHeight="1" thickBot="1" x14ac:dyDescent="0.35">
      <c r="A151" s="723" t="s">
        <v>473</v>
      </c>
      <c r="B151" s="701">
        <v>0</v>
      </c>
      <c r="C151" s="701">
        <v>50.014000000000003</v>
      </c>
      <c r="D151" s="702">
        <v>50.014000000000003</v>
      </c>
      <c r="E151" s="711" t="s">
        <v>330</v>
      </c>
      <c r="F151" s="701">
        <v>0</v>
      </c>
      <c r="G151" s="702">
        <v>0</v>
      </c>
      <c r="H151" s="704">
        <v>0</v>
      </c>
      <c r="I151" s="701">
        <v>44.957000000000001</v>
      </c>
      <c r="J151" s="702">
        <v>44.957000000000001</v>
      </c>
      <c r="K151" s="712" t="s">
        <v>330</v>
      </c>
    </row>
    <row r="152" spans="1:11" ht="14.4" customHeight="1" thickBot="1" x14ac:dyDescent="0.35">
      <c r="A152" s="720" t="s">
        <v>474</v>
      </c>
      <c r="B152" s="701">
        <v>7050.0733425548196</v>
      </c>
      <c r="C152" s="701">
        <v>7255.47757</v>
      </c>
      <c r="D152" s="702">
        <v>205.40422744518099</v>
      </c>
      <c r="E152" s="703">
        <v>1.0291350483120001</v>
      </c>
      <c r="F152" s="701">
        <v>7162.00000000001</v>
      </c>
      <c r="G152" s="702">
        <v>5968.3333333333403</v>
      </c>
      <c r="H152" s="704">
        <v>862.33100000000002</v>
      </c>
      <c r="I152" s="701">
        <v>6519.9376899999997</v>
      </c>
      <c r="J152" s="702">
        <v>551.60435666666001</v>
      </c>
      <c r="K152" s="705">
        <v>0.91035153448700001</v>
      </c>
    </row>
    <row r="153" spans="1:11" ht="14.4" customHeight="1" thickBot="1" x14ac:dyDescent="0.35">
      <c r="A153" s="721" t="s">
        <v>475</v>
      </c>
      <c r="B153" s="701">
        <v>7004.01617405461</v>
      </c>
      <c r="C153" s="701">
        <v>7032.9669999999996</v>
      </c>
      <c r="D153" s="702">
        <v>28.950825945390001</v>
      </c>
      <c r="E153" s="703">
        <v>1.004133460749</v>
      </c>
      <c r="F153" s="701">
        <v>7153.00000000001</v>
      </c>
      <c r="G153" s="702">
        <v>5960.8333333333403</v>
      </c>
      <c r="H153" s="704">
        <v>599.34400000000005</v>
      </c>
      <c r="I153" s="701">
        <v>5989.9120000000003</v>
      </c>
      <c r="J153" s="702">
        <v>29.078666666659998</v>
      </c>
      <c r="K153" s="705">
        <v>0.83739857402399998</v>
      </c>
    </row>
    <row r="154" spans="1:11" ht="14.4" customHeight="1" thickBot="1" x14ac:dyDescent="0.35">
      <c r="A154" s="722" t="s">
        <v>476</v>
      </c>
      <c r="B154" s="706">
        <v>7004.01617405461</v>
      </c>
      <c r="C154" s="706">
        <v>7024.4179999999997</v>
      </c>
      <c r="D154" s="707">
        <v>20.401825945390001</v>
      </c>
      <c r="E154" s="713">
        <v>1.0029128753330001</v>
      </c>
      <c r="F154" s="706">
        <v>7153.00000000001</v>
      </c>
      <c r="G154" s="707">
        <v>5960.8333333333403</v>
      </c>
      <c r="H154" s="709">
        <v>599.34400000000005</v>
      </c>
      <c r="I154" s="706">
        <v>5988.8339999999998</v>
      </c>
      <c r="J154" s="707">
        <v>28.000666666659001</v>
      </c>
      <c r="K154" s="714">
        <v>0.83724786802700002</v>
      </c>
    </row>
    <row r="155" spans="1:11" ht="14.4" customHeight="1" thickBot="1" x14ac:dyDescent="0.35">
      <c r="A155" s="723" t="s">
        <v>477</v>
      </c>
      <c r="B155" s="701">
        <v>175.00040412043899</v>
      </c>
      <c r="C155" s="701">
        <v>188.26400000000001</v>
      </c>
      <c r="D155" s="702">
        <v>13.26359587956</v>
      </c>
      <c r="E155" s="703">
        <v>1.0757918014309999</v>
      </c>
      <c r="F155" s="701">
        <v>224</v>
      </c>
      <c r="G155" s="702">
        <v>186.666666666667</v>
      </c>
      <c r="H155" s="704">
        <v>19.216000000000001</v>
      </c>
      <c r="I155" s="701">
        <v>188.69800000000001</v>
      </c>
      <c r="J155" s="702">
        <v>2.0313333333329999</v>
      </c>
      <c r="K155" s="705">
        <v>0.84240178571400004</v>
      </c>
    </row>
    <row r="156" spans="1:11" ht="14.4" customHeight="1" thickBot="1" x14ac:dyDescent="0.35">
      <c r="A156" s="723" t="s">
        <v>478</v>
      </c>
      <c r="B156" s="701">
        <v>1299.00299972829</v>
      </c>
      <c r="C156" s="701">
        <v>1298.2739999999999</v>
      </c>
      <c r="D156" s="702">
        <v>-0.72899972828899995</v>
      </c>
      <c r="E156" s="703">
        <v>0.99943880058099999</v>
      </c>
      <c r="F156" s="701">
        <v>1697</v>
      </c>
      <c r="G156" s="702">
        <v>1414.1666666666699</v>
      </c>
      <c r="H156" s="704">
        <v>144.376</v>
      </c>
      <c r="I156" s="701">
        <v>1413.595</v>
      </c>
      <c r="J156" s="702">
        <v>-0.57166666666800003</v>
      </c>
      <c r="K156" s="705">
        <v>0.83299646434800001</v>
      </c>
    </row>
    <row r="157" spans="1:11" ht="14.4" customHeight="1" thickBot="1" x14ac:dyDescent="0.35">
      <c r="A157" s="723" t="s">
        <v>479</v>
      </c>
      <c r="B157" s="701">
        <v>3.0000069277780002</v>
      </c>
      <c r="C157" s="701">
        <v>4.5599999999999996</v>
      </c>
      <c r="D157" s="702">
        <v>1.559993072221</v>
      </c>
      <c r="E157" s="703">
        <v>1.5199964899330001</v>
      </c>
      <c r="F157" s="701">
        <v>3</v>
      </c>
      <c r="G157" s="702">
        <v>2.5</v>
      </c>
      <c r="H157" s="704">
        <v>4.1849999999999996</v>
      </c>
      <c r="I157" s="701">
        <v>19.02</v>
      </c>
      <c r="J157" s="702">
        <v>16.52</v>
      </c>
      <c r="K157" s="705">
        <v>6.34</v>
      </c>
    </row>
    <row r="158" spans="1:11" ht="14.4" customHeight="1" thickBot="1" x14ac:dyDescent="0.35">
      <c r="A158" s="723" t="s">
        <v>480</v>
      </c>
      <c r="B158" s="701">
        <v>1139.00263024675</v>
      </c>
      <c r="C158" s="701">
        <v>1145.5239999999999</v>
      </c>
      <c r="D158" s="702">
        <v>6.5213697532539996</v>
      </c>
      <c r="E158" s="703">
        <v>1.005725508949</v>
      </c>
      <c r="F158" s="701">
        <v>1160</v>
      </c>
      <c r="G158" s="702">
        <v>966.66666666666799</v>
      </c>
      <c r="H158" s="704">
        <v>96.792000000000002</v>
      </c>
      <c r="I158" s="701">
        <v>967.173</v>
      </c>
      <c r="J158" s="702">
        <v>0.50633333333200004</v>
      </c>
      <c r="K158" s="705">
        <v>0.83376982758600005</v>
      </c>
    </row>
    <row r="159" spans="1:11" ht="14.4" customHeight="1" thickBot="1" x14ac:dyDescent="0.35">
      <c r="A159" s="723" t="s">
        <v>481</v>
      </c>
      <c r="B159" s="701">
        <v>4369.0100891554303</v>
      </c>
      <c r="C159" s="701">
        <v>4369.4960000000001</v>
      </c>
      <c r="D159" s="702">
        <v>0.485910844575</v>
      </c>
      <c r="E159" s="703">
        <v>1.0001112176060001</v>
      </c>
      <c r="F159" s="701">
        <v>4051.00000000001</v>
      </c>
      <c r="G159" s="702">
        <v>3375.8333333333399</v>
      </c>
      <c r="H159" s="704">
        <v>333.25</v>
      </c>
      <c r="I159" s="701">
        <v>3385.098</v>
      </c>
      <c r="J159" s="702">
        <v>9.2646666666630004</v>
      </c>
      <c r="K159" s="705">
        <v>0.83562034065599999</v>
      </c>
    </row>
    <row r="160" spans="1:11" ht="14.4" customHeight="1" thickBot="1" x14ac:dyDescent="0.35">
      <c r="A160" s="723" t="s">
        <v>482</v>
      </c>
      <c r="B160" s="701">
        <v>19.000043875932999</v>
      </c>
      <c r="C160" s="701">
        <v>18.3</v>
      </c>
      <c r="D160" s="702">
        <v>-0.70004387593299999</v>
      </c>
      <c r="E160" s="703">
        <v>0.96315567055999995</v>
      </c>
      <c r="F160" s="701">
        <v>18</v>
      </c>
      <c r="G160" s="702">
        <v>15</v>
      </c>
      <c r="H160" s="704">
        <v>1.5249999999999999</v>
      </c>
      <c r="I160" s="701">
        <v>15.25</v>
      </c>
      <c r="J160" s="702">
        <v>0.24999999999899999</v>
      </c>
      <c r="K160" s="705">
        <v>0.84722222222200005</v>
      </c>
    </row>
    <row r="161" spans="1:11" ht="14.4" customHeight="1" thickBot="1" x14ac:dyDescent="0.35">
      <c r="A161" s="722" t="s">
        <v>483</v>
      </c>
      <c r="B161" s="706">
        <v>0</v>
      </c>
      <c r="C161" s="706">
        <v>8.5489999999999995</v>
      </c>
      <c r="D161" s="707">
        <v>8.5489999999999995</v>
      </c>
      <c r="E161" s="708" t="s">
        <v>330</v>
      </c>
      <c r="F161" s="706">
        <v>0</v>
      </c>
      <c r="G161" s="707">
        <v>0</v>
      </c>
      <c r="H161" s="709">
        <v>0</v>
      </c>
      <c r="I161" s="706">
        <v>1.0780000000000001</v>
      </c>
      <c r="J161" s="707">
        <v>1.0780000000000001</v>
      </c>
      <c r="K161" s="710" t="s">
        <v>330</v>
      </c>
    </row>
    <row r="162" spans="1:11" ht="14.4" customHeight="1" thickBot="1" x14ac:dyDescent="0.35">
      <c r="A162" s="723" t="s">
        <v>484</v>
      </c>
      <c r="B162" s="701">
        <v>0</v>
      </c>
      <c r="C162" s="701">
        <v>4.5869999999999997</v>
      </c>
      <c r="D162" s="702">
        <v>4.5869999999999997</v>
      </c>
      <c r="E162" s="711" t="s">
        <v>377</v>
      </c>
      <c r="F162" s="701">
        <v>0</v>
      </c>
      <c r="G162" s="702">
        <v>0</v>
      </c>
      <c r="H162" s="704">
        <v>0</v>
      </c>
      <c r="I162" s="701">
        <v>1.0780000000000001</v>
      </c>
      <c r="J162" s="702">
        <v>1.0780000000000001</v>
      </c>
      <c r="K162" s="712" t="s">
        <v>330</v>
      </c>
    </row>
    <row r="163" spans="1:11" ht="14.4" customHeight="1" thickBot="1" x14ac:dyDescent="0.35">
      <c r="A163" s="723" t="s">
        <v>485</v>
      </c>
      <c r="B163" s="701">
        <v>0</v>
      </c>
      <c r="C163" s="701">
        <v>3.9620000000000002</v>
      </c>
      <c r="D163" s="702">
        <v>3.9620000000000002</v>
      </c>
      <c r="E163" s="711" t="s">
        <v>330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330</v>
      </c>
    </row>
    <row r="164" spans="1:11" ht="14.4" customHeight="1" thickBot="1" x14ac:dyDescent="0.35">
      <c r="A164" s="721" t="s">
        <v>486</v>
      </c>
      <c r="B164" s="701">
        <v>46.057168500208</v>
      </c>
      <c r="C164" s="701">
        <v>222.51057</v>
      </c>
      <c r="D164" s="702">
        <v>176.45340149979199</v>
      </c>
      <c r="E164" s="703">
        <v>4.831182142666</v>
      </c>
      <c r="F164" s="701">
        <v>9</v>
      </c>
      <c r="G164" s="702">
        <v>7.5</v>
      </c>
      <c r="H164" s="704">
        <v>262.98700000000002</v>
      </c>
      <c r="I164" s="701">
        <v>530.02569000000005</v>
      </c>
      <c r="J164" s="702">
        <v>522.52569000000005</v>
      </c>
      <c r="K164" s="705">
        <v>58.891743333332997</v>
      </c>
    </row>
    <row r="165" spans="1:11" ht="14.4" customHeight="1" thickBot="1" x14ac:dyDescent="0.35">
      <c r="A165" s="722" t="s">
        <v>487</v>
      </c>
      <c r="B165" s="706">
        <v>20.999996107101001</v>
      </c>
      <c r="C165" s="706">
        <v>167.18817000000001</v>
      </c>
      <c r="D165" s="707">
        <v>146.18817389289899</v>
      </c>
      <c r="E165" s="713">
        <v>7.9613429044139998</v>
      </c>
      <c r="F165" s="706">
        <v>9</v>
      </c>
      <c r="G165" s="707">
        <v>7.5</v>
      </c>
      <c r="H165" s="709">
        <v>262.98700000000002</v>
      </c>
      <c r="I165" s="706">
        <v>412.21006</v>
      </c>
      <c r="J165" s="707">
        <v>404.71006</v>
      </c>
      <c r="K165" s="714">
        <v>45.801117777777002</v>
      </c>
    </row>
    <row r="166" spans="1:11" ht="14.4" customHeight="1" thickBot="1" x14ac:dyDescent="0.35">
      <c r="A166" s="723" t="s">
        <v>488</v>
      </c>
      <c r="B166" s="701">
        <v>20.999996107101001</v>
      </c>
      <c r="C166" s="701">
        <v>99.774500000000003</v>
      </c>
      <c r="D166" s="702">
        <v>78.774503892899006</v>
      </c>
      <c r="E166" s="703">
        <v>4.7511675474189996</v>
      </c>
      <c r="F166" s="701">
        <v>9</v>
      </c>
      <c r="G166" s="702">
        <v>7.5</v>
      </c>
      <c r="H166" s="704">
        <v>229.53700000000001</v>
      </c>
      <c r="I166" s="701">
        <v>342.99799999999999</v>
      </c>
      <c r="J166" s="702">
        <v>335.49799999999999</v>
      </c>
      <c r="K166" s="705">
        <v>38.110888888887999</v>
      </c>
    </row>
    <row r="167" spans="1:11" ht="14.4" customHeight="1" thickBot="1" x14ac:dyDescent="0.35">
      <c r="A167" s="723" t="s">
        <v>489</v>
      </c>
      <c r="B167" s="701">
        <v>0</v>
      </c>
      <c r="C167" s="701">
        <v>67.413669999999996</v>
      </c>
      <c r="D167" s="702">
        <v>67.413669999999996</v>
      </c>
      <c r="E167" s="711" t="s">
        <v>330</v>
      </c>
      <c r="F167" s="701">
        <v>0</v>
      </c>
      <c r="G167" s="702">
        <v>0</v>
      </c>
      <c r="H167" s="704">
        <v>33.450000000000003</v>
      </c>
      <c r="I167" s="701">
        <v>69.212059999999994</v>
      </c>
      <c r="J167" s="702">
        <v>69.212059999999994</v>
      </c>
      <c r="K167" s="712" t="s">
        <v>330</v>
      </c>
    </row>
    <row r="168" spans="1:11" ht="14.4" customHeight="1" thickBot="1" x14ac:dyDescent="0.35">
      <c r="A168" s="722" t="s">
        <v>490</v>
      </c>
      <c r="B168" s="706">
        <v>0</v>
      </c>
      <c r="C168" s="706">
        <v>6.57</v>
      </c>
      <c r="D168" s="707">
        <v>6.57</v>
      </c>
      <c r="E168" s="708" t="s">
        <v>377</v>
      </c>
      <c r="F168" s="706">
        <v>0</v>
      </c>
      <c r="G168" s="707">
        <v>0</v>
      </c>
      <c r="H168" s="709">
        <v>0</v>
      </c>
      <c r="I168" s="706">
        <v>57.545430000000003</v>
      </c>
      <c r="J168" s="707">
        <v>57.545430000000003</v>
      </c>
      <c r="K168" s="710" t="s">
        <v>330</v>
      </c>
    </row>
    <row r="169" spans="1:11" ht="14.4" customHeight="1" thickBot="1" x14ac:dyDescent="0.35">
      <c r="A169" s="723" t="s">
        <v>491</v>
      </c>
      <c r="B169" s="701">
        <v>0</v>
      </c>
      <c r="C169" s="701">
        <v>6.57</v>
      </c>
      <c r="D169" s="702">
        <v>6.57</v>
      </c>
      <c r="E169" s="711" t="s">
        <v>377</v>
      </c>
      <c r="F169" s="701">
        <v>0</v>
      </c>
      <c r="G169" s="702">
        <v>0</v>
      </c>
      <c r="H169" s="704">
        <v>0</v>
      </c>
      <c r="I169" s="701">
        <v>14.137890000000001</v>
      </c>
      <c r="J169" s="702">
        <v>14.137890000000001</v>
      </c>
      <c r="K169" s="712" t="s">
        <v>330</v>
      </c>
    </row>
    <row r="170" spans="1:11" ht="14.4" customHeight="1" thickBot="1" x14ac:dyDescent="0.35">
      <c r="A170" s="723" t="s">
        <v>492</v>
      </c>
      <c r="B170" s="701">
        <v>0</v>
      </c>
      <c r="C170" s="701">
        <v>0</v>
      </c>
      <c r="D170" s="702">
        <v>0</v>
      </c>
      <c r="E170" s="703">
        <v>1</v>
      </c>
      <c r="F170" s="701">
        <v>0</v>
      </c>
      <c r="G170" s="702">
        <v>0</v>
      </c>
      <c r="H170" s="704">
        <v>0</v>
      </c>
      <c r="I170" s="701">
        <v>43.407539999999997</v>
      </c>
      <c r="J170" s="702">
        <v>43.407539999999997</v>
      </c>
      <c r="K170" s="712" t="s">
        <v>377</v>
      </c>
    </row>
    <row r="171" spans="1:11" ht="14.4" customHeight="1" thickBot="1" x14ac:dyDescent="0.35">
      <c r="A171" s="722" t="s">
        <v>493</v>
      </c>
      <c r="B171" s="706">
        <v>25.057172393106999</v>
      </c>
      <c r="C171" s="706">
        <v>9.1234000000000002</v>
      </c>
      <c r="D171" s="707">
        <v>-15.933772393107001</v>
      </c>
      <c r="E171" s="713">
        <v>0.36410333364300002</v>
      </c>
      <c r="F171" s="706">
        <v>0</v>
      </c>
      <c r="G171" s="707">
        <v>0</v>
      </c>
      <c r="H171" s="709">
        <v>0</v>
      </c>
      <c r="I171" s="706">
        <v>7.7077</v>
      </c>
      <c r="J171" s="707">
        <v>7.7077</v>
      </c>
      <c r="K171" s="710" t="s">
        <v>330</v>
      </c>
    </row>
    <row r="172" spans="1:11" ht="14.4" customHeight="1" thickBot="1" x14ac:dyDescent="0.35">
      <c r="A172" s="723" t="s">
        <v>494</v>
      </c>
      <c r="B172" s="701">
        <v>25.057172393106999</v>
      </c>
      <c r="C172" s="701">
        <v>0</v>
      </c>
      <c r="D172" s="702">
        <v>-25.057172393106999</v>
      </c>
      <c r="E172" s="703">
        <v>0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05">
        <v>0</v>
      </c>
    </row>
    <row r="173" spans="1:11" ht="14.4" customHeight="1" thickBot="1" x14ac:dyDescent="0.35">
      <c r="A173" s="723" t="s">
        <v>495</v>
      </c>
      <c r="B173" s="701">
        <v>0</v>
      </c>
      <c r="C173" s="701">
        <v>9.1234000000000002</v>
      </c>
      <c r="D173" s="702">
        <v>9.1234000000000002</v>
      </c>
      <c r="E173" s="711" t="s">
        <v>377</v>
      </c>
      <c r="F173" s="701">
        <v>0</v>
      </c>
      <c r="G173" s="702">
        <v>0</v>
      </c>
      <c r="H173" s="704">
        <v>0</v>
      </c>
      <c r="I173" s="701">
        <v>7.7077</v>
      </c>
      <c r="J173" s="702">
        <v>7.7077</v>
      </c>
      <c r="K173" s="712" t="s">
        <v>330</v>
      </c>
    </row>
    <row r="174" spans="1:11" ht="14.4" customHeight="1" thickBot="1" x14ac:dyDescent="0.35">
      <c r="A174" s="722" t="s">
        <v>496</v>
      </c>
      <c r="B174" s="706">
        <v>0</v>
      </c>
      <c r="C174" s="706">
        <v>35.639000000000003</v>
      </c>
      <c r="D174" s="707">
        <v>35.639000000000003</v>
      </c>
      <c r="E174" s="708" t="s">
        <v>330</v>
      </c>
      <c r="F174" s="706">
        <v>0</v>
      </c>
      <c r="G174" s="707">
        <v>0</v>
      </c>
      <c r="H174" s="709">
        <v>0</v>
      </c>
      <c r="I174" s="706">
        <v>42.071800000000003</v>
      </c>
      <c r="J174" s="707">
        <v>42.071800000000003</v>
      </c>
      <c r="K174" s="710" t="s">
        <v>330</v>
      </c>
    </row>
    <row r="175" spans="1:11" ht="14.4" customHeight="1" thickBot="1" x14ac:dyDescent="0.35">
      <c r="A175" s="723" t="s">
        <v>497</v>
      </c>
      <c r="B175" s="701">
        <v>0</v>
      </c>
      <c r="C175" s="701">
        <v>35.639000000000003</v>
      </c>
      <c r="D175" s="702">
        <v>35.639000000000003</v>
      </c>
      <c r="E175" s="711" t="s">
        <v>330</v>
      </c>
      <c r="F175" s="701">
        <v>0</v>
      </c>
      <c r="G175" s="702">
        <v>0</v>
      </c>
      <c r="H175" s="704">
        <v>0</v>
      </c>
      <c r="I175" s="701">
        <v>42.071800000000003</v>
      </c>
      <c r="J175" s="702">
        <v>42.071800000000003</v>
      </c>
      <c r="K175" s="712" t="s">
        <v>330</v>
      </c>
    </row>
    <row r="176" spans="1:11" ht="14.4" customHeight="1" thickBot="1" x14ac:dyDescent="0.35">
      <c r="A176" s="722" t="s">
        <v>498</v>
      </c>
      <c r="B176" s="706">
        <v>0</v>
      </c>
      <c r="C176" s="706">
        <v>3.99</v>
      </c>
      <c r="D176" s="707">
        <v>3.99</v>
      </c>
      <c r="E176" s="708" t="s">
        <v>377</v>
      </c>
      <c r="F176" s="706">
        <v>0</v>
      </c>
      <c r="G176" s="707">
        <v>0</v>
      </c>
      <c r="H176" s="709">
        <v>0</v>
      </c>
      <c r="I176" s="706">
        <v>10.4907</v>
      </c>
      <c r="J176" s="707">
        <v>10.4907</v>
      </c>
      <c r="K176" s="710" t="s">
        <v>377</v>
      </c>
    </row>
    <row r="177" spans="1:11" ht="14.4" customHeight="1" thickBot="1" x14ac:dyDescent="0.35">
      <c r="A177" s="723" t="s">
        <v>499</v>
      </c>
      <c r="B177" s="701">
        <v>0</v>
      </c>
      <c r="C177" s="701">
        <v>3.99</v>
      </c>
      <c r="D177" s="702">
        <v>3.99</v>
      </c>
      <c r="E177" s="711" t="s">
        <v>377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05">
        <v>0</v>
      </c>
    </row>
    <row r="178" spans="1:11" ht="14.4" customHeight="1" thickBot="1" x14ac:dyDescent="0.35">
      <c r="A178" s="723" t="s">
        <v>500</v>
      </c>
      <c r="B178" s="701">
        <v>0</v>
      </c>
      <c r="C178" s="701">
        <v>0</v>
      </c>
      <c r="D178" s="702">
        <v>0</v>
      </c>
      <c r="E178" s="703">
        <v>1</v>
      </c>
      <c r="F178" s="701">
        <v>0</v>
      </c>
      <c r="G178" s="702">
        <v>0</v>
      </c>
      <c r="H178" s="704">
        <v>0</v>
      </c>
      <c r="I178" s="701">
        <v>10.4907</v>
      </c>
      <c r="J178" s="702">
        <v>10.4907</v>
      </c>
      <c r="K178" s="712" t="s">
        <v>377</v>
      </c>
    </row>
    <row r="179" spans="1:11" ht="14.4" customHeight="1" thickBot="1" x14ac:dyDescent="0.35">
      <c r="A179" s="720" t="s">
        <v>501</v>
      </c>
      <c r="B179" s="701">
        <v>0</v>
      </c>
      <c r="C179" s="701">
        <v>0.82072000000000001</v>
      </c>
      <c r="D179" s="702">
        <v>0.82072000000000001</v>
      </c>
      <c r="E179" s="711" t="s">
        <v>330</v>
      </c>
      <c r="F179" s="701">
        <v>0</v>
      </c>
      <c r="G179" s="702">
        <v>0</v>
      </c>
      <c r="H179" s="704">
        <v>0</v>
      </c>
      <c r="I179" s="701">
        <v>0.21163999999999999</v>
      </c>
      <c r="J179" s="702">
        <v>0.21163999999999999</v>
      </c>
      <c r="K179" s="712" t="s">
        <v>330</v>
      </c>
    </row>
    <row r="180" spans="1:11" ht="14.4" customHeight="1" thickBot="1" x14ac:dyDescent="0.35">
      <c r="A180" s="721" t="s">
        <v>502</v>
      </c>
      <c r="B180" s="701">
        <v>0</v>
      </c>
      <c r="C180" s="701">
        <v>0.82072000000000001</v>
      </c>
      <c r="D180" s="702">
        <v>0.82072000000000001</v>
      </c>
      <c r="E180" s="711" t="s">
        <v>330</v>
      </c>
      <c r="F180" s="701">
        <v>0</v>
      </c>
      <c r="G180" s="702">
        <v>0</v>
      </c>
      <c r="H180" s="704">
        <v>0</v>
      </c>
      <c r="I180" s="701">
        <v>0.21163999999999999</v>
      </c>
      <c r="J180" s="702">
        <v>0.21163999999999999</v>
      </c>
      <c r="K180" s="712" t="s">
        <v>330</v>
      </c>
    </row>
    <row r="181" spans="1:11" ht="14.4" customHeight="1" thickBot="1" x14ac:dyDescent="0.35">
      <c r="A181" s="722" t="s">
        <v>503</v>
      </c>
      <c r="B181" s="706">
        <v>0</v>
      </c>
      <c r="C181" s="706">
        <v>0.82072000000000001</v>
      </c>
      <c r="D181" s="707">
        <v>0.82072000000000001</v>
      </c>
      <c r="E181" s="708" t="s">
        <v>330</v>
      </c>
      <c r="F181" s="706">
        <v>0</v>
      </c>
      <c r="G181" s="707">
        <v>0</v>
      </c>
      <c r="H181" s="709">
        <v>0</v>
      </c>
      <c r="I181" s="706">
        <v>0.21163999999999999</v>
      </c>
      <c r="J181" s="707">
        <v>0.21163999999999999</v>
      </c>
      <c r="K181" s="710" t="s">
        <v>330</v>
      </c>
    </row>
    <row r="182" spans="1:11" ht="14.4" customHeight="1" thickBot="1" x14ac:dyDescent="0.35">
      <c r="A182" s="723" t="s">
        <v>504</v>
      </c>
      <c r="B182" s="701">
        <v>0</v>
      </c>
      <c r="C182" s="701">
        <v>0.82072000000000001</v>
      </c>
      <c r="D182" s="702">
        <v>0.82072000000000001</v>
      </c>
      <c r="E182" s="711" t="s">
        <v>330</v>
      </c>
      <c r="F182" s="701">
        <v>0</v>
      </c>
      <c r="G182" s="702">
        <v>0</v>
      </c>
      <c r="H182" s="704">
        <v>0</v>
      </c>
      <c r="I182" s="701">
        <v>0.21163999999999999</v>
      </c>
      <c r="J182" s="702">
        <v>0.21163999999999999</v>
      </c>
      <c r="K182" s="712" t="s">
        <v>330</v>
      </c>
    </row>
    <row r="183" spans="1:11" ht="14.4" customHeight="1" thickBot="1" x14ac:dyDescent="0.35">
      <c r="A183" s="719" t="s">
        <v>505</v>
      </c>
      <c r="B183" s="701">
        <v>167953.49066456899</v>
      </c>
      <c r="C183" s="701">
        <v>163833.19216999999</v>
      </c>
      <c r="D183" s="702">
        <v>-4120.2984945694898</v>
      </c>
      <c r="E183" s="703">
        <v>0.975467622147</v>
      </c>
      <c r="F183" s="701">
        <v>176688.93766809799</v>
      </c>
      <c r="G183" s="702">
        <v>147240.781390082</v>
      </c>
      <c r="H183" s="704">
        <v>14801.873579999999</v>
      </c>
      <c r="I183" s="701">
        <v>142916.52249</v>
      </c>
      <c r="J183" s="702">
        <v>-4324.2589000819999</v>
      </c>
      <c r="K183" s="705">
        <v>0.80885948139200003</v>
      </c>
    </row>
    <row r="184" spans="1:11" ht="14.4" customHeight="1" thickBot="1" x14ac:dyDescent="0.35">
      <c r="A184" s="720" t="s">
        <v>506</v>
      </c>
      <c r="B184" s="701">
        <v>167940.319806282</v>
      </c>
      <c r="C184" s="701">
        <v>163705.91261999999</v>
      </c>
      <c r="D184" s="702">
        <v>-4234.40718628166</v>
      </c>
      <c r="E184" s="703">
        <v>0.97478623840199996</v>
      </c>
      <c r="F184" s="701">
        <v>176669.73540990401</v>
      </c>
      <c r="G184" s="702">
        <v>147224.77950825301</v>
      </c>
      <c r="H184" s="704">
        <v>14801.123579999999</v>
      </c>
      <c r="I184" s="701">
        <v>142817.10045999999</v>
      </c>
      <c r="J184" s="702">
        <v>-4407.6790482531096</v>
      </c>
      <c r="K184" s="705">
        <v>0.80838464000999999</v>
      </c>
    </row>
    <row r="185" spans="1:11" ht="14.4" customHeight="1" thickBot="1" x14ac:dyDescent="0.35">
      <c r="A185" s="721" t="s">
        <v>507</v>
      </c>
      <c r="B185" s="701">
        <v>167940.319806282</v>
      </c>
      <c r="C185" s="701">
        <v>163705.91261999999</v>
      </c>
      <c r="D185" s="702">
        <v>-4234.40718628166</v>
      </c>
      <c r="E185" s="703">
        <v>0.97478623840199996</v>
      </c>
      <c r="F185" s="701">
        <v>176669.73540990401</v>
      </c>
      <c r="G185" s="702">
        <v>147224.77950825301</v>
      </c>
      <c r="H185" s="704">
        <v>14801.123579999999</v>
      </c>
      <c r="I185" s="701">
        <v>142817.10045999999</v>
      </c>
      <c r="J185" s="702">
        <v>-4407.6790482531096</v>
      </c>
      <c r="K185" s="705">
        <v>0.80838464000999999</v>
      </c>
    </row>
    <row r="186" spans="1:11" ht="14.4" customHeight="1" thickBot="1" x14ac:dyDescent="0.35">
      <c r="A186" s="722" t="s">
        <v>508</v>
      </c>
      <c r="B186" s="706">
        <v>0.30296716341300001</v>
      </c>
      <c r="C186" s="706">
        <v>0.2</v>
      </c>
      <c r="D186" s="707">
        <v>-0.102967163413</v>
      </c>
      <c r="E186" s="713">
        <v>0.66013754674400005</v>
      </c>
      <c r="F186" s="706">
        <v>0.18440252539300001</v>
      </c>
      <c r="G186" s="707">
        <v>0.153668771161</v>
      </c>
      <c r="H186" s="709">
        <v>0</v>
      </c>
      <c r="I186" s="706">
        <v>0.15</v>
      </c>
      <c r="J186" s="707">
        <v>-3.6687711610000001E-3</v>
      </c>
      <c r="K186" s="714">
        <v>0.81343788367299996</v>
      </c>
    </row>
    <row r="187" spans="1:11" ht="14.4" customHeight="1" thickBot="1" x14ac:dyDescent="0.35">
      <c r="A187" s="723" t="s">
        <v>509</v>
      </c>
      <c r="B187" s="701">
        <v>0.254574147571</v>
      </c>
      <c r="C187" s="701">
        <v>0.2</v>
      </c>
      <c r="D187" s="702">
        <v>-5.4574147571000001E-2</v>
      </c>
      <c r="E187" s="703">
        <v>0.78562572793800001</v>
      </c>
      <c r="F187" s="701">
        <v>0.18440252539300001</v>
      </c>
      <c r="G187" s="702">
        <v>0.153668771161</v>
      </c>
      <c r="H187" s="704">
        <v>0</v>
      </c>
      <c r="I187" s="701">
        <v>0.15</v>
      </c>
      <c r="J187" s="702">
        <v>-3.6687711610000001E-3</v>
      </c>
      <c r="K187" s="705">
        <v>0.81343788367299996</v>
      </c>
    </row>
    <row r="188" spans="1:11" ht="14.4" customHeight="1" thickBot="1" x14ac:dyDescent="0.35">
      <c r="A188" s="723" t="s">
        <v>510</v>
      </c>
      <c r="B188" s="701">
        <v>4.8393015842000002E-2</v>
      </c>
      <c r="C188" s="701">
        <v>0</v>
      </c>
      <c r="D188" s="702">
        <v>-4.8393015842000002E-2</v>
      </c>
      <c r="E188" s="703">
        <v>0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05">
        <v>0</v>
      </c>
    </row>
    <row r="189" spans="1:11" ht="14.4" customHeight="1" thickBot="1" x14ac:dyDescent="0.35">
      <c r="A189" s="722" t="s">
        <v>511</v>
      </c>
      <c r="B189" s="706">
        <v>700.00007018806002</v>
      </c>
      <c r="C189" s="706">
        <v>1270.11052</v>
      </c>
      <c r="D189" s="707">
        <v>570.11044981194004</v>
      </c>
      <c r="E189" s="713">
        <v>1.814443418068</v>
      </c>
      <c r="F189" s="706">
        <v>1059.3690128570599</v>
      </c>
      <c r="G189" s="707">
        <v>882.80751071421298</v>
      </c>
      <c r="H189" s="709">
        <v>94.521230000000003</v>
      </c>
      <c r="I189" s="706">
        <v>496.66435999999999</v>
      </c>
      <c r="J189" s="707">
        <v>-386.14315071421299</v>
      </c>
      <c r="K189" s="714">
        <v>0.46883036408599998</v>
      </c>
    </row>
    <row r="190" spans="1:11" ht="14.4" customHeight="1" thickBot="1" x14ac:dyDescent="0.35">
      <c r="A190" s="723" t="s">
        <v>512</v>
      </c>
      <c r="B190" s="701">
        <v>700.00007018806002</v>
      </c>
      <c r="C190" s="701">
        <v>1270.11052</v>
      </c>
      <c r="D190" s="702">
        <v>570.11044981194004</v>
      </c>
      <c r="E190" s="703">
        <v>1.814443418068</v>
      </c>
      <c r="F190" s="701">
        <v>1059.3690128570599</v>
      </c>
      <c r="G190" s="702">
        <v>882.80751071421298</v>
      </c>
      <c r="H190" s="704">
        <v>94.521230000000003</v>
      </c>
      <c r="I190" s="701">
        <v>496.66435999999999</v>
      </c>
      <c r="J190" s="702">
        <v>-386.14315071421299</v>
      </c>
      <c r="K190" s="705">
        <v>0.46883036408599998</v>
      </c>
    </row>
    <row r="191" spans="1:11" ht="14.4" customHeight="1" thickBot="1" x14ac:dyDescent="0.35">
      <c r="A191" s="722" t="s">
        <v>513</v>
      </c>
      <c r="B191" s="706">
        <v>14.000001403761001</v>
      </c>
      <c r="C191" s="706">
        <v>317.32922000000002</v>
      </c>
      <c r="D191" s="707">
        <v>303.329218596239</v>
      </c>
      <c r="E191" s="713">
        <v>22.666370584416001</v>
      </c>
      <c r="F191" s="706">
        <v>21</v>
      </c>
      <c r="G191" s="707">
        <v>17.5</v>
      </c>
      <c r="H191" s="709">
        <v>0</v>
      </c>
      <c r="I191" s="706">
        <v>241.47522000000001</v>
      </c>
      <c r="J191" s="707">
        <v>223.97522000000001</v>
      </c>
      <c r="K191" s="714">
        <v>11.49882</v>
      </c>
    </row>
    <row r="192" spans="1:11" ht="14.4" customHeight="1" thickBot="1" x14ac:dyDescent="0.35">
      <c r="A192" s="723" t="s">
        <v>514</v>
      </c>
      <c r="B192" s="701">
        <v>0</v>
      </c>
      <c r="C192" s="701">
        <v>0</v>
      </c>
      <c r="D192" s="702">
        <v>0</v>
      </c>
      <c r="E192" s="703">
        <v>1</v>
      </c>
      <c r="F192" s="701">
        <v>0</v>
      </c>
      <c r="G192" s="702">
        <v>0</v>
      </c>
      <c r="H192" s="704">
        <v>0</v>
      </c>
      <c r="I192" s="701">
        <v>172.2227</v>
      </c>
      <c r="J192" s="702">
        <v>172.2227</v>
      </c>
      <c r="K192" s="712" t="s">
        <v>377</v>
      </c>
    </row>
    <row r="193" spans="1:11" ht="14.4" customHeight="1" thickBot="1" x14ac:dyDescent="0.35">
      <c r="A193" s="723" t="s">
        <v>515</v>
      </c>
      <c r="B193" s="701">
        <v>14.000001403761001</v>
      </c>
      <c r="C193" s="701">
        <v>317.32922000000002</v>
      </c>
      <c r="D193" s="702">
        <v>303.329218596239</v>
      </c>
      <c r="E193" s="703">
        <v>22.666370584416001</v>
      </c>
      <c r="F193" s="701">
        <v>21</v>
      </c>
      <c r="G193" s="702">
        <v>17.5</v>
      </c>
      <c r="H193" s="704">
        <v>0</v>
      </c>
      <c r="I193" s="701">
        <v>69.252520000000004</v>
      </c>
      <c r="J193" s="702">
        <v>51.752519999999997</v>
      </c>
      <c r="K193" s="705">
        <v>3.2977390476189998</v>
      </c>
    </row>
    <row r="194" spans="1:11" ht="14.4" customHeight="1" thickBot="1" x14ac:dyDescent="0.35">
      <c r="A194" s="722" t="s">
        <v>516</v>
      </c>
      <c r="B194" s="706">
        <v>0</v>
      </c>
      <c r="C194" s="706">
        <v>0</v>
      </c>
      <c r="D194" s="707">
        <v>0</v>
      </c>
      <c r="E194" s="708" t="s">
        <v>330</v>
      </c>
      <c r="F194" s="706">
        <v>0</v>
      </c>
      <c r="G194" s="707">
        <v>0</v>
      </c>
      <c r="H194" s="709">
        <v>0</v>
      </c>
      <c r="I194" s="706">
        <v>-1.2087000000000001</v>
      </c>
      <c r="J194" s="707">
        <v>-1.2087000000000001</v>
      </c>
      <c r="K194" s="710" t="s">
        <v>377</v>
      </c>
    </row>
    <row r="195" spans="1:11" ht="14.4" customHeight="1" thickBot="1" x14ac:dyDescent="0.35">
      <c r="A195" s="723" t="s">
        <v>517</v>
      </c>
      <c r="B195" s="701">
        <v>0</v>
      </c>
      <c r="C195" s="701">
        <v>0</v>
      </c>
      <c r="D195" s="702">
        <v>0</v>
      </c>
      <c r="E195" s="711" t="s">
        <v>330</v>
      </c>
      <c r="F195" s="701">
        <v>0</v>
      </c>
      <c r="G195" s="702">
        <v>0</v>
      </c>
      <c r="H195" s="704">
        <v>0</v>
      </c>
      <c r="I195" s="701">
        <v>-1.2087000000000001</v>
      </c>
      <c r="J195" s="702">
        <v>-1.2087000000000001</v>
      </c>
      <c r="K195" s="712" t="s">
        <v>377</v>
      </c>
    </row>
    <row r="196" spans="1:11" ht="14.4" customHeight="1" thickBot="1" x14ac:dyDescent="0.35">
      <c r="A196" s="722" t="s">
        <v>518</v>
      </c>
      <c r="B196" s="706">
        <v>0</v>
      </c>
      <c r="C196" s="706">
        <v>0.189</v>
      </c>
      <c r="D196" s="707">
        <v>0.189</v>
      </c>
      <c r="E196" s="708" t="s">
        <v>377</v>
      </c>
      <c r="F196" s="706">
        <v>0.18199452128999999</v>
      </c>
      <c r="G196" s="707">
        <v>0.151662101075</v>
      </c>
      <c r="H196" s="709">
        <v>0</v>
      </c>
      <c r="I196" s="706">
        <v>0</v>
      </c>
      <c r="J196" s="707">
        <v>-0.151662101075</v>
      </c>
      <c r="K196" s="714">
        <v>0</v>
      </c>
    </row>
    <row r="197" spans="1:11" ht="14.4" customHeight="1" thickBot="1" x14ac:dyDescent="0.35">
      <c r="A197" s="723" t="s">
        <v>519</v>
      </c>
      <c r="B197" s="701">
        <v>0</v>
      </c>
      <c r="C197" s="701">
        <v>0.189</v>
      </c>
      <c r="D197" s="702">
        <v>0.189</v>
      </c>
      <c r="E197" s="711" t="s">
        <v>377</v>
      </c>
      <c r="F197" s="701">
        <v>0.18199452128999999</v>
      </c>
      <c r="G197" s="702">
        <v>0.151662101075</v>
      </c>
      <c r="H197" s="704">
        <v>0</v>
      </c>
      <c r="I197" s="701">
        <v>0</v>
      </c>
      <c r="J197" s="702">
        <v>-0.151662101075</v>
      </c>
      <c r="K197" s="705">
        <v>0</v>
      </c>
    </row>
    <row r="198" spans="1:11" ht="14.4" customHeight="1" thickBot="1" x14ac:dyDescent="0.35">
      <c r="A198" s="722" t="s">
        <v>520</v>
      </c>
      <c r="B198" s="706">
        <v>167226.01676752599</v>
      </c>
      <c r="C198" s="706">
        <v>156053.21614999999</v>
      </c>
      <c r="D198" s="707">
        <v>-11172.8006175265</v>
      </c>
      <c r="E198" s="713">
        <v>0.93318742601399995</v>
      </c>
      <c r="F198" s="706">
        <v>175589</v>
      </c>
      <c r="G198" s="707">
        <v>146324.16666666701</v>
      </c>
      <c r="H198" s="709">
        <v>14549.57814</v>
      </c>
      <c r="I198" s="706">
        <v>138373.58173999999</v>
      </c>
      <c r="J198" s="707">
        <v>-7950.5849266666601</v>
      </c>
      <c r="K198" s="714">
        <v>0.78805381738000002</v>
      </c>
    </row>
    <row r="199" spans="1:11" ht="14.4" customHeight="1" thickBot="1" x14ac:dyDescent="0.35">
      <c r="A199" s="723" t="s">
        <v>521</v>
      </c>
      <c r="B199" s="701">
        <v>97335.009759649707</v>
      </c>
      <c r="C199" s="701">
        <v>88218.378479999999</v>
      </c>
      <c r="D199" s="702">
        <v>-9116.6312796497405</v>
      </c>
      <c r="E199" s="703">
        <v>0.906337593203</v>
      </c>
      <c r="F199" s="701">
        <v>101320</v>
      </c>
      <c r="G199" s="702">
        <v>84433.333333333299</v>
      </c>
      <c r="H199" s="704">
        <v>7296.9960799999999</v>
      </c>
      <c r="I199" s="701">
        <v>77494.65453</v>
      </c>
      <c r="J199" s="702">
        <v>-6938.6788033333396</v>
      </c>
      <c r="K199" s="705">
        <v>0.76485051845600005</v>
      </c>
    </row>
    <row r="200" spans="1:11" ht="14.4" customHeight="1" thickBot="1" x14ac:dyDescent="0.35">
      <c r="A200" s="723" t="s">
        <v>522</v>
      </c>
      <c r="B200" s="701">
        <v>69891.007007876702</v>
      </c>
      <c r="C200" s="701">
        <v>67834.837669999994</v>
      </c>
      <c r="D200" s="702">
        <v>-2056.16933787672</v>
      </c>
      <c r="E200" s="703">
        <v>0.97058034465499998</v>
      </c>
      <c r="F200" s="701">
        <v>74269</v>
      </c>
      <c r="G200" s="702">
        <v>61890.833333333299</v>
      </c>
      <c r="H200" s="704">
        <v>7252.5820599999997</v>
      </c>
      <c r="I200" s="701">
        <v>60878.927210000002</v>
      </c>
      <c r="J200" s="702">
        <v>-1011.90612333332</v>
      </c>
      <c r="K200" s="705">
        <v>0.81970845453600005</v>
      </c>
    </row>
    <row r="201" spans="1:11" ht="14.4" customHeight="1" thickBot="1" x14ac:dyDescent="0.35">
      <c r="A201" s="722" t="s">
        <v>523</v>
      </c>
      <c r="B201" s="706">
        <v>0</v>
      </c>
      <c r="C201" s="706">
        <v>6064.8677299999999</v>
      </c>
      <c r="D201" s="707">
        <v>6064.8677299999999</v>
      </c>
      <c r="E201" s="708" t="s">
        <v>330</v>
      </c>
      <c r="F201" s="706">
        <v>0</v>
      </c>
      <c r="G201" s="707">
        <v>0</v>
      </c>
      <c r="H201" s="709">
        <v>157.02421000000001</v>
      </c>
      <c r="I201" s="706">
        <v>3706.4378400000001</v>
      </c>
      <c r="J201" s="707">
        <v>3706.4378400000001</v>
      </c>
      <c r="K201" s="710" t="s">
        <v>330</v>
      </c>
    </row>
    <row r="202" spans="1:11" ht="14.4" customHeight="1" thickBot="1" x14ac:dyDescent="0.35">
      <c r="A202" s="723" t="s">
        <v>524</v>
      </c>
      <c r="B202" s="701">
        <v>0</v>
      </c>
      <c r="C202" s="701">
        <v>1108.8239599999999</v>
      </c>
      <c r="D202" s="702">
        <v>1108.8239599999999</v>
      </c>
      <c r="E202" s="711" t="s">
        <v>330</v>
      </c>
      <c r="F202" s="701">
        <v>0</v>
      </c>
      <c r="G202" s="702">
        <v>0</v>
      </c>
      <c r="H202" s="704">
        <v>0</v>
      </c>
      <c r="I202" s="701">
        <v>3365.7656699999998</v>
      </c>
      <c r="J202" s="702">
        <v>3365.7656699999998</v>
      </c>
      <c r="K202" s="712" t="s">
        <v>330</v>
      </c>
    </row>
    <row r="203" spans="1:11" ht="14.4" customHeight="1" thickBot="1" x14ac:dyDescent="0.35">
      <c r="A203" s="723" t="s">
        <v>525</v>
      </c>
      <c r="B203" s="701">
        <v>0</v>
      </c>
      <c r="C203" s="701">
        <v>4956.0437700000002</v>
      </c>
      <c r="D203" s="702">
        <v>4956.0437700000002</v>
      </c>
      <c r="E203" s="711" t="s">
        <v>330</v>
      </c>
      <c r="F203" s="701">
        <v>0</v>
      </c>
      <c r="G203" s="702">
        <v>0</v>
      </c>
      <c r="H203" s="704">
        <v>157.02421000000001</v>
      </c>
      <c r="I203" s="701">
        <v>340.67216999999999</v>
      </c>
      <c r="J203" s="702">
        <v>340.67216999999999</v>
      </c>
      <c r="K203" s="712" t="s">
        <v>330</v>
      </c>
    </row>
    <row r="204" spans="1:11" ht="14.4" customHeight="1" thickBot="1" x14ac:dyDescent="0.35">
      <c r="A204" s="720" t="s">
        <v>526</v>
      </c>
      <c r="B204" s="701">
        <v>3.711678147517</v>
      </c>
      <c r="C204" s="701">
        <v>33.479550000000003</v>
      </c>
      <c r="D204" s="702">
        <v>29.767871852481999</v>
      </c>
      <c r="E204" s="703">
        <v>9.0200574159119995</v>
      </c>
      <c r="F204" s="701">
        <v>5.0294550814969998</v>
      </c>
      <c r="G204" s="702">
        <v>4.1912125679140004</v>
      </c>
      <c r="H204" s="704">
        <v>0.75</v>
      </c>
      <c r="I204" s="701">
        <v>60.322719999999997</v>
      </c>
      <c r="J204" s="702">
        <v>56.131507432085002</v>
      </c>
      <c r="K204" s="705">
        <v>11.993887811407999</v>
      </c>
    </row>
    <row r="205" spans="1:11" ht="14.4" customHeight="1" thickBot="1" x14ac:dyDescent="0.35">
      <c r="A205" s="721" t="s">
        <v>527</v>
      </c>
      <c r="B205" s="701">
        <v>0</v>
      </c>
      <c r="C205" s="701">
        <v>0</v>
      </c>
      <c r="D205" s="702">
        <v>0</v>
      </c>
      <c r="E205" s="703">
        <v>1</v>
      </c>
      <c r="F205" s="701">
        <v>0</v>
      </c>
      <c r="G205" s="702">
        <v>0</v>
      </c>
      <c r="H205" s="704">
        <v>0.75</v>
      </c>
      <c r="I205" s="701">
        <v>41.990699999999997</v>
      </c>
      <c r="J205" s="702">
        <v>41.990699999999997</v>
      </c>
      <c r="K205" s="712" t="s">
        <v>377</v>
      </c>
    </row>
    <row r="206" spans="1:11" ht="14.4" customHeight="1" thickBot="1" x14ac:dyDescent="0.35">
      <c r="A206" s="722" t="s">
        <v>528</v>
      </c>
      <c r="B206" s="706">
        <v>0</v>
      </c>
      <c r="C206" s="706">
        <v>0</v>
      </c>
      <c r="D206" s="707">
        <v>0</v>
      </c>
      <c r="E206" s="713">
        <v>1</v>
      </c>
      <c r="F206" s="706">
        <v>0</v>
      </c>
      <c r="G206" s="707">
        <v>0</v>
      </c>
      <c r="H206" s="709">
        <v>0</v>
      </c>
      <c r="I206" s="706">
        <v>10.4907</v>
      </c>
      <c r="J206" s="707">
        <v>10.4907</v>
      </c>
      <c r="K206" s="710" t="s">
        <v>377</v>
      </c>
    </row>
    <row r="207" spans="1:11" ht="14.4" customHeight="1" thickBot="1" x14ac:dyDescent="0.35">
      <c r="A207" s="723" t="s">
        <v>529</v>
      </c>
      <c r="B207" s="701">
        <v>0</v>
      </c>
      <c r="C207" s="701">
        <v>0</v>
      </c>
      <c r="D207" s="702">
        <v>0</v>
      </c>
      <c r="E207" s="703">
        <v>1</v>
      </c>
      <c r="F207" s="701">
        <v>0</v>
      </c>
      <c r="G207" s="702">
        <v>0</v>
      </c>
      <c r="H207" s="704">
        <v>0</v>
      </c>
      <c r="I207" s="701">
        <v>10.4907</v>
      </c>
      <c r="J207" s="702">
        <v>10.4907</v>
      </c>
      <c r="K207" s="712" t="s">
        <v>377</v>
      </c>
    </row>
    <row r="208" spans="1:11" ht="14.4" customHeight="1" thickBot="1" x14ac:dyDescent="0.35">
      <c r="A208" s="722" t="s">
        <v>530</v>
      </c>
      <c r="B208" s="706">
        <v>0</v>
      </c>
      <c r="C208" s="706">
        <v>0</v>
      </c>
      <c r="D208" s="707">
        <v>0</v>
      </c>
      <c r="E208" s="713">
        <v>1</v>
      </c>
      <c r="F208" s="706">
        <v>0</v>
      </c>
      <c r="G208" s="707">
        <v>0</v>
      </c>
      <c r="H208" s="709">
        <v>0.75</v>
      </c>
      <c r="I208" s="706">
        <v>31.5</v>
      </c>
      <c r="J208" s="707">
        <v>31.5</v>
      </c>
      <c r="K208" s="710" t="s">
        <v>377</v>
      </c>
    </row>
    <row r="209" spans="1:11" ht="14.4" customHeight="1" thickBot="1" x14ac:dyDescent="0.35">
      <c r="A209" s="723" t="s">
        <v>531</v>
      </c>
      <c r="B209" s="701">
        <v>0</v>
      </c>
      <c r="C209" s="701">
        <v>0</v>
      </c>
      <c r="D209" s="702">
        <v>0</v>
      </c>
      <c r="E209" s="703">
        <v>1</v>
      </c>
      <c r="F209" s="701">
        <v>0</v>
      </c>
      <c r="G209" s="702">
        <v>0</v>
      </c>
      <c r="H209" s="704">
        <v>0.75</v>
      </c>
      <c r="I209" s="701">
        <v>31.5</v>
      </c>
      <c r="J209" s="702">
        <v>31.5</v>
      </c>
      <c r="K209" s="712" t="s">
        <v>377</v>
      </c>
    </row>
    <row r="210" spans="1:11" ht="14.4" customHeight="1" thickBot="1" x14ac:dyDescent="0.35">
      <c r="A210" s="726" t="s">
        <v>532</v>
      </c>
      <c r="B210" s="706">
        <v>3.711678147517</v>
      </c>
      <c r="C210" s="706">
        <v>33.479550000000003</v>
      </c>
      <c r="D210" s="707">
        <v>29.767871852481999</v>
      </c>
      <c r="E210" s="713">
        <v>9.0200574159119995</v>
      </c>
      <c r="F210" s="706">
        <v>5.0294550814969998</v>
      </c>
      <c r="G210" s="707">
        <v>4.1912125679140004</v>
      </c>
      <c r="H210" s="709">
        <v>0</v>
      </c>
      <c r="I210" s="706">
        <v>18.33202</v>
      </c>
      <c r="J210" s="707">
        <v>14.140807432084999</v>
      </c>
      <c r="K210" s="714">
        <v>3.644931648249</v>
      </c>
    </row>
    <row r="211" spans="1:11" ht="14.4" customHeight="1" thickBot="1" x14ac:dyDescent="0.35">
      <c r="A211" s="722" t="s">
        <v>533</v>
      </c>
      <c r="B211" s="706">
        <v>0</v>
      </c>
      <c r="C211" s="706">
        <v>24.000029999999999</v>
      </c>
      <c r="D211" s="707">
        <v>24.000029999999999</v>
      </c>
      <c r="E211" s="708" t="s">
        <v>330</v>
      </c>
      <c r="F211" s="706">
        <v>0</v>
      </c>
      <c r="G211" s="707">
        <v>0</v>
      </c>
      <c r="H211" s="709">
        <v>0</v>
      </c>
      <c r="I211" s="706">
        <v>5.4000000000000001E-4</v>
      </c>
      <c r="J211" s="707">
        <v>5.4000000000000001E-4</v>
      </c>
      <c r="K211" s="710" t="s">
        <v>330</v>
      </c>
    </row>
    <row r="212" spans="1:11" ht="14.4" customHeight="1" thickBot="1" x14ac:dyDescent="0.35">
      <c r="A212" s="723" t="s">
        <v>534</v>
      </c>
      <c r="B212" s="701">
        <v>0</v>
      </c>
      <c r="C212" s="701">
        <v>3.0000000000000001E-5</v>
      </c>
      <c r="D212" s="702">
        <v>3.0000000000000001E-5</v>
      </c>
      <c r="E212" s="711" t="s">
        <v>330</v>
      </c>
      <c r="F212" s="701">
        <v>0</v>
      </c>
      <c r="G212" s="702">
        <v>0</v>
      </c>
      <c r="H212" s="704">
        <v>0</v>
      </c>
      <c r="I212" s="701">
        <v>5.4000000000000001E-4</v>
      </c>
      <c r="J212" s="702">
        <v>5.4000000000000001E-4</v>
      </c>
      <c r="K212" s="712" t="s">
        <v>330</v>
      </c>
    </row>
    <row r="213" spans="1:11" ht="14.4" customHeight="1" thickBot="1" x14ac:dyDescent="0.35">
      <c r="A213" s="723" t="s">
        <v>535</v>
      </c>
      <c r="B213" s="701">
        <v>0</v>
      </c>
      <c r="C213" s="701">
        <v>24</v>
      </c>
      <c r="D213" s="702">
        <v>24</v>
      </c>
      <c r="E213" s="711" t="s">
        <v>330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330</v>
      </c>
    </row>
    <row r="214" spans="1:11" ht="14.4" customHeight="1" thickBot="1" x14ac:dyDescent="0.35">
      <c r="A214" s="722" t="s">
        <v>536</v>
      </c>
      <c r="B214" s="706">
        <v>3.711678147517</v>
      </c>
      <c r="C214" s="706">
        <v>5.4895199999999997</v>
      </c>
      <c r="D214" s="707">
        <v>1.7778418524820001</v>
      </c>
      <c r="E214" s="713">
        <v>1.4789859955039999</v>
      </c>
      <c r="F214" s="706">
        <v>5.0294550814969998</v>
      </c>
      <c r="G214" s="707">
        <v>4.1912125679140004</v>
      </c>
      <c r="H214" s="709">
        <v>0</v>
      </c>
      <c r="I214" s="706">
        <v>18.331479999999999</v>
      </c>
      <c r="J214" s="707">
        <v>14.140267432085</v>
      </c>
      <c r="K214" s="714">
        <v>3.6448242807529998</v>
      </c>
    </row>
    <row r="215" spans="1:11" ht="14.4" customHeight="1" thickBot="1" x14ac:dyDescent="0.35">
      <c r="A215" s="723" t="s">
        <v>537</v>
      </c>
      <c r="B215" s="701">
        <v>0</v>
      </c>
      <c r="C215" s="701">
        <v>3.5000000000000003E-2</v>
      </c>
      <c r="D215" s="702">
        <v>3.5000000000000003E-2</v>
      </c>
      <c r="E215" s="711" t="s">
        <v>377</v>
      </c>
      <c r="F215" s="701">
        <v>0</v>
      </c>
      <c r="G215" s="702">
        <v>0</v>
      </c>
      <c r="H215" s="704">
        <v>0</v>
      </c>
      <c r="I215" s="701">
        <v>3.4000000000000002E-2</v>
      </c>
      <c r="J215" s="702">
        <v>3.4000000000000002E-2</v>
      </c>
      <c r="K215" s="712" t="s">
        <v>330</v>
      </c>
    </row>
    <row r="216" spans="1:11" ht="14.4" customHeight="1" thickBot="1" x14ac:dyDescent="0.35">
      <c r="A216" s="723" t="s">
        <v>538</v>
      </c>
      <c r="B216" s="701">
        <v>3.711678147517</v>
      </c>
      <c r="C216" s="701">
        <v>0</v>
      </c>
      <c r="D216" s="702">
        <v>-3.711678147517</v>
      </c>
      <c r="E216" s="703">
        <v>0</v>
      </c>
      <c r="F216" s="701">
        <v>0</v>
      </c>
      <c r="G216" s="702">
        <v>0</v>
      </c>
      <c r="H216" s="704">
        <v>0</v>
      </c>
      <c r="I216" s="701">
        <v>0</v>
      </c>
      <c r="J216" s="702">
        <v>0</v>
      </c>
      <c r="K216" s="705">
        <v>0</v>
      </c>
    </row>
    <row r="217" spans="1:11" ht="14.4" customHeight="1" thickBot="1" x14ac:dyDescent="0.35">
      <c r="A217" s="723" t="s">
        <v>539</v>
      </c>
      <c r="B217" s="701">
        <v>0</v>
      </c>
      <c r="C217" s="701">
        <v>5.4545199999999996</v>
      </c>
      <c r="D217" s="702">
        <v>5.4545199999999996</v>
      </c>
      <c r="E217" s="711" t="s">
        <v>377</v>
      </c>
      <c r="F217" s="701">
        <v>5.0294550814969998</v>
      </c>
      <c r="G217" s="702">
        <v>4.1912125679140004</v>
      </c>
      <c r="H217" s="704">
        <v>0</v>
      </c>
      <c r="I217" s="701">
        <v>18.29748</v>
      </c>
      <c r="J217" s="702">
        <v>14.106267432085</v>
      </c>
      <c r="K217" s="705">
        <v>3.638064105058</v>
      </c>
    </row>
    <row r="218" spans="1:11" ht="14.4" customHeight="1" thickBot="1" x14ac:dyDescent="0.35">
      <c r="A218" s="722" t="s">
        <v>540</v>
      </c>
      <c r="B218" s="706">
        <v>0</v>
      </c>
      <c r="C218" s="706">
        <v>3.99</v>
      </c>
      <c r="D218" s="707">
        <v>3.99</v>
      </c>
      <c r="E218" s="708" t="s">
        <v>330</v>
      </c>
      <c r="F218" s="706">
        <v>0</v>
      </c>
      <c r="G218" s="707">
        <v>0</v>
      </c>
      <c r="H218" s="709">
        <v>0</v>
      </c>
      <c r="I218" s="706">
        <v>0</v>
      </c>
      <c r="J218" s="707">
        <v>0</v>
      </c>
      <c r="K218" s="714">
        <v>0</v>
      </c>
    </row>
    <row r="219" spans="1:11" ht="14.4" customHeight="1" thickBot="1" x14ac:dyDescent="0.35">
      <c r="A219" s="723" t="s">
        <v>541</v>
      </c>
      <c r="B219" s="701">
        <v>0</v>
      </c>
      <c r="C219" s="701">
        <v>3.99</v>
      </c>
      <c r="D219" s="702">
        <v>3.99</v>
      </c>
      <c r="E219" s="711" t="s">
        <v>330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05">
        <v>0</v>
      </c>
    </row>
    <row r="220" spans="1:11" ht="14.4" customHeight="1" thickBot="1" x14ac:dyDescent="0.35">
      <c r="A220" s="720" t="s">
        <v>542</v>
      </c>
      <c r="B220" s="701">
        <v>0</v>
      </c>
      <c r="C220" s="701">
        <v>0</v>
      </c>
      <c r="D220" s="702">
        <v>0</v>
      </c>
      <c r="E220" s="711" t="s">
        <v>330</v>
      </c>
      <c r="F220" s="701">
        <v>0</v>
      </c>
      <c r="G220" s="702">
        <v>0</v>
      </c>
      <c r="H220" s="704">
        <v>0</v>
      </c>
      <c r="I220" s="701">
        <v>0.28531000000000001</v>
      </c>
      <c r="J220" s="702">
        <v>0.28531000000000001</v>
      </c>
      <c r="K220" s="712" t="s">
        <v>377</v>
      </c>
    </row>
    <row r="221" spans="1:11" ht="14.4" customHeight="1" thickBot="1" x14ac:dyDescent="0.35">
      <c r="A221" s="726" t="s">
        <v>543</v>
      </c>
      <c r="B221" s="706">
        <v>0</v>
      </c>
      <c r="C221" s="706">
        <v>0</v>
      </c>
      <c r="D221" s="707">
        <v>0</v>
      </c>
      <c r="E221" s="708" t="s">
        <v>330</v>
      </c>
      <c r="F221" s="706">
        <v>0</v>
      </c>
      <c r="G221" s="707">
        <v>0</v>
      </c>
      <c r="H221" s="709">
        <v>0</v>
      </c>
      <c r="I221" s="706">
        <v>0.28531000000000001</v>
      </c>
      <c r="J221" s="707">
        <v>0.28531000000000001</v>
      </c>
      <c r="K221" s="710" t="s">
        <v>377</v>
      </c>
    </row>
    <row r="222" spans="1:11" ht="14.4" customHeight="1" thickBot="1" x14ac:dyDescent="0.35">
      <c r="A222" s="722" t="s">
        <v>544</v>
      </c>
      <c r="B222" s="706">
        <v>0</v>
      </c>
      <c r="C222" s="706">
        <v>0</v>
      </c>
      <c r="D222" s="707">
        <v>0</v>
      </c>
      <c r="E222" s="708" t="s">
        <v>330</v>
      </c>
      <c r="F222" s="706">
        <v>0</v>
      </c>
      <c r="G222" s="707">
        <v>0</v>
      </c>
      <c r="H222" s="709">
        <v>0</v>
      </c>
      <c r="I222" s="706">
        <v>0.28531000000000001</v>
      </c>
      <c r="J222" s="707">
        <v>0.28531000000000001</v>
      </c>
      <c r="K222" s="710" t="s">
        <v>377</v>
      </c>
    </row>
    <row r="223" spans="1:11" ht="14.4" customHeight="1" thickBot="1" x14ac:dyDescent="0.35">
      <c r="A223" s="723" t="s">
        <v>545</v>
      </c>
      <c r="B223" s="701">
        <v>0</v>
      </c>
      <c r="C223" s="701">
        <v>0</v>
      </c>
      <c r="D223" s="702">
        <v>0</v>
      </c>
      <c r="E223" s="711" t="s">
        <v>330</v>
      </c>
      <c r="F223" s="701">
        <v>0</v>
      </c>
      <c r="G223" s="702">
        <v>0</v>
      </c>
      <c r="H223" s="704">
        <v>0</v>
      </c>
      <c r="I223" s="701">
        <v>0.28531000000000001</v>
      </c>
      <c r="J223" s="702">
        <v>0.28531000000000001</v>
      </c>
      <c r="K223" s="712" t="s">
        <v>377</v>
      </c>
    </row>
    <row r="224" spans="1:11" ht="14.4" customHeight="1" thickBot="1" x14ac:dyDescent="0.35">
      <c r="A224" s="720" t="s">
        <v>546</v>
      </c>
      <c r="B224" s="701">
        <v>9.4591801402920002</v>
      </c>
      <c r="C224" s="701">
        <v>93.8</v>
      </c>
      <c r="D224" s="702">
        <v>84.340819859706997</v>
      </c>
      <c r="E224" s="703">
        <v>9.9162928085530009</v>
      </c>
      <c r="F224" s="701">
        <v>14.172803113162001</v>
      </c>
      <c r="G224" s="702">
        <v>11.810669260968</v>
      </c>
      <c r="H224" s="704">
        <v>0</v>
      </c>
      <c r="I224" s="701">
        <v>38.814</v>
      </c>
      <c r="J224" s="702">
        <v>27.003330739031</v>
      </c>
      <c r="K224" s="705">
        <v>2.7386254991399999</v>
      </c>
    </row>
    <row r="225" spans="1:11" ht="14.4" customHeight="1" thickBot="1" x14ac:dyDescent="0.35">
      <c r="A225" s="726" t="s">
        <v>547</v>
      </c>
      <c r="B225" s="706">
        <v>9.4591801402920002</v>
      </c>
      <c r="C225" s="706">
        <v>93.8</v>
      </c>
      <c r="D225" s="707">
        <v>84.340819859706997</v>
      </c>
      <c r="E225" s="713">
        <v>9.9162928085530009</v>
      </c>
      <c r="F225" s="706">
        <v>14.172803113162001</v>
      </c>
      <c r="G225" s="707">
        <v>11.810669260968</v>
      </c>
      <c r="H225" s="709">
        <v>0</v>
      </c>
      <c r="I225" s="706">
        <v>38.814</v>
      </c>
      <c r="J225" s="707">
        <v>27.003330739031</v>
      </c>
      <c r="K225" s="714">
        <v>2.7386254991399999</v>
      </c>
    </row>
    <row r="226" spans="1:11" ht="14.4" customHeight="1" thickBot="1" x14ac:dyDescent="0.35">
      <c r="A226" s="722" t="s">
        <v>548</v>
      </c>
      <c r="B226" s="706">
        <v>9.4591801402920002</v>
      </c>
      <c r="C226" s="706">
        <v>93.8</v>
      </c>
      <c r="D226" s="707">
        <v>84.340819859706997</v>
      </c>
      <c r="E226" s="713">
        <v>9.9162928085530009</v>
      </c>
      <c r="F226" s="706">
        <v>14.172803113162001</v>
      </c>
      <c r="G226" s="707">
        <v>11.810669260968</v>
      </c>
      <c r="H226" s="709">
        <v>0</v>
      </c>
      <c r="I226" s="706">
        <v>38.814</v>
      </c>
      <c r="J226" s="707">
        <v>27.003330739031</v>
      </c>
      <c r="K226" s="714">
        <v>2.7386254991399999</v>
      </c>
    </row>
    <row r="227" spans="1:11" ht="14.4" customHeight="1" thickBot="1" x14ac:dyDescent="0.35">
      <c r="A227" s="723" t="s">
        <v>549</v>
      </c>
      <c r="B227" s="701">
        <v>9.4591801402920002</v>
      </c>
      <c r="C227" s="701">
        <v>93.8</v>
      </c>
      <c r="D227" s="702">
        <v>84.340819859706997</v>
      </c>
      <c r="E227" s="703">
        <v>9.9162928085530009</v>
      </c>
      <c r="F227" s="701">
        <v>14.172803113162001</v>
      </c>
      <c r="G227" s="702">
        <v>11.810669260968</v>
      </c>
      <c r="H227" s="704">
        <v>0</v>
      </c>
      <c r="I227" s="701">
        <v>38.814</v>
      </c>
      <c r="J227" s="702">
        <v>27.003330739031</v>
      </c>
      <c r="K227" s="705">
        <v>2.7386254991399999</v>
      </c>
    </row>
    <row r="228" spans="1:11" ht="14.4" customHeight="1" thickBot="1" x14ac:dyDescent="0.35">
      <c r="A228" s="719" t="s">
        <v>550</v>
      </c>
      <c r="B228" s="701">
        <v>10119.1142413301</v>
      </c>
      <c r="C228" s="701">
        <v>11253.98647</v>
      </c>
      <c r="D228" s="702">
        <v>1134.8722286699301</v>
      </c>
      <c r="E228" s="703">
        <v>1.112151340681</v>
      </c>
      <c r="F228" s="701">
        <v>9945.3657913510906</v>
      </c>
      <c r="G228" s="702">
        <v>8287.80482612591</v>
      </c>
      <c r="H228" s="704">
        <v>1235.5963400000001</v>
      </c>
      <c r="I228" s="701">
        <v>10238.725350000001</v>
      </c>
      <c r="J228" s="702">
        <v>1950.9205238740899</v>
      </c>
      <c r="K228" s="705">
        <v>1.0294971109960001</v>
      </c>
    </row>
    <row r="229" spans="1:11" ht="14.4" customHeight="1" thickBot="1" x14ac:dyDescent="0.35">
      <c r="A229" s="724" t="s">
        <v>551</v>
      </c>
      <c r="B229" s="706">
        <v>10119.1142413301</v>
      </c>
      <c r="C229" s="706">
        <v>11253.98647</v>
      </c>
      <c r="D229" s="707">
        <v>1134.8722286699301</v>
      </c>
      <c r="E229" s="713">
        <v>1.112151340681</v>
      </c>
      <c r="F229" s="706">
        <v>9945.3657913510906</v>
      </c>
      <c r="G229" s="707">
        <v>8287.80482612591</v>
      </c>
      <c r="H229" s="709">
        <v>1235.5963400000001</v>
      </c>
      <c r="I229" s="706">
        <v>10238.725350000001</v>
      </c>
      <c r="J229" s="707">
        <v>1950.9205238740899</v>
      </c>
      <c r="K229" s="714">
        <v>1.0294971109960001</v>
      </c>
    </row>
    <row r="230" spans="1:11" ht="14.4" customHeight="1" thickBot="1" x14ac:dyDescent="0.35">
      <c r="A230" s="726" t="s">
        <v>54</v>
      </c>
      <c r="B230" s="706">
        <v>10119.1142413301</v>
      </c>
      <c r="C230" s="706">
        <v>11253.98647</v>
      </c>
      <c r="D230" s="707">
        <v>1134.8722286699301</v>
      </c>
      <c r="E230" s="713">
        <v>1.112151340681</v>
      </c>
      <c r="F230" s="706">
        <v>9945.3657913510906</v>
      </c>
      <c r="G230" s="707">
        <v>8287.80482612591</v>
      </c>
      <c r="H230" s="709">
        <v>1235.5963400000001</v>
      </c>
      <c r="I230" s="706">
        <v>10238.725350000001</v>
      </c>
      <c r="J230" s="707">
        <v>1950.9205238740899</v>
      </c>
      <c r="K230" s="714">
        <v>1.0294971109960001</v>
      </c>
    </row>
    <row r="231" spans="1:11" ht="14.4" customHeight="1" thickBot="1" x14ac:dyDescent="0.35">
      <c r="A231" s="725" t="s">
        <v>552</v>
      </c>
      <c r="B231" s="701">
        <v>0</v>
      </c>
      <c r="C231" s="701">
        <v>0</v>
      </c>
      <c r="D231" s="702">
        <v>0</v>
      </c>
      <c r="E231" s="703">
        <v>1</v>
      </c>
      <c r="F231" s="701">
        <v>359.88841301260999</v>
      </c>
      <c r="G231" s="702">
        <v>299.90701084384199</v>
      </c>
      <c r="H231" s="704">
        <v>20.953330000000001</v>
      </c>
      <c r="I231" s="701">
        <v>242.19345000000001</v>
      </c>
      <c r="J231" s="702">
        <v>-57.713560843841002</v>
      </c>
      <c r="K231" s="705">
        <v>0.672968179143</v>
      </c>
    </row>
    <row r="232" spans="1:11" ht="14.4" customHeight="1" thickBot="1" x14ac:dyDescent="0.35">
      <c r="A232" s="723" t="s">
        <v>553</v>
      </c>
      <c r="B232" s="701">
        <v>0</v>
      </c>
      <c r="C232" s="701">
        <v>0</v>
      </c>
      <c r="D232" s="702">
        <v>0</v>
      </c>
      <c r="E232" s="703">
        <v>1</v>
      </c>
      <c r="F232" s="701">
        <v>359.88841301260999</v>
      </c>
      <c r="G232" s="702">
        <v>299.90701084384199</v>
      </c>
      <c r="H232" s="704">
        <v>20.953330000000001</v>
      </c>
      <c r="I232" s="701">
        <v>242.19345000000001</v>
      </c>
      <c r="J232" s="702">
        <v>-57.713560843841002</v>
      </c>
      <c r="K232" s="705">
        <v>0.672968179143</v>
      </c>
    </row>
    <row r="233" spans="1:11" ht="14.4" customHeight="1" thickBot="1" x14ac:dyDescent="0.35">
      <c r="A233" s="722" t="s">
        <v>554</v>
      </c>
      <c r="B233" s="706">
        <v>101.29547641620201</v>
      </c>
      <c r="C233" s="706">
        <v>94.188000000000002</v>
      </c>
      <c r="D233" s="707">
        <v>-7.1074764162020001</v>
      </c>
      <c r="E233" s="713">
        <v>0.92983421700799995</v>
      </c>
      <c r="F233" s="706">
        <v>101.745586949849</v>
      </c>
      <c r="G233" s="707">
        <v>84.787989124874002</v>
      </c>
      <c r="H233" s="709">
        <v>7.7229999999999999</v>
      </c>
      <c r="I233" s="706">
        <v>77.073999999999998</v>
      </c>
      <c r="J233" s="707">
        <v>-7.7139891248739998</v>
      </c>
      <c r="K233" s="714">
        <v>0.75751688412700002</v>
      </c>
    </row>
    <row r="234" spans="1:11" ht="14.4" customHeight="1" thickBot="1" x14ac:dyDescent="0.35">
      <c r="A234" s="723" t="s">
        <v>555</v>
      </c>
      <c r="B234" s="701">
        <v>101.29547641620201</v>
      </c>
      <c r="C234" s="701">
        <v>94.188000000000002</v>
      </c>
      <c r="D234" s="702">
        <v>-7.1074764162020001</v>
      </c>
      <c r="E234" s="703">
        <v>0.92983421700799995</v>
      </c>
      <c r="F234" s="701">
        <v>101.745586949849</v>
      </c>
      <c r="G234" s="702">
        <v>84.787989124874002</v>
      </c>
      <c r="H234" s="704">
        <v>7.7229999999999999</v>
      </c>
      <c r="I234" s="701">
        <v>77.073999999999998</v>
      </c>
      <c r="J234" s="702">
        <v>-7.7139891248739998</v>
      </c>
      <c r="K234" s="705">
        <v>0.75751688412700002</v>
      </c>
    </row>
    <row r="235" spans="1:11" ht="14.4" customHeight="1" thickBot="1" x14ac:dyDescent="0.35">
      <c r="A235" s="722" t="s">
        <v>556</v>
      </c>
      <c r="B235" s="706">
        <v>195.86726380607701</v>
      </c>
      <c r="C235" s="706">
        <v>138.09389999999999</v>
      </c>
      <c r="D235" s="707">
        <v>-57.773363806077001</v>
      </c>
      <c r="E235" s="713">
        <v>0.70503818410700003</v>
      </c>
      <c r="F235" s="706">
        <v>190.83113238895601</v>
      </c>
      <c r="G235" s="707">
        <v>159.02594365746401</v>
      </c>
      <c r="H235" s="709">
        <v>13.09422</v>
      </c>
      <c r="I235" s="706">
        <v>135.24776</v>
      </c>
      <c r="J235" s="707">
        <v>-23.778183657463</v>
      </c>
      <c r="K235" s="714">
        <v>0.70873006048200005</v>
      </c>
    </row>
    <row r="236" spans="1:11" ht="14.4" customHeight="1" thickBot="1" x14ac:dyDescent="0.35">
      <c r="A236" s="723" t="s">
        <v>557</v>
      </c>
      <c r="B236" s="701">
        <v>56.574282453008003</v>
      </c>
      <c r="C236" s="701">
        <v>54.637999999999998</v>
      </c>
      <c r="D236" s="702">
        <v>-1.9362824530080001</v>
      </c>
      <c r="E236" s="703">
        <v>0.96577451150799998</v>
      </c>
      <c r="F236" s="701">
        <v>63.813818001648997</v>
      </c>
      <c r="G236" s="702">
        <v>53.178181668040999</v>
      </c>
      <c r="H236" s="704">
        <v>3.3660000000000001</v>
      </c>
      <c r="I236" s="701">
        <v>62.634</v>
      </c>
      <c r="J236" s="702">
        <v>9.4558183319579996</v>
      </c>
      <c r="K236" s="705">
        <v>0.98151155911599997</v>
      </c>
    </row>
    <row r="237" spans="1:11" ht="14.4" customHeight="1" thickBot="1" x14ac:dyDescent="0.35">
      <c r="A237" s="723" t="s">
        <v>558</v>
      </c>
      <c r="B237" s="701">
        <v>104.80037031897299</v>
      </c>
      <c r="C237" s="701">
        <v>48.572800000000001</v>
      </c>
      <c r="D237" s="702">
        <v>-56.227570318971999</v>
      </c>
      <c r="E237" s="703">
        <v>0.46347927829000002</v>
      </c>
      <c r="F237" s="701">
        <v>89.670501648965995</v>
      </c>
      <c r="G237" s="702">
        <v>74.725418040804996</v>
      </c>
      <c r="H237" s="704">
        <v>5.8385999999999996</v>
      </c>
      <c r="I237" s="701">
        <v>36.975200000000001</v>
      </c>
      <c r="J237" s="702">
        <v>-37.750218040805002</v>
      </c>
      <c r="K237" s="705">
        <v>0.41234518955499999</v>
      </c>
    </row>
    <row r="238" spans="1:11" ht="14.4" customHeight="1" thickBot="1" x14ac:dyDescent="0.35">
      <c r="A238" s="723" t="s">
        <v>559</v>
      </c>
      <c r="B238" s="701">
        <v>34.492611034094999</v>
      </c>
      <c r="C238" s="701">
        <v>34.883099999999999</v>
      </c>
      <c r="D238" s="702">
        <v>0.39048896590400001</v>
      </c>
      <c r="E238" s="703">
        <v>1.0113209453900001</v>
      </c>
      <c r="F238" s="701">
        <v>37.346812738339999</v>
      </c>
      <c r="G238" s="702">
        <v>31.122343948615999</v>
      </c>
      <c r="H238" s="704">
        <v>3.8896199999999999</v>
      </c>
      <c r="I238" s="701">
        <v>35.638559999999998</v>
      </c>
      <c r="J238" s="702">
        <v>4.5162160513830001</v>
      </c>
      <c r="K238" s="705">
        <v>0.95425974499300004</v>
      </c>
    </row>
    <row r="239" spans="1:11" ht="14.4" customHeight="1" thickBot="1" x14ac:dyDescent="0.35">
      <c r="A239" s="722" t="s">
        <v>560</v>
      </c>
      <c r="B239" s="706">
        <v>1147.3388625243001</v>
      </c>
      <c r="C239" s="706">
        <v>1174.3415500000001</v>
      </c>
      <c r="D239" s="707">
        <v>27.002687475704999</v>
      </c>
      <c r="E239" s="713">
        <v>1.023535058697</v>
      </c>
      <c r="F239" s="706">
        <v>1149.12040588692</v>
      </c>
      <c r="G239" s="707">
        <v>957.60033823910396</v>
      </c>
      <c r="H239" s="709">
        <v>97.112700000000004</v>
      </c>
      <c r="I239" s="706">
        <v>957.45536000000004</v>
      </c>
      <c r="J239" s="707">
        <v>-0.14497823910400001</v>
      </c>
      <c r="K239" s="714">
        <v>0.83320716880000001</v>
      </c>
    </row>
    <row r="240" spans="1:11" ht="14.4" customHeight="1" thickBot="1" x14ac:dyDescent="0.35">
      <c r="A240" s="723" t="s">
        <v>561</v>
      </c>
      <c r="B240" s="701">
        <v>1147.3388625243001</v>
      </c>
      <c r="C240" s="701">
        <v>1174.3415500000001</v>
      </c>
      <c r="D240" s="702">
        <v>27.002687475704999</v>
      </c>
      <c r="E240" s="703">
        <v>1.023535058697</v>
      </c>
      <c r="F240" s="701">
        <v>1149.12040588692</v>
      </c>
      <c r="G240" s="702">
        <v>957.60033823910396</v>
      </c>
      <c r="H240" s="704">
        <v>97.112700000000004</v>
      </c>
      <c r="I240" s="701">
        <v>957.45536000000004</v>
      </c>
      <c r="J240" s="702">
        <v>-0.14497823910400001</v>
      </c>
      <c r="K240" s="705">
        <v>0.83320716880000001</v>
      </c>
    </row>
    <row r="241" spans="1:11" ht="14.4" customHeight="1" thickBot="1" x14ac:dyDescent="0.35">
      <c r="A241" s="722" t="s">
        <v>562</v>
      </c>
      <c r="B241" s="706">
        <v>0</v>
      </c>
      <c r="C241" s="706">
        <v>1.944</v>
      </c>
      <c r="D241" s="707">
        <v>1.944</v>
      </c>
      <c r="E241" s="708" t="s">
        <v>377</v>
      </c>
      <c r="F241" s="706">
        <v>0</v>
      </c>
      <c r="G241" s="707">
        <v>0</v>
      </c>
      <c r="H241" s="709">
        <v>0.27700000000000002</v>
      </c>
      <c r="I241" s="706">
        <v>1.833</v>
      </c>
      <c r="J241" s="707">
        <v>1.833</v>
      </c>
      <c r="K241" s="710" t="s">
        <v>377</v>
      </c>
    </row>
    <row r="242" spans="1:11" ht="14.4" customHeight="1" thickBot="1" x14ac:dyDescent="0.35">
      <c r="A242" s="723" t="s">
        <v>563</v>
      </c>
      <c r="B242" s="701">
        <v>0</v>
      </c>
      <c r="C242" s="701">
        <v>1.944</v>
      </c>
      <c r="D242" s="702">
        <v>1.944</v>
      </c>
      <c r="E242" s="711" t="s">
        <v>377</v>
      </c>
      <c r="F242" s="701">
        <v>0</v>
      </c>
      <c r="G242" s="702">
        <v>0</v>
      </c>
      <c r="H242" s="704">
        <v>0.27700000000000002</v>
      </c>
      <c r="I242" s="701">
        <v>1.833</v>
      </c>
      <c r="J242" s="702">
        <v>1.833</v>
      </c>
      <c r="K242" s="712" t="s">
        <v>377</v>
      </c>
    </row>
    <row r="243" spans="1:11" ht="14.4" customHeight="1" thickBot="1" x14ac:dyDescent="0.35">
      <c r="A243" s="722" t="s">
        <v>564</v>
      </c>
      <c r="B243" s="706">
        <v>927.65517535991296</v>
      </c>
      <c r="C243" s="706">
        <v>887.56921</v>
      </c>
      <c r="D243" s="707">
        <v>-40.085965359912002</v>
      </c>
      <c r="E243" s="713">
        <v>0.95678785994500004</v>
      </c>
      <c r="F243" s="706">
        <v>934.51121227791396</v>
      </c>
      <c r="G243" s="707">
        <v>778.75934356492803</v>
      </c>
      <c r="H243" s="709">
        <v>65.700940000000003</v>
      </c>
      <c r="I243" s="706">
        <v>794.48857999999996</v>
      </c>
      <c r="J243" s="707">
        <v>15.729236435071</v>
      </c>
      <c r="K243" s="714">
        <v>0.85016484506699996</v>
      </c>
    </row>
    <row r="244" spans="1:11" ht="14.4" customHeight="1" thickBot="1" x14ac:dyDescent="0.35">
      <c r="A244" s="723" t="s">
        <v>565</v>
      </c>
      <c r="B244" s="701">
        <v>927.65517535991296</v>
      </c>
      <c r="C244" s="701">
        <v>887.56921</v>
      </c>
      <c r="D244" s="702">
        <v>-40.085965359912002</v>
      </c>
      <c r="E244" s="703">
        <v>0.95678785994500004</v>
      </c>
      <c r="F244" s="701">
        <v>934.51121227791396</v>
      </c>
      <c r="G244" s="702">
        <v>778.75934356492803</v>
      </c>
      <c r="H244" s="704">
        <v>65.700940000000003</v>
      </c>
      <c r="I244" s="701">
        <v>794.48857999999996</v>
      </c>
      <c r="J244" s="702">
        <v>15.729236435071</v>
      </c>
      <c r="K244" s="705">
        <v>0.85016484506699996</v>
      </c>
    </row>
    <row r="245" spans="1:11" ht="14.4" customHeight="1" thickBot="1" x14ac:dyDescent="0.35">
      <c r="A245" s="722" t="s">
        <v>566</v>
      </c>
      <c r="B245" s="706">
        <v>0</v>
      </c>
      <c r="C245" s="706">
        <v>1257.16084</v>
      </c>
      <c r="D245" s="707">
        <v>1257.16084</v>
      </c>
      <c r="E245" s="708" t="s">
        <v>377</v>
      </c>
      <c r="F245" s="706">
        <v>0</v>
      </c>
      <c r="G245" s="707">
        <v>0</v>
      </c>
      <c r="H245" s="709">
        <v>76.843909999999994</v>
      </c>
      <c r="I245" s="706">
        <v>1150.8214499999999</v>
      </c>
      <c r="J245" s="707">
        <v>1150.8214499999999</v>
      </c>
      <c r="K245" s="710" t="s">
        <v>377</v>
      </c>
    </row>
    <row r="246" spans="1:11" ht="14.4" customHeight="1" thickBot="1" x14ac:dyDescent="0.35">
      <c r="A246" s="723" t="s">
        <v>567</v>
      </c>
      <c r="B246" s="701">
        <v>0</v>
      </c>
      <c r="C246" s="701">
        <v>1257.16084</v>
      </c>
      <c r="D246" s="702">
        <v>1257.16084</v>
      </c>
      <c r="E246" s="711" t="s">
        <v>377</v>
      </c>
      <c r="F246" s="701">
        <v>0</v>
      </c>
      <c r="G246" s="702">
        <v>0</v>
      </c>
      <c r="H246" s="704">
        <v>76.843909999999994</v>
      </c>
      <c r="I246" s="701">
        <v>1150.8214499999999</v>
      </c>
      <c r="J246" s="702">
        <v>1150.8214499999999</v>
      </c>
      <c r="K246" s="712" t="s">
        <v>377</v>
      </c>
    </row>
    <row r="247" spans="1:11" ht="14.4" customHeight="1" thickBot="1" x14ac:dyDescent="0.35">
      <c r="A247" s="722" t="s">
        <v>568</v>
      </c>
      <c r="B247" s="706">
        <v>7746.9574632235799</v>
      </c>
      <c r="C247" s="706">
        <v>7700.6889700000002</v>
      </c>
      <c r="D247" s="707">
        <v>-46.268493223580002</v>
      </c>
      <c r="E247" s="713">
        <v>0.99402752713599996</v>
      </c>
      <c r="F247" s="706">
        <v>7209.2690408348399</v>
      </c>
      <c r="G247" s="707">
        <v>6007.7242006957003</v>
      </c>
      <c r="H247" s="709">
        <v>953.89124000000004</v>
      </c>
      <c r="I247" s="706">
        <v>6879.61175</v>
      </c>
      <c r="J247" s="707">
        <v>871.88754930430002</v>
      </c>
      <c r="K247" s="714">
        <v>0.95427313241199996</v>
      </c>
    </row>
    <row r="248" spans="1:11" ht="14.4" customHeight="1" thickBot="1" x14ac:dyDescent="0.35">
      <c r="A248" s="723" t="s">
        <v>569</v>
      </c>
      <c r="B248" s="701">
        <v>7746.9574632235799</v>
      </c>
      <c r="C248" s="701">
        <v>7700.6889700000002</v>
      </c>
      <c r="D248" s="702">
        <v>-46.268493223580002</v>
      </c>
      <c r="E248" s="703">
        <v>0.99402752713599996</v>
      </c>
      <c r="F248" s="701">
        <v>7209.2690408348399</v>
      </c>
      <c r="G248" s="702">
        <v>6007.7242006957003</v>
      </c>
      <c r="H248" s="704">
        <v>953.89124000000004</v>
      </c>
      <c r="I248" s="701">
        <v>6879.61175</v>
      </c>
      <c r="J248" s="702">
        <v>871.88754930430002</v>
      </c>
      <c r="K248" s="705">
        <v>0.95427313241199996</v>
      </c>
    </row>
    <row r="249" spans="1:11" ht="14.4" customHeight="1" thickBot="1" x14ac:dyDescent="0.35">
      <c r="A249" s="719" t="s">
        <v>570</v>
      </c>
      <c r="B249" s="701">
        <v>0</v>
      </c>
      <c r="C249" s="701">
        <v>61.504040000000003</v>
      </c>
      <c r="D249" s="702">
        <v>61.504040000000003</v>
      </c>
      <c r="E249" s="711" t="s">
        <v>377</v>
      </c>
      <c r="F249" s="701">
        <v>0</v>
      </c>
      <c r="G249" s="702">
        <v>0</v>
      </c>
      <c r="H249" s="704">
        <v>2.5607799999999998</v>
      </c>
      <c r="I249" s="701">
        <v>100.79821</v>
      </c>
      <c r="J249" s="702">
        <v>100.79821</v>
      </c>
      <c r="K249" s="712" t="s">
        <v>377</v>
      </c>
    </row>
    <row r="250" spans="1:11" ht="14.4" customHeight="1" thickBot="1" x14ac:dyDescent="0.35">
      <c r="A250" s="724" t="s">
        <v>571</v>
      </c>
      <c r="B250" s="706">
        <v>0</v>
      </c>
      <c r="C250" s="706">
        <v>61.504040000000003</v>
      </c>
      <c r="D250" s="707">
        <v>61.504040000000003</v>
      </c>
      <c r="E250" s="708" t="s">
        <v>377</v>
      </c>
      <c r="F250" s="706">
        <v>0</v>
      </c>
      <c r="G250" s="707">
        <v>0</v>
      </c>
      <c r="H250" s="709">
        <v>2.5607799999999998</v>
      </c>
      <c r="I250" s="706">
        <v>100.79821</v>
      </c>
      <c r="J250" s="707">
        <v>100.79821</v>
      </c>
      <c r="K250" s="710" t="s">
        <v>377</v>
      </c>
    </row>
    <row r="251" spans="1:11" ht="14.4" customHeight="1" thickBot="1" x14ac:dyDescent="0.35">
      <c r="A251" s="726" t="s">
        <v>572</v>
      </c>
      <c r="B251" s="706">
        <v>0</v>
      </c>
      <c r="C251" s="706">
        <v>61.504040000000003</v>
      </c>
      <c r="D251" s="707">
        <v>61.504040000000003</v>
      </c>
      <c r="E251" s="708" t="s">
        <v>377</v>
      </c>
      <c r="F251" s="706">
        <v>0</v>
      </c>
      <c r="G251" s="707">
        <v>0</v>
      </c>
      <c r="H251" s="709">
        <v>2.5607799999999998</v>
      </c>
      <c r="I251" s="706">
        <v>100.79821</v>
      </c>
      <c r="J251" s="707">
        <v>100.79821</v>
      </c>
      <c r="K251" s="710" t="s">
        <v>377</v>
      </c>
    </row>
    <row r="252" spans="1:11" ht="14.4" customHeight="1" thickBot="1" x14ac:dyDescent="0.35">
      <c r="A252" s="722" t="s">
        <v>573</v>
      </c>
      <c r="B252" s="706">
        <v>0</v>
      </c>
      <c r="C252" s="706">
        <v>61.504040000000003</v>
      </c>
      <c r="D252" s="707">
        <v>61.504040000000003</v>
      </c>
      <c r="E252" s="708" t="s">
        <v>377</v>
      </c>
      <c r="F252" s="706">
        <v>0</v>
      </c>
      <c r="G252" s="707">
        <v>0</v>
      </c>
      <c r="H252" s="709">
        <v>2.5607799999999998</v>
      </c>
      <c r="I252" s="706">
        <v>100.79821</v>
      </c>
      <c r="J252" s="707">
        <v>100.79821</v>
      </c>
      <c r="K252" s="710" t="s">
        <v>377</v>
      </c>
    </row>
    <row r="253" spans="1:11" ht="14.4" customHeight="1" thickBot="1" x14ac:dyDescent="0.35">
      <c r="A253" s="723" t="s">
        <v>574</v>
      </c>
      <c r="B253" s="701">
        <v>0</v>
      </c>
      <c r="C253" s="701">
        <v>27.114239999999999</v>
      </c>
      <c r="D253" s="702">
        <v>27.114239999999999</v>
      </c>
      <c r="E253" s="711" t="s">
        <v>377</v>
      </c>
      <c r="F253" s="701">
        <v>0</v>
      </c>
      <c r="G253" s="702">
        <v>0</v>
      </c>
      <c r="H253" s="704">
        <v>2.5607799999999998</v>
      </c>
      <c r="I253" s="701">
        <v>31.049610000000001</v>
      </c>
      <c r="J253" s="702">
        <v>31.049610000000001</v>
      </c>
      <c r="K253" s="712" t="s">
        <v>377</v>
      </c>
    </row>
    <row r="254" spans="1:11" ht="14.4" customHeight="1" thickBot="1" x14ac:dyDescent="0.35">
      <c r="A254" s="723" t="s">
        <v>575</v>
      </c>
      <c r="B254" s="701">
        <v>0</v>
      </c>
      <c r="C254" s="701">
        <v>34.389800000000001</v>
      </c>
      <c r="D254" s="702">
        <v>34.389800000000001</v>
      </c>
      <c r="E254" s="711" t="s">
        <v>377</v>
      </c>
      <c r="F254" s="701">
        <v>0</v>
      </c>
      <c r="G254" s="702">
        <v>0</v>
      </c>
      <c r="H254" s="704">
        <v>0</v>
      </c>
      <c r="I254" s="701">
        <v>69.748599999999996</v>
      </c>
      <c r="J254" s="702">
        <v>69.748599999999996</v>
      </c>
      <c r="K254" s="712" t="s">
        <v>377</v>
      </c>
    </row>
    <row r="255" spans="1:11" ht="14.4" customHeight="1" thickBot="1" x14ac:dyDescent="0.35">
      <c r="A255" s="727"/>
      <c r="B255" s="701">
        <v>14302.165250121199</v>
      </c>
      <c r="C255" s="701">
        <v>3601.8992499999299</v>
      </c>
      <c r="D255" s="702">
        <v>-10700.266000121301</v>
      </c>
      <c r="E255" s="703">
        <v>0.25184293336000002</v>
      </c>
      <c r="F255" s="701">
        <v>15575.025483211301</v>
      </c>
      <c r="G255" s="702">
        <v>12979.1879026761</v>
      </c>
      <c r="H255" s="704">
        <v>-772.48680000000104</v>
      </c>
      <c r="I255" s="701">
        <v>1179.2002999999499</v>
      </c>
      <c r="J255" s="702">
        <v>-11799.987602676099</v>
      </c>
      <c r="K255" s="705">
        <v>7.5710970826999999E-2</v>
      </c>
    </row>
    <row r="256" spans="1:11" ht="14.4" customHeight="1" thickBot="1" x14ac:dyDescent="0.35">
      <c r="A256" s="728" t="s">
        <v>66</v>
      </c>
      <c r="B256" s="715">
        <v>14302.165250121199</v>
      </c>
      <c r="C256" s="715">
        <v>3601.8992499999299</v>
      </c>
      <c r="D256" s="716">
        <v>-10700.266000121301</v>
      </c>
      <c r="E256" s="717" t="s">
        <v>377</v>
      </c>
      <c r="F256" s="715">
        <v>15575.025483211301</v>
      </c>
      <c r="G256" s="716">
        <v>12979.1879026761</v>
      </c>
      <c r="H256" s="715">
        <v>-772.48680000000104</v>
      </c>
      <c r="I256" s="715">
        <v>1179.20029999997</v>
      </c>
      <c r="J256" s="716">
        <v>-11799.987602676099</v>
      </c>
      <c r="K256" s="718">
        <v>7.5710970826999999E-2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576</v>
      </c>
      <c r="B5" s="730" t="s">
        <v>577</v>
      </c>
      <c r="C5" s="731" t="s">
        <v>578</v>
      </c>
      <c r="D5" s="731" t="s">
        <v>578</v>
      </c>
      <c r="E5" s="731"/>
      <c r="F5" s="731" t="s">
        <v>578</v>
      </c>
      <c r="G5" s="731" t="s">
        <v>578</v>
      </c>
      <c r="H5" s="731" t="s">
        <v>578</v>
      </c>
      <c r="I5" s="732" t="s">
        <v>578</v>
      </c>
      <c r="J5" s="733" t="s">
        <v>73</v>
      </c>
    </row>
    <row r="6" spans="1:10" ht="14.4" customHeight="1" x14ac:dyDescent="0.3">
      <c r="A6" s="729" t="s">
        <v>576</v>
      </c>
      <c r="B6" s="730" t="s">
        <v>579</v>
      </c>
      <c r="C6" s="731">
        <v>4857.9745700000012</v>
      </c>
      <c r="D6" s="731">
        <v>4657.4690999999984</v>
      </c>
      <c r="E6" s="731"/>
      <c r="F6" s="731">
        <v>5050.8281000000006</v>
      </c>
      <c r="G6" s="731">
        <v>4669.9999101562498</v>
      </c>
      <c r="H6" s="731">
        <v>380.82818984375081</v>
      </c>
      <c r="I6" s="732">
        <v>1.0815477938266189</v>
      </c>
      <c r="J6" s="733" t="s">
        <v>1</v>
      </c>
    </row>
    <row r="7" spans="1:10" ht="14.4" customHeight="1" x14ac:dyDescent="0.3">
      <c r="A7" s="729" t="s">
        <v>576</v>
      </c>
      <c r="B7" s="730" t="s">
        <v>580</v>
      </c>
      <c r="C7" s="731">
        <v>356.43771000000004</v>
      </c>
      <c r="D7" s="731">
        <v>359.99700999999999</v>
      </c>
      <c r="E7" s="731"/>
      <c r="F7" s="731">
        <v>251.03323999999998</v>
      </c>
      <c r="G7" s="731">
        <v>379.16665917968754</v>
      </c>
      <c r="H7" s="731">
        <v>-128.13341917968756</v>
      </c>
      <c r="I7" s="732">
        <v>0.66206570098515705</v>
      </c>
      <c r="J7" s="733" t="s">
        <v>1</v>
      </c>
    </row>
    <row r="8" spans="1:10" ht="14.4" customHeight="1" x14ac:dyDescent="0.3">
      <c r="A8" s="729" t="s">
        <v>576</v>
      </c>
      <c r="B8" s="730" t="s">
        <v>581</v>
      </c>
      <c r="C8" s="731">
        <v>102.44435999999993</v>
      </c>
      <c r="D8" s="731">
        <v>70.117959999999997</v>
      </c>
      <c r="E8" s="731"/>
      <c r="F8" s="731">
        <v>62.728569999999976</v>
      </c>
      <c r="G8" s="731">
        <v>74.999996093749999</v>
      </c>
      <c r="H8" s="731">
        <v>-12.271426093750023</v>
      </c>
      <c r="I8" s="732">
        <v>0.83638097689484225</v>
      </c>
      <c r="J8" s="733" t="s">
        <v>1</v>
      </c>
    </row>
    <row r="9" spans="1:10" ht="14.4" customHeight="1" x14ac:dyDescent="0.3">
      <c r="A9" s="729" t="s">
        <v>576</v>
      </c>
      <c r="B9" s="730" t="s">
        <v>582</v>
      </c>
      <c r="C9" s="731">
        <v>766.35544999999968</v>
      </c>
      <c r="D9" s="731">
        <v>844.60281000000009</v>
      </c>
      <c r="E9" s="731"/>
      <c r="F9" s="731">
        <v>1195.6877200000008</v>
      </c>
      <c r="G9" s="731">
        <v>841.66664257812499</v>
      </c>
      <c r="H9" s="731">
        <v>354.02107742187582</v>
      </c>
      <c r="I9" s="732">
        <v>1.4206191139255171</v>
      </c>
      <c r="J9" s="733" t="s">
        <v>1</v>
      </c>
    </row>
    <row r="10" spans="1:10" ht="14.4" customHeight="1" x14ac:dyDescent="0.3">
      <c r="A10" s="729" t="s">
        <v>576</v>
      </c>
      <c r="B10" s="730" t="s">
        <v>583</v>
      </c>
      <c r="C10" s="731">
        <v>43.291760000000004</v>
      </c>
      <c r="D10" s="731">
        <v>31.995510000000003</v>
      </c>
      <c r="E10" s="731"/>
      <c r="F10" s="731">
        <v>36.927169999999997</v>
      </c>
      <c r="G10" s="731">
        <v>37.738097656250005</v>
      </c>
      <c r="H10" s="731">
        <v>-0.81092765625000851</v>
      </c>
      <c r="I10" s="732">
        <v>0.97851169755199074</v>
      </c>
      <c r="J10" s="733" t="s">
        <v>1</v>
      </c>
    </row>
    <row r="11" spans="1:10" ht="14.4" customHeight="1" x14ac:dyDescent="0.3">
      <c r="A11" s="729" t="s">
        <v>576</v>
      </c>
      <c r="B11" s="730" t="s">
        <v>584</v>
      </c>
      <c r="C11" s="731">
        <v>382.45965999999987</v>
      </c>
      <c r="D11" s="731">
        <v>283.23316999999992</v>
      </c>
      <c r="E11" s="731"/>
      <c r="F11" s="731">
        <v>414.73524999999989</v>
      </c>
      <c r="G11" s="731">
        <v>390.83335156250001</v>
      </c>
      <c r="H11" s="731">
        <v>23.901898437499881</v>
      </c>
      <c r="I11" s="732">
        <v>1.0611562404844501</v>
      </c>
      <c r="J11" s="733" t="s">
        <v>1</v>
      </c>
    </row>
    <row r="12" spans="1:10" ht="14.4" customHeight="1" x14ac:dyDescent="0.3">
      <c r="A12" s="729" t="s">
        <v>576</v>
      </c>
      <c r="B12" s="730" t="s">
        <v>585</v>
      </c>
      <c r="C12" s="731">
        <v>54.255339999999983</v>
      </c>
      <c r="D12" s="731">
        <v>56.821149999999989</v>
      </c>
      <c r="E12" s="731"/>
      <c r="F12" s="731">
        <v>132.00479999999999</v>
      </c>
      <c r="G12" s="731">
        <v>62.5</v>
      </c>
      <c r="H12" s="731">
        <v>69.504799999999989</v>
      </c>
      <c r="I12" s="732">
        <v>2.1120767999999996</v>
      </c>
      <c r="J12" s="733" t="s">
        <v>1</v>
      </c>
    </row>
    <row r="13" spans="1:10" ht="14.4" customHeight="1" x14ac:dyDescent="0.3">
      <c r="A13" s="729" t="s">
        <v>576</v>
      </c>
      <c r="B13" s="730" t="s">
        <v>586</v>
      </c>
      <c r="C13" s="731">
        <v>249.21202000000002</v>
      </c>
      <c r="D13" s="731">
        <v>217.41295999999997</v>
      </c>
      <c r="E13" s="731"/>
      <c r="F13" s="731">
        <v>215.63510000000002</v>
      </c>
      <c r="G13" s="731">
        <v>220.833333984375</v>
      </c>
      <c r="H13" s="731">
        <v>-5.1982339843749799</v>
      </c>
      <c r="I13" s="732">
        <v>0.97646082730996231</v>
      </c>
      <c r="J13" s="733" t="s">
        <v>1</v>
      </c>
    </row>
    <row r="14" spans="1:10" ht="14.4" customHeight="1" x14ac:dyDescent="0.3">
      <c r="A14" s="729" t="s">
        <v>576</v>
      </c>
      <c r="B14" s="730" t="s">
        <v>587</v>
      </c>
      <c r="C14" s="731">
        <v>6812.4308700000001</v>
      </c>
      <c r="D14" s="731">
        <v>6521.6496699999971</v>
      </c>
      <c r="E14" s="731"/>
      <c r="F14" s="731">
        <v>7359.5799500000012</v>
      </c>
      <c r="G14" s="731">
        <v>6677.7379912109373</v>
      </c>
      <c r="H14" s="731">
        <v>681.84195878906394</v>
      </c>
      <c r="I14" s="732">
        <v>1.1021067253142436</v>
      </c>
      <c r="J14" s="733" t="s">
        <v>588</v>
      </c>
    </row>
    <row r="16" spans="1:10" ht="14.4" customHeight="1" x14ac:dyDescent="0.3">
      <c r="A16" s="729" t="s">
        <v>576</v>
      </c>
      <c r="B16" s="730" t="s">
        <v>577</v>
      </c>
      <c r="C16" s="731" t="s">
        <v>578</v>
      </c>
      <c r="D16" s="731" t="s">
        <v>578</v>
      </c>
      <c r="E16" s="731"/>
      <c r="F16" s="731" t="s">
        <v>578</v>
      </c>
      <c r="G16" s="731" t="s">
        <v>578</v>
      </c>
      <c r="H16" s="731" t="s">
        <v>578</v>
      </c>
      <c r="I16" s="732" t="s">
        <v>578</v>
      </c>
      <c r="J16" s="733" t="s">
        <v>73</v>
      </c>
    </row>
    <row r="17" spans="1:10" ht="14.4" customHeight="1" x14ac:dyDescent="0.3">
      <c r="A17" s="729" t="s">
        <v>589</v>
      </c>
      <c r="B17" s="730" t="s">
        <v>590</v>
      </c>
      <c r="C17" s="731" t="s">
        <v>578</v>
      </c>
      <c r="D17" s="731" t="s">
        <v>578</v>
      </c>
      <c r="E17" s="731"/>
      <c r="F17" s="731" t="s">
        <v>578</v>
      </c>
      <c r="G17" s="731" t="s">
        <v>578</v>
      </c>
      <c r="H17" s="731" t="s">
        <v>578</v>
      </c>
      <c r="I17" s="732" t="s">
        <v>578</v>
      </c>
      <c r="J17" s="733" t="s">
        <v>0</v>
      </c>
    </row>
    <row r="18" spans="1:10" ht="14.4" customHeight="1" x14ac:dyDescent="0.3">
      <c r="A18" s="729" t="s">
        <v>589</v>
      </c>
      <c r="B18" s="730" t="s">
        <v>579</v>
      </c>
      <c r="C18" s="731">
        <v>806.51160999999945</v>
      </c>
      <c r="D18" s="731">
        <v>789.63823999999988</v>
      </c>
      <c r="E18" s="731"/>
      <c r="F18" s="731">
        <v>737.55454999999995</v>
      </c>
      <c r="G18" s="731">
        <v>702</v>
      </c>
      <c r="H18" s="731">
        <v>35.554549999999949</v>
      </c>
      <c r="I18" s="732">
        <v>1.050647507122507</v>
      </c>
      <c r="J18" s="733" t="s">
        <v>1</v>
      </c>
    </row>
    <row r="19" spans="1:10" ht="14.4" customHeight="1" x14ac:dyDescent="0.3">
      <c r="A19" s="729" t="s">
        <v>589</v>
      </c>
      <c r="B19" s="730" t="s">
        <v>580</v>
      </c>
      <c r="C19" s="731">
        <v>21.409410000000001</v>
      </c>
      <c r="D19" s="731">
        <v>20.348569999999999</v>
      </c>
      <c r="E19" s="731"/>
      <c r="F19" s="731">
        <v>4.0050999999999997</v>
      </c>
      <c r="G19" s="731">
        <v>16</v>
      </c>
      <c r="H19" s="731">
        <v>-11.994900000000001</v>
      </c>
      <c r="I19" s="732">
        <v>0.25031874999999998</v>
      </c>
      <c r="J19" s="733" t="s">
        <v>1</v>
      </c>
    </row>
    <row r="20" spans="1:10" ht="14.4" customHeight="1" x14ac:dyDescent="0.3">
      <c r="A20" s="729" t="s">
        <v>589</v>
      </c>
      <c r="B20" s="730" t="s">
        <v>581</v>
      </c>
      <c r="C20" s="731">
        <v>24.636730000000004</v>
      </c>
      <c r="D20" s="731">
        <v>24.837790000000005</v>
      </c>
      <c r="E20" s="731"/>
      <c r="F20" s="731">
        <v>20.706629999999993</v>
      </c>
      <c r="G20" s="731">
        <v>21</v>
      </c>
      <c r="H20" s="731">
        <v>-0.29337000000000657</v>
      </c>
      <c r="I20" s="732">
        <v>0.98602999999999974</v>
      </c>
      <c r="J20" s="733" t="s">
        <v>1</v>
      </c>
    </row>
    <row r="21" spans="1:10" ht="14.4" customHeight="1" x14ac:dyDescent="0.3">
      <c r="A21" s="729" t="s">
        <v>589</v>
      </c>
      <c r="B21" s="730" t="s">
        <v>582</v>
      </c>
      <c r="C21" s="731">
        <v>0</v>
      </c>
      <c r="D21" s="731">
        <v>19.117999999999999</v>
      </c>
      <c r="E21" s="731"/>
      <c r="F21" s="731">
        <v>10.846</v>
      </c>
      <c r="G21" s="731">
        <v>13</v>
      </c>
      <c r="H21" s="731">
        <v>-2.1539999999999999</v>
      </c>
      <c r="I21" s="732">
        <v>0.83430769230769231</v>
      </c>
      <c r="J21" s="733" t="s">
        <v>1</v>
      </c>
    </row>
    <row r="22" spans="1:10" ht="14.4" customHeight="1" x14ac:dyDescent="0.3">
      <c r="A22" s="729" t="s">
        <v>589</v>
      </c>
      <c r="B22" s="730" t="s">
        <v>583</v>
      </c>
      <c r="C22" s="731">
        <v>21.645880000000002</v>
      </c>
      <c r="D22" s="731">
        <v>31.995510000000003</v>
      </c>
      <c r="E22" s="731"/>
      <c r="F22" s="731">
        <v>0</v>
      </c>
      <c r="G22" s="731">
        <v>16</v>
      </c>
      <c r="H22" s="731">
        <v>-16</v>
      </c>
      <c r="I22" s="732">
        <v>0</v>
      </c>
      <c r="J22" s="733" t="s">
        <v>1</v>
      </c>
    </row>
    <row r="23" spans="1:10" ht="14.4" customHeight="1" x14ac:dyDescent="0.3">
      <c r="A23" s="729" t="s">
        <v>589</v>
      </c>
      <c r="B23" s="730" t="s">
        <v>584</v>
      </c>
      <c r="C23" s="731">
        <v>214.45571999999987</v>
      </c>
      <c r="D23" s="731">
        <v>142.62980999999991</v>
      </c>
      <c r="E23" s="731"/>
      <c r="F23" s="731">
        <v>187.83770999999999</v>
      </c>
      <c r="G23" s="731">
        <v>190</v>
      </c>
      <c r="H23" s="731">
        <v>-2.1622900000000129</v>
      </c>
      <c r="I23" s="732">
        <v>0.98861952631578942</v>
      </c>
      <c r="J23" s="733" t="s">
        <v>1</v>
      </c>
    </row>
    <row r="24" spans="1:10" ht="14.4" customHeight="1" x14ac:dyDescent="0.3">
      <c r="A24" s="729" t="s">
        <v>589</v>
      </c>
      <c r="B24" s="730" t="s">
        <v>585</v>
      </c>
      <c r="C24" s="731">
        <v>2.6611400000000005</v>
      </c>
      <c r="D24" s="731">
        <v>3.2565399999999998</v>
      </c>
      <c r="E24" s="731"/>
      <c r="F24" s="731">
        <v>69.923180000000002</v>
      </c>
      <c r="G24" s="731">
        <v>4</v>
      </c>
      <c r="H24" s="731">
        <v>65.923180000000002</v>
      </c>
      <c r="I24" s="732">
        <v>17.480795000000001</v>
      </c>
      <c r="J24" s="733" t="s">
        <v>1</v>
      </c>
    </row>
    <row r="25" spans="1:10" ht="14.4" customHeight="1" x14ac:dyDescent="0.3">
      <c r="A25" s="729" t="s">
        <v>589</v>
      </c>
      <c r="B25" s="730" t="s">
        <v>586</v>
      </c>
      <c r="C25" s="731">
        <v>7.452</v>
      </c>
      <c r="D25" s="731">
        <v>4.968</v>
      </c>
      <c r="E25" s="731"/>
      <c r="F25" s="731">
        <v>4.5540000000000003</v>
      </c>
      <c r="G25" s="731">
        <v>5</v>
      </c>
      <c r="H25" s="731">
        <v>-0.44599999999999973</v>
      </c>
      <c r="I25" s="732">
        <v>0.91080000000000005</v>
      </c>
      <c r="J25" s="733" t="s">
        <v>1</v>
      </c>
    </row>
    <row r="26" spans="1:10" ht="14.4" customHeight="1" x14ac:dyDescent="0.3">
      <c r="A26" s="729" t="s">
        <v>589</v>
      </c>
      <c r="B26" s="730" t="s">
        <v>591</v>
      </c>
      <c r="C26" s="731">
        <v>1098.7724899999994</v>
      </c>
      <c r="D26" s="731">
        <v>1036.7924600000001</v>
      </c>
      <c r="E26" s="731"/>
      <c r="F26" s="731">
        <v>1035.4271699999999</v>
      </c>
      <c r="G26" s="731">
        <v>967</v>
      </c>
      <c r="H26" s="731">
        <v>68.427169999999933</v>
      </c>
      <c r="I26" s="732">
        <v>1.0707623267838675</v>
      </c>
      <c r="J26" s="733" t="s">
        <v>592</v>
      </c>
    </row>
    <row r="27" spans="1:10" ht="14.4" customHeight="1" x14ac:dyDescent="0.3">
      <c r="A27" s="729" t="s">
        <v>578</v>
      </c>
      <c r="B27" s="730" t="s">
        <v>578</v>
      </c>
      <c r="C27" s="731" t="s">
        <v>578</v>
      </c>
      <c r="D27" s="731" t="s">
        <v>578</v>
      </c>
      <c r="E27" s="731"/>
      <c r="F27" s="731" t="s">
        <v>578</v>
      </c>
      <c r="G27" s="731" t="s">
        <v>578</v>
      </c>
      <c r="H27" s="731" t="s">
        <v>578</v>
      </c>
      <c r="I27" s="732" t="s">
        <v>578</v>
      </c>
      <c r="J27" s="733" t="s">
        <v>593</v>
      </c>
    </row>
    <row r="28" spans="1:10" ht="14.4" customHeight="1" x14ac:dyDescent="0.3">
      <c r="A28" s="729" t="s">
        <v>594</v>
      </c>
      <c r="B28" s="730" t="s">
        <v>595</v>
      </c>
      <c r="C28" s="731" t="s">
        <v>578</v>
      </c>
      <c r="D28" s="731" t="s">
        <v>578</v>
      </c>
      <c r="E28" s="731"/>
      <c r="F28" s="731" t="s">
        <v>578</v>
      </c>
      <c r="G28" s="731" t="s">
        <v>578</v>
      </c>
      <c r="H28" s="731" t="s">
        <v>578</v>
      </c>
      <c r="I28" s="732" t="s">
        <v>578</v>
      </c>
      <c r="J28" s="733" t="s">
        <v>0</v>
      </c>
    </row>
    <row r="29" spans="1:10" ht="14.4" customHeight="1" x14ac:dyDescent="0.3">
      <c r="A29" s="729" t="s">
        <v>594</v>
      </c>
      <c r="B29" s="730" t="s">
        <v>579</v>
      </c>
      <c r="C29" s="731">
        <v>4.7818699999999996</v>
      </c>
      <c r="D29" s="731">
        <v>3.0598699999999996</v>
      </c>
      <c r="E29" s="731"/>
      <c r="F29" s="731">
        <v>0.42466999999999994</v>
      </c>
      <c r="G29" s="731">
        <v>2</v>
      </c>
      <c r="H29" s="731">
        <v>-1.5753300000000001</v>
      </c>
      <c r="I29" s="732">
        <v>0.21233499999999997</v>
      </c>
      <c r="J29" s="733" t="s">
        <v>1</v>
      </c>
    </row>
    <row r="30" spans="1:10" ht="14.4" customHeight="1" x14ac:dyDescent="0.3">
      <c r="A30" s="729" t="s">
        <v>594</v>
      </c>
      <c r="B30" s="730" t="s">
        <v>596</v>
      </c>
      <c r="C30" s="731">
        <v>4.7818699999999996</v>
      </c>
      <c r="D30" s="731">
        <v>3.0598699999999996</v>
      </c>
      <c r="E30" s="731"/>
      <c r="F30" s="731">
        <v>0.42466999999999994</v>
      </c>
      <c r="G30" s="731">
        <v>2</v>
      </c>
      <c r="H30" s="731">
        <v>-1.5753300000000001</v>
      </c>
      <c r="I30" s="732">
        <v>0.21233499999999997</v>
      </c>
      <c r="J30" s="733" t="s">
        <v>592</v>
      </c>
    </row>
    <row r="31" spans="1:10" ht="14.4" customHeight="1" x14ac:dyDescent="0.3">
      <c r="A31" s="729" t="s">
        <v>578</v>
      </c>
      <c r="B31" s="730" t="s">
        <v>578</v>
      </c>
      <c r="C31" s="731" t="s">
        <v>578</v>
      </c>
      <c r="D31" s="731" t="s">
        <v>578</v>
      </c>
      <c r="E31" s="731"/>
      <c r="F31" s="731" t="s">
        <v>578</v>
      </c>
      <c r="G31" s="731" t="s">
        <v>578</v>
      </c>
      <c r="H31" s="731" t="s">
        <v>578</v>
      </c>
      <c r="I31" s="732" t="s">
        <v>578</v>
      </c>
      <c r="J31" s="733" t="s">
        <v>593</v>
      </c>
    </row>
    <row r="32" spans="1:10" ht="14.4" customHeight="1" x14ac:dyDescent="0.3">
      <c r="A32" s="729" t="s">
        <v>597</v>
      </c>
      <c r="B32" s="730" t="s">
        <v>598</v>
      </c>
      <c r="C32" s="731" t="s">
        <v>578</v>
      </c>
      <c r="D32" s="731" t="s">
        <v>578</v>
      </c>
      <c r="E32" s="731"/>
      <c r="F32" s="731" t="s">
        <v>578</v>
      </c>
      <c r="G32" s="731" t="s">
        <v>578</v>
      </c>
      <c r="H32" s="731" t="s">
        <v>578</v>
      </c>
      <c r="I32" s="732" t="s">
        <v>578</v>
      </c>
      <c r="J32" s="733" t="s">
        <v>0</v>
      </c>
    </row>
    <row r="33" spans="1:10" ht="14.4" customHeight="1" x14ac:dyDescent="0.3">
      <c r="A33" s="729" t="s">
        <v>597</v>
      </c>
      <c r="B33" s="730" t="s">
        <v>579</v>
      </c>
      <c r="C33" s="731">
        <v>2709.3721400000031</v>
      </c>
      <c r="D33" s="731">
        <v>2398.9877399999991</v>
      </c>
      <c r="E33" s="731"/>
      <c r="F33" s="731">
        <v>2725.3223200000007</v>
      </c>
      <c r="G33" s="731">
        <v>2506</v>
      </c>
      <c r="H33" s="731">
        <v>219.32232000000067</v>
      </c>
      <c r="I33" s="732">
        <v>1.0875188826815645</v>
      </c>
      <c r="J33" s="733" t="s">
        <v>1</v>
      </c>
    </row>
    <row r="34" spans="1:10" ht="14.4" customHeight="1" x14ac:dyDescent="0.3">
      <c r="A34" s="729" t="s">
        <v>597</v>
      </c>
      <c r="B34" s="730" t="s">
        <v>580</v>
      </c>
      <c r="C34" s="731">
        <v>335.02830000000006</v>
      </c>
      <c r="D34" s="731">
        <v>339.64843999999999</v>
      </c>
      <c r="E34" s="731"/>
      <c r="F34" s="731">
        <v>247.02813999999998</v>
      </c>
      <c r="G34" s="731">
        <v>363</v>
      </c>
      <c r="H34" s="731">
        <v>-115.97186000000002</v>
      </c>
      <c r="I34" s="732">
        <v>0.68051829201101921</v>
      </c>
      <c r="J34" s="733" t="s">
        <v>1</v>
      </c>
    </row>
    <row r="35" spans="1:10" ht="14.4" customHeight="1" x14ac:dyDescent="0.3">
      <c r="A35" s="729" t="s">
        <v>597</v>
      </c>
      <c r="B35" s="730" t="s">
        <v>581</v>
      </c>
      <c r="C35" s="731">
        <v>77.807629999999932</v>
      </c>
      <c r="D35" s="731">
        <v>45.280169999999991</v>
      </c>
      <c r="E35" s="731"/>
      <c r="F35" s="731">
        <v>42.021939999999987</v>
      </c>
      <c r="G35" s="731">
        <v>54</v>
      </c>
      <c r="H35" s="731">
        <v>-11.978060000000013</v>
      </c>
      <c r="I35" s="732">
        <v>0.77818407407407386</v>
      </c>
      <c r="J35" s="733" t="s">
        <v>1</v>
      </c>
    </row>
    <row r="36" spans="1:10" ht="14.4" customHeight="1" x14ac:dyDescent="0.3">
      <c r="A36" s="729" t="s">
        <v>597</v>
      </c>
      <c r="B36" s="730" t="s">
        <v>582</v>
      </c>
      <c r="C36" s="731">
        <v>766.35544999999968</v>
      </c>
      <c r="D36" s="731">
        <v>825.48481000000004</v>
      </c>
      <c r="E36" s="731"/>
      <c r="F36" s="731">
        <v>1184.8417200000008</v>
      </c>
      <c r="G36" s="731">
        <v>828</v>
      </c>
      <c r="H36" s="731">
        <v>356.84172000000081</v>
      </c>
      <c r="I36" s="732">
        <v>1.4309682608695662</v>
      </c>
      <c r="J36" s="733" t="s">
        <v>1</v>
      </c>
    </row>
    <row r="37" spans="1:10" ht="14.4" customHeight="1" x14ac:dyDescent="0.3">
      <c r="A37" s="729" t="s">
        <v>597</v>
      </c>
      <c r="B37" s="730" t="s">
        <v>583</v>
      </c>
      <c r="C37" s="731">
        <v>0</v>
      </c>
      <c r="D37" s="731">
        <v>0</v>
      </c>
      <c r="E37" s="731"/>
      <c r="F37" s="731">
        <v>36.927169999999997</v>
      </c>
      <c r="G37" s="731">
        <v>22</v>
      </c>
      <c r="H37" s="731">
        <v>14.927169999999997</v>
      </c>
      <c r="I37" s="732">
        <v>1.6785077272727271</v>
      </c>
      <c r="J37" s="733" t="s">
        <v>1</v>
      </c>
    </row>
    <row r="38" spans="1:10" ht="14.4" customHeight="1" x14ac:dyDescent="0.3">
      <c r="A38" s="729" t="s">
        <v>597</v>
      </c>
      <c r="B38" s="730" t="s">
        <v>584</v>
      </c>
      <c r="C38" s="731">
        <v>168.00394000000003</v>
      </c>
      <c r="D38" s="731">
        <v>117.36871999999998</v>
      </c>
      <c r="E38" s="731"/>
      <c r="F38" s="731">
        <v>197.51266999999993</v>
      </c>
      <c r="G38" s="731">
        <v>173</v>
      </c>
      <c r="H38" s="731">
        <v>24.512669999999929</v>
      </c>
      <c r="I38" s="732">
        <v>1.1416917341040458</v>
      </c>
      <c r="J38" s="733" t="s">
        <v>1</v>
      </c>
    </row>
    <row r="39" spans="1:10" ht="14.4" customHeight="1" x14ac:dyDescent="0.3">
      <c r="A39" s="729" t="s">
        <v>597</v>
      </c>
      <c r="B39" s="730" t="s">
        <v>585</v>
      </c>
      <c r="C39" s="731">
        <v>51.594199999999979</v>
      </c>
      <c r="D39" s="731">
        <v>53.564609999999988</v>
      </c>
      <c r="E39" s="731"/>
      <c r="F39" s="731">
        <v>62.081620000000001</v>
      </c>
      <c r="G39" s="731">
        <v>59</v>
      </c>
      <c r="H39" s="731">
        <v>3.0816200000000009</v>
      </c>
      <c r="I39" s="732">
        <v>1.0522308474576272</v>
      </c>
      <c r="J39" s="733" t="s">
        <v>1</v>
      </c>
    </row>
    <row r="40" spans="1:10" ht="14.4" customHeight="1" x14ac:dyDescent="0.3">
      <c r="A40" s="729" t="s">
        <v>597</v>
      </c>
      <c r="B40" s="730" t="s">
        <v>586</v>
      </c>
      <c r="C40" s="731">
        <v>123.02325000000002</v>
      </c>
      <c r="D40" s="731">
        <v>107.52914999999999</v>
      </c>
      <c r="E40" s="731"/>
      <c r="F40" s="731">
        <v>102.25453000000002</v>
      </c>
      <c r="G40" s="731">
        <v>110</v>
      </c>
      <c r="H40" s="731">
        <v>-7.7454699999999832</v>
      </c>
      <c r="I40" s="732">
        <v>0.92958663636363648</v>
      </c>
      <c r="J40" s="733" t="s">
        <v>1</v>
      </c>
    </row>
    <row r="41" spans="1:10" ht="14.4" customHeight="1" x14ac:dyDescent="0.3">
      <c r="A41" s="729" t="s">
        <v>597</v>
      </c>
      <c r="B41" s="730" t="s">
        <v>599</v>
      </c>
      <c r="C41" s="731">
        <v>4231.1849100000027</v>
      </c>
      <c r="D41" s="731">
        <v>3887.8636399999987</v>
      </c>
      <c r="E41" s="731"/>
      <c r="F41" s="731">
        <v>4597.9901100000016</v>
      </c>
      <c r="G41" s="731">
        <v>4115</v>
      </c>
      <c r="H41" s="731">
        <v>482.99011000000155</v>
      </c>
      <c r="I41" s="732">
        <v>1.117373052247874</v>
      </c>
      <c r="J41" s="733" t="s">
        <v>592</v>
      </c>
    </row>
    <row r="42" spans="1:10" ht="14.4" customHeight="1" x14ac:dyDescent="0.3">
      <c r="A42" s="729" t="s">
        <v>578</v>
      </c>
      <c r="B42" s="730" t="s">
        <v>578</v>
      </c>
      <c r="C42" s="731" t="s">
        <v>578</v>
      </c>
      <c r="D42" s="731" t="s">
        <v>578</v>
      </c>
      <c r="E42" s="731"/>
      <c r="F42" s="731" t="s">
        <v>578</v>
      </c>
      <c r="G42" s="731" t="s">
        <v>578</v>
      </c>
      <c r="H42" s="731" t="s">
        <v>578</v>
      </c>
      <c r="I42" s="732" t="s">
        <v>578</v>
      </c>
      <c r="J42" s="733" t="s">
        <v>593</v>
      </c>
    </row>
    <row r="43" spans="1:10" ht="14.4" customHeight="1" x14ac:dyDescent="0.3">
      <c r="A43" s="729" t="s">
        <v>600</v>
      </c>
      <c r="B43" s="730" t="s">
        <v>601</v>
      </c>
      <c r="C43" s="731" t="s">
        <v>578</v>
      </c>
      <c r="D43" s="731" t="s">
        <v>578</v>
      </c>
      <c r="E43" s="731"/>
      <c r="F43" s="731" t="s">
        <v>578</v>
      </c>
      <c r="G43" s="731" t="s">
        <v>578</v>
      </c>
      <c r="H43" s="731" t="s">
        <v>578</v>
      </c>
      <c r="I43" s="732" t="s">
        <v>578</v>
      </c>
      <c r="J43" s="733" t="s">
        <v>0</v>
      </c>
    </row>
    <row r="44" spans="1:10" ht="14.4" customHeight="1" x14ac:dyDescent="0.3">
      <c r="A44" s="729" t="s">
        <v>600</v>
      </c>
      <c r="B44" s="730" t="s">
        <v>579</v>
      </c>
      <c r="C44" s="731">
        <v>1337.3089499999987</v>
      </c>
      <c r="D44" s="731">
        <v>1465.7832499999995</v>
      </c>
      <c r="E44" s="731"/>
      <c r="F44" s="731">
        <v>1587.5265599999998</v>
      </c>
      <c r="G44" s="731">
        <v>1460</v>
      </c>
      <c r="H44" s="731">
        <v>127.52655999999979</v>
      </c>
      <c r="I44" s="732">
        <v>1.0873469589041094</v>
      </c>
      <c r="J44" s="733" t="s">
        <v>1</v>
      </c>
    </row>
    <row r="45" spans="1:10" ht="14.4" customHeight="1" x14ac:dyDescent="0.3">
      <c r="A45" s="729" t="s">
        <v>600</v>
      </c>
      <c r="B45" s="730" t="s">
        <v>583</v>
      </c>
      <c r="C45" s="731">
        <v>21.645880000000002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578</v>
      </c>
      <c r="J45" s="733" t="s">
        <v>1</v>
      </c>
    </row>
    <row r="46" spans="1:10" ht="14.4" customHeight="1" x14ac:dyDescent="0.3">
      <c r="A46" s="729" t="s">
        <v>600</v>
      </c>
      <c r="B46" s="730" t="s">
        <v>584</v>
      </c>
      <c r="C46" s="731">
        <v>0</v>
      </c>
      <c r="D46" s="731">
        <v>23.234639999999999</v>
      </c>
      <c r="E46" s="731"/>
      <c r="F46" s="731">
        <v>29.384870000000003</v>
      </c>
      <c r="G46" s="731">
        <v>28</v>
      </c>
      <c r="H46" s="731">
        <v>1.3848700000000029</v>
      </c>
      <c r="I46" s="732">
        <v>1.049459642857143</v>
      </c>
      <c r="J46" s="733" t="s">
        <v>1</v>
      </c>
    </row>
    <row r="47" spans="1:10" ht="14.4" customHeight="1" x14ac:dyDescent="0.3">
      <c r="A47" s="729" t="s">
        <v>600</v>
      </c>
      <c r="B47" s="730" t="s">
        <v>586</v>
      </c>
      <c r="C47" s="731">
        <v>118.73677000000001</v>
      </c>
      <c r="D47" s="731">
        <v>104.91580999999998</v>
      </c>
      <c r="E47" s="731"/>
      <c r="F47" s="731">
        <v>108.82657</v>
      </c>
      <c r="G47" s="731">
        <v>105</v>
      </c>
      <c r="H47" s="731">
        <v>3.8265700000000038</v>
      </c>
      <c r="I47" s="732">
        <v>1.0364435238095238</v>
      </c>
      <c r="J47" s="733" t="s">
        <v>1</v>
      </c>
    </row>
    <row r="48" spans="1:10" ht="14.4" customHeight="1" x14ac:dyDescent="0.3">
      <c r="A48" s="729" t="s">
        <v>600</v>
      </c>
      <c r="B48" s="730" t="s">
        <v>602</v>
      </c>
      <c r="C48" s="731">
        <v>1477.6915999999987</v>
      </c>
      <c r="D48" s="731">
        <v>1593.9336999999994</v>
      </c>
      <c r="E48" s="731"/>
      <c r="F48" s="731">
        <v>1725.7379999999998</v>
      </c>
      <c r="G48" s="731">
        <v>1594</v>
      </c>
      <c r="H48" s="731">
        <v>131.73799999999983</v>
      </c>
      <c r="I48" s="732">
        <v>1.0826461731493098</v>
      </c>
      <c r="J48" s="733" t="s">
        <v>592</v>
      </c>
    </row>
    <row r="49" spans="1:10" ht="14.4" customHeight="1" x14ac:dyDescent="0.3">
      <c r="A49" s="729" t="s">
        <v>578</v>
      </c>
      <c r="B49" s="730" t="s">
        <v>578</v>
      </c>
      <c r="C49" s="731" t="s">
        <v>578</v>
      </c>
      <c r="D49" s="731" t="s">
        <v>578</v>
      </c>
      <c r="E49" s="731"/>
      <c r="F49" s="731" t="s">
        <v>578</v>
      </c>
      <c r="G49" s="731" t="s">
        <v>578</v>
      </c>
      <c r="H49" s="731" t="s">
        <v>578</v>
      </c>
      <c r="I49" s="732" t="s">
        <v>578</v>
      </c>
      <c r="J49" s="733" t="s">
        <v>593</v>
      </c>
    </row>
    <row r="50" spans="1:10" ht="14.4" customHeight="1" x14ac:dyDescent="0.3">
      <c r="A50" s="729" t="s">
        <v>576</v>
      </c>
      <c r="B50" s="730" t="s">
        <v>587</v>
      </c>
      <c r="C50" s="731">
        <v>6812.4308700000011</v>
      </c>
      <c r="D50" s="731">
        <v>6521.6496699999998</v>
      </c>
      <c r="E50" s="731"/>
      <c r="F50" s="731">
        <v>7359.5799500000021</v>
      </c>
      <c r="G50" s="731">
        <v>6678</v>
      </c>
      <c r="H50" s="731">
        <v>681.5799500000021</v>
      </c>
      <c r="I50" s="732">
        <v>1.1020634845762207</v>
      </c>
      <c r="J50" s="733" t="s">
        <v>588</v>
      </c>
    </row>
  </sheetData>
  <mergeCells count="3">
    <mergeCell ref="F3:I3"/>
    <mergeCell ref="C4:D4"/>
    <mergeCell ref="A1:I1"/>
  </mergeCells>
  <conditionalFormatting sqref="F15 F51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50">
    <cfRule type="expression" dxfId="66" priority="5">
      <formula>$H16&gt;0</formula>
    </cfRule>
  </conditionalFormatting>
  <conditionalFormatting sqref="A16:A50">
    <cfRule type="expression" dxfId="65" priority="2">
      <formula>AND($J16&lt;&gt;"mezeraKL",$J16&lt;&gt;"")</formula>
    </cfRule>
  </conditionalFormatting>
  <conditionalFormatting sqref="I16:I50">
    <cfRule type="expression" dxfId="64" priority="6">
      <formula>$I16&gt;1</formula>
    </cfRule>
  </conditionalFormatting>
  <conditionalFormatting sqref="B16:B50">
    <cfRule type="expression" dxfId="63" priority="1">
      <formula>OR($J16="NS",$J16="SumaNS",$J16="Účet")</formula>
    </cfRule>
  </conditionalFormatting>
  <conditionalFormatting sqref="A16:D50 F16:I50">
    <cfRule type="expression" dxfId="62" priority="8">
      <formula>AND($J16&lt;&gt;"",$J16&lt;&gt;"mezeraKL")</formula>
    </cfRule>
  </conditionalFormatting>
  <conditionalFormatting sqref="B16:D50 F16:I50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0 F16:I50">
    <cfRule type="expression" dxfId="60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329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258.35101420551433</v>
      </c>
      <c r="M3" s="203">
        <f>SUBTOTAL(9,M5:M1048576)</f>
        <v>27133.906666666666</v>
      </c>
      <c r="N3" s="204">
        <f>SUBTOTAL(9,N5:N1048576)</f>
        <v>7010072.3066910999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576</v>
      </c>
      <c r="B5" s="741" t="s">
        <v>577</v>
      </c>
      <c r="C5" s="742" t="s">
        <v>589</v>
      </c>
      <c r="D5" s="743" t="s">
        <v>590</v>
      </c>
      <c r="E5" s="744">
        <v>50113001</v>
      </c>
      <c r="F5" s="743" t="s">
        <v>603</v>
      </c>
      <c r="G5" s="742" t="s">
        <v>604</v>
      </c>
      <c r="H5" s="742">
        <v>176064</v>
      </c>
      <c r="I5" s="742">
        <v>76064</v>
      </c>
      <c r="J5" s="742" t="s">
        <v>605</v>
      </c>
      <c r="K5" s="742" t="s">
        <v>606</v>
      </c>
      <c r="L5" s="745">
        <v>75.413333333333313</v>
      </c>
      <c r="M5" s="745">
        <v>3</v>
      </c>
      <c r="N5" s="746">
        <v>226.23999999999995</v>
      </c>
    </row>
    <row r="6" spans="1:14" ht="14.4" customHeight="1" x14ac:dyDescent="0.3">
      <c r="A6" s="747" t="s">
        <v>576</v>
      </c>
      <c r="B6" s="748" t="s">
        <v>577</v>
      </c>
      <c r="C6" s="749" t="s">
        <v>589</v>
      </c>
      <c r="D6" s="750" t="s">
        <v>590</v>
      </c>
      <c r="E6" s="751">
        <v>50113001</v>
      </c>
      <c r="F6" s="750" t="s">
        <v>603</v>
      </c>
      <c r="G6" s="749" t="s">
        <v>607</v>
      </c>
      <c r="H6" s="749">
        <v>126486</v>
      </c>
      <c r="I6" s="749">
        <v>26486</v>
      </c>
      <c r="J6" s="749" t="s">
        <v>608</v>
      </c>
      <c r="K6" s="749" t="s">
        <v>609</v>
      </c>
      <c r="L6" s="752">
        <v>629.65999999999985</v>
      </c>
      <c r="M6" s="752">
        <v>1</v>
      </c>
      <c r="N6" s="753">
        <v>629.65999999999985</v>
      </c>
    </row>
    <row r="7" spans="1:14" ht="14.4" customHeight="1" x14ac:dyDescent="0.3">
      <c r="A7" s="747" t="s">
        <v>576</v>
      </c>
      <c r="B7" s="748" t="s">
        <v>577</v>
      </c>
      <c r="C7" s="749" t="s">
        <v>589</v>
      </c>
      <c r="D7" s="750" t="s">
        <v>590</v>
      </c>
      <c r="E7" s="751">
        <v>50113001</v>
      </c>
      <c r="F7" s="750" t="s">
        <v>603</v>
      </c>
      <c r="G7" s="749" t="s">
        <v>604</v>
      </c>
      <c r="H7" s="749">
        <v>100362</v>
      </c>
      <c r="I7" s="749">
        <v>362</v>
      </c>
      <c r="J7" s="749" t="s">
        <v>610</v>
      </c>
      <c r="K7" s="749" t="s">
        <v>611</v>
      </c>
      <c r="L7" s="752">
        <v>86.869051992262385</v>
      </c>
      <c r="M7" s="752">
        <v>11</v>
      </c>
      <c r="N7" s="753">
        <v>955.55957191488631</v>
      </c>
    </row>
    <row r="8" spans="1:14" ht="14.4" customHeight="1" x14ac:dyDescent="0.3">
      <c r="A8" s="747" t="s">
        <v>576</v>
      </c>
      <c r="B8" s="748" t="s">
        <v>577</v>
      </c>
      <c r="C8" s="749" t="s">
        <v>589</v>
      </c>
      <c r="D8" s="750" t="s">
        <v>590</v>
      </c>
      <c r="E8" s="751">
        <v>50113001</v>
      </c>
      <c r="F8" s="750" t="s">
        <v>603</v>
      </c>
      <c r="G8" s="749" t="s">
        <v>604</v>
      </c>
      <c r="H8" s="749">
        <v>128837</v>
      </c>
      <c r="I8" s="749">
        <v>28837</v>
      </c>
      <c r="J8" s="749" t="s">
        <v>612</v>
      </c>
      <c r="K8" s="749" t="s">
        <v>613</v>
      </c>
      <c r="L8" s="752">
        <v>79.949999999999989</v>
      </c>
      <c r="M8" s="752">
        <v>1</v>
      </c>
      <c r="N8" s="753">
        <v>79.949999999999989</v>
      </c>
    </row>
    <row r="9" spans="1:14" ht="14.4" customHeight="1" x14ac:dyDescent="0.3">
      <c r="A9" s="747" t="s">
        <v>576</v>
      </c>
      <c r="B9" s="748" t="s">
        <v>577</v>
      </c>
      <c r="C9" s="749" t="s">
        <v>589</v>
      </c>
      <c r="D9" s="750" t="s">
        <v>590</v>
      </c>
      <c r="E9" s="751">
        <v>50113001</v>
      </c>
      <c r="F9" s="750" t="s">
        <v>603</v>
      </c>
      <c r="G9" s="749" t="s">
        <v>604</v>
      </c>
      <c r="H9" s="749">
        <v>202701</v>
      </c>
      <c r="I9" s="749">
        <v>202701</v>
      </c>
      <c r="J9" s="749" t="s">
        <v>614</v>
      </c>
      <c r="K9" s="749" t="s">
        <v>615</v>
      </c>
      <c r="L9" s="752">
        <v>124.35666666666668</v>
      </c>
      <c r="M9" s="752">
        <v>3</v>
      </c>
      <c r="N9" s="753">
        <v>373.07000000000005</v>
      </c>
    </row>
    <row r="10" spans="1:14" ht="14.4" customHeight="1" x14ac:dyDescent="0.3">
      <c r="A10" s="747" t="s">
        <v>576</v>
      </c>
      <c r="B10" s="748" t="s">
        <v>577</v>
      </c>
      <c r="C10" s="749" t="s">
        <v>589</v>
      </c>
      <c r="D10" s="750" t="s">
        <v>590</v>
      </c>
      <c r="E10" s="751">
        <v>50113001</v>
      </c>
      <c r="F10" s="750" t="s">
        <v>603</v>
      </c>
      <c r="G10" s="749" t="s">
        <v>604</v>
      </c>
      <c r="H10" s="749">
        <v>845008</v>
      </c>
      <c r="I10" s="749">
        <v>107806</v>
      </c>
      <c r="J10" s="749" t="s">
        <v>614</v>
      </c>
      <c r="K10" s="749" t="s">
        <v>616</v>
      </c>
      <c r="L10" s="752">
        <v>67.39</v>
      </c>
      <c r="M10" s="752">
        <v>1</v>
      </c>
      <c r="N10" s="753">
        <v>67.39</v>
      </c>
    </row>
    <row r="11" spans="1:14" ht="14.4" customHeight="1" x14ac:dyDescent="0.3">
      <c r="A11" s="747" t="s">
        <v>576</v>
      </c>
      <c r="B11" s="748" t="s">
        <v>577</v>
      </c>
      <c r="C11" s="749" t="s">
        <v>589</v>
      </c>
      <c r="D11" s="750" t="s">
        <v>590</v>
      </c>
      <c r="E11" s="751">
        <v>50113001</v>
      </c>
      <c r="F11" s="750" t="s">
        <v>603</v>
      </c>
      <c r="G11" s="749" t="s">
        <v>604</v>
      </c>
      <c r="H11" s="749">
        <v>185728</v>
      </c>
      <c r="I11" s="749">
        <v>185728</v>
      </c>
      <c r="J11" s="749" t="s">
        <v>617</v>
      </c>
      <c r="K11" s="749" t="s">
        <v>618</v>
      </c>
      <c r="L11" s="752">
        <v>88.80999999999996</v>
      </c>
      <c r="M11" s="752">
        <v>1</v>
      </c>
      <c r="N11" s="753">
        <v>88.80999999999996</v>
      </c>
    </row>
    <row r="12" spans="1:14" ht="14.4" customHeight="1" x14ac:dyDescent="0.3">
      <c r="A12" s="747" t="s">
        <v>576</v>
      </c>
      <c r="B12" s="748" t="s">
        <v>577</v>
      </c>
      <c r="C12" s="749" t="s">
        <v>589</v>
      </c>
      <c r="D12" s="750" t="s">
        <v>590</v>
      </c>
      <c r="E12" s="751">
        <v>50113001</v>
      </c>
      <c r="F12" s="750" t="s">
        <v>603</v>
      </c>
      <c r="G12" s="749" t="s">
        <v>607</v>
      </c>
      <c r="H12" s="749">
        <v>102954</v>
      </c>
      <c r="I12" s="749">
        <v>2954</v>
      </c>
      <c r="J12" s="749" t="s">
        <v>619</v>
      </c>
      <c r="K12" s="749" t="s">
        <v>620</v>
      </c>
      <c r="L12" s="752">
        <v>14.999999999999998</v>
      </c>
      <c r="M12" s="752">
        <v>1</v>
      </c>
      <c r="N12" s="753">
        <v>14.999999999999998</v>
      </c>
    </row>
    <row r="13" spans="1:14" ht="14.4" customHeight="1" x14ac:dyDescent="0.3">
      <c r="A13" s="747" t="s">
        <v>576</v>
      </c>
      <c r="B13" s="748" t="s">
        <v>577</v>
      </c>
      <c r="C13" s="749" t="s">
        <v>589</v>
      </c>
      <c r="D13" s="750" t="s">
        <v>590</v>
      </c>
      <c r="E13" s="751">
        <v>50113001</v>
      </c>
      <c r="F13" s="750" t="s">
        <v>603</v>
      </c>
      <c r="G13" s="749" t="s">
        <v>607</v>
      </c>
      <c r="H13" s="749">
        <v>115379</v>
      </c>
      <c r="I13" s="749">
        <v>15379</v>
      </c>
      <c r="J13" s="749" t="s">
        <v>619</v>
      </c>
      <c r="K13" s="749" t="s">
        <v>621</v>
      </c>
      <c r="L13" s="752">
        <v>54.18</v>
      </c>
      <c r="M13" s="752">
        <v>1</v>
      </c>
      <c r="N13" s="753">
        <v>54.18</v>
      </c>
    </row>
    <row r="14" spans="1:14" ht="14.4" customHeight="1" x14ac:dyDescent="0.3">
      <c r="A14" s="747" t="s">
        <v>576</v>
      </c>
      <c r="B14" s="748" t="s">
        <v>577</v>
      </c>
      <c r="C14" s="749" t="s">
        <v>589</v>
      </c>
      <c r="D14" s="750" t="s">
        <v>590</v>
      </c>
      <c r="E14" s="751">
        <v>50113001</v>
      </c>
      <c r="F14" s="750" t="s">
        <v>603</v>
      </c>
      <c r="G14" s="749" t="s">
        <v>607</v>
      </c>
      <c r="H14" s="749">
        <v>115378</v>
      </c>
      <c r="I14" s="749">
        <v>15378</v>
      </c>
      <c r="J14" s="749" t="s">
        <v>622</v>
      </c>
      <c r="K14" s="749" t="s">
        <v>623</v>
      </c>
      <c r="L14" s="752">
        <v>21.46</v>
      </c>
      <c r="M14" s="752">
        <v>4</v>
      </c>
      <c r="N14" s="753">
        <v>85.84</v>
      </c>
    </row>
    <row r="15" spans="1:14" ht="14.4" customHeight="1" x14ac:dyDescent="0.3">
      <c r="A15" s="747" t="s">
        <v>576</v>
      </c>
      <c r="B15" s="748" t="s">
        <v>577</v>
      </c>
      <c r="C15" s="749" t="s">
        <v>589</v>
      </c>
      <c r="D15" s="750" t="s">
        <v>590</v>
      </c>
      <c r="E15" s="751">
        <v>50113001</v>
      </c>
      <c r="F15" s="750" t="s">
        <v>603</v>
      </c>
      <c r="G15" s="749" t="s">
        <v>604</v>
      </c>
      <c r="H15" s="749">
        <v>176954</v>
      </c>
      <c r="I15" s="749">
        <v>176954</v>
      </c>
      <c r="J15" s="749" t="s">
        <v>624</v>
      </c>
      <c r="K15" s="749" t="s">
        <v>625</v>
      </c>
      <c r="L15" s="752">
        <v>95.24</v>
      </c>
      <c r="M15" s="752">
        <v>2</v>
      </c>
      <c r="N15" s="753">
        <v>190.48</v>
      </c>
    </row>
    <row r="16" spans="1:14" ht="14.4" customHeight="1" x14ac:dyDescent="0.3">
      <c r="A16" s="747" t="s">
        <v>576</v>
      </c>
      <c r="B16" s="748" t="s">
        <v>577</v>
      </c>
      <c r="C16" s="749" t="s">
        <v>589</v>
      </c>
      <c r="D16" s="750" t="s">
        <v>590</v>
      </c>
      <c r="E16" s="751">
        <v>50113001</v>
      </c>
      <c r="F16" s="750" t="s">
        <v>603</v>
      </c>
      <c r="G16" s="749" t="s">
        <v>604</v>
      </c>
      <c r="H16" s="749">
        <v>167547</v>
      </c>
      <c r="I16" s="749">
        <v>67547</v>
      </c>
      <c r="J16" s="749" t="s">
        <v>626</v>
      </c>
      <c r="K16" s="749" t="s">
        <v>627</v>
      </c>
      <c r="L16" s="752">
        <v>47.226666666666667</v>
      </c>
      <c r="M16" s="752">
        <v>6</v>
      </c>
      <c r="N16" s="753">
        <v>283.36</v>
      </c>
    </row>
    <row r="17" spans="1:14" ht="14.4" customHeight="1" x14ac:dyDescent="0.3">
      <c r="A17" s="747" t="s">
        <v>576</v>
      </c>
      <c r="B17" s="748" t="s">
        <v>577</v>
      </c>
      <c r="C17" s="749" t="s">
        <v>589</v>
      </c>
      <c r="D17" s="750" t="s">
        <v>590</v>
      </c>
      <c r="E17" s="751">
        <v>50113001</v>
      </c>
      <c r="F17" s="750" t="s">
        <v>603</v>
      </c>
      <c r="G17" s="749" t="s">
        <v>607</v>
      </c>
      <c r="H17" s="749">
        <v>127263</v>
      </c>
      <c r="I17" s="749">
        <v>127263</v>
      </c>
      <c r="J17" s="749" t="s">
        <v>628</v>
      </c>
      <c r="K17" s="749" t="s">
        <v>629</v>
      </c>
      <c r="L17" s="752">
        <v>63.810000000000045</v>
      </c>
      <c r="M17" s="752">
        <v>2</v>
      </c>
      <c r="N17" s="753">
        <v>127.62000000000009</v>
      </c>
    </row>
    <row r="18" spans="1:14" ht="14.4" customHeight="1" x14ac:dyDescent="0.3">
      <c r="A18" s="747" t="s">
        <v>576</v>
      </c>
      <c r="B18" s="748" t="s">
        <v>577</v>
      </c>
      <c r="C18" s="749" t="s">
        <v>589</v>
      </c>
      <c r="D18" s="750" t="s">
        <v>590</v>
      </c>
      <c r="E18" s="751">
        <v>50113001</v>
      </c>
      <c r="F18" s="750" t="s">
        <v>603</v>
      </c>
      <c r="G18" s="749" t="s">
        <v>607</v>
      </c>
      <c r="H18" s="749">
        <v>849453</v>
      </c>
      <c r="I18" s="749">
        <v>163077</v>
      </c>
      <c r="J18" s="749" t="s">
        <v>630</v>
      </c>
      <c r="K18" s="749" t="s">
        <v>631</v>
      </c>
      <c r="L18" s="752">
        <v>13.791666666666666</v>
      </c>
      <c r="M18" s="752">
        <v>6</v>
      </c>
      <c r="N18" s="753">
        <v>82.75</v>
      </c>
    </row>
    <row r="19" spans="1:14" ht="14.4" customHeight="1" x14ac:dyDescent="0.3">
      <c r="A19" s="747" t="s">
        <v>576</v>
      </c>
      <c r="B19" s="748" t="s">
        <v>577</v>
      </c>
      <c r="C19" s="749" t="s">
        <v>589</v>
      </c>
      <c r="D19" s="750" t="s">
        <v>590</v>
      </c>
      <c r="E19" s="751">
        <v>50113001</v>
      </c>
      <c r="F19" s="750" t="s">
        <v>603</v>
      </c>
      <c r="G19" s="749" t="s">
        <v>607</v>
      </c>
      <c r="H19" s="749">
        <v>849444</v>
      </c>
      <c r="I19" s="749">
        <v>163085</v>
      </c>
      <c r="J19" s="749" t="s">
        <v>632</v>
      </c>
      <c r="K19" s="749" t="s">
        <v>633</v>
      </c>
      <c r="L19" s="752">
        <v>16.519931389977927</v>
      </c>
      <c r="M19" s="752">
        <v>4</v>
      </c>
      <c r="N19" s="753">
        <v>66.079725559911708</v>
      </c>
    </row>
    <row r="20" spans="1:14" ht="14.4" customHeight="1" x14ac:dyDescent="0.3">
      <c r="A20" s="747" t="s">
        <v>576</v>
      </c>
      <c r="B20" s="748" t="s">
        <v>577</v>
      </c>
      <c r="C20" s="749" t="s">
        <v>589</v>
      </c>
      <c r="D20" s="750" t="s">
        <v>590</v>
      </c>
      <c r="E20" s="751">
        <v>50113001</v>
      </c>
      <c r="F20" s="750" t="s">
        <v>603</v>
      </c>
      <c r="G20" s="749" t="s">
        <v>604</v>
      </c>
      <c r="H20" s="749">
        <v>194916</v>
      </c>
      <c r="I20" s="749">
        <v>94916</v>
      </c>
      <c r="J20" s="749" t="s">
        <v>634</v>
      </c>
      <c r="K20" s="749" t="s">
        <v>635</v>
      </c>
      <c r="L20" s="752">
        <v>85.239999999999981</v>
      </c>
      <c r="M20" s="752">
        <v>9</v>
      </c>
      <c r="N20" s="753">
        <v>767.15999999999985</v>
      </c>
    </row>
    <row r="21" spans="1:14" ht="14.4" customHeight="1" x14ac:dyDescent="0.3">
      <c r="A21" s="747" t="s">
        <v>576</v>
      </c>
      <c r="B21" s="748" t="s">
        <v>577</v>
      </c>
      <c r="C21" s="749" t="s">
        <v>589</v>
      </c>
      <c r="D21" s="750" t="s">
        <v>590</v>
      </c>
      <c r="E21" s="751">
        <v>50113001</v>
      </c>
      <c r="F21" s="750" t="s">
        <v>603</v>
      </c>
      <c r="G21" s="749" t="s">
        <v>604</v>
      </c>
      <c r="H21" s="749">
        <v>194920</v>
      </c>
      <c r="I21" s="749">
        <v>94920</v>
      </c>
      <c r="J21" s="749" t="s">
        <v>636</v>
      </c>
      <c r="K21" s="749" t="s">
        <v>637</v>
      </c>
      <c r="L21" s="752">
        <v>69.648705096471943</v>
      </c>
      <c r="M21" s="752">
        <v>85</v>
      </c>
      <c r="N21" s="753">
        <v>5920.1399332001147</v>
      </c>
    </row>
    <row r="22" spans="1:14" ht="14.4" customHeight="1" x14ac:dyDescent="0.3">
      <c r="A22" s="747" t="s">
        <v>576</v>
      </c>
      <c r="B22" s="748" t="s">
        <v>577</v>
      </c>
      <c r="C22" s="749" t="s">
        <v>589</v>
      </c>
      <c r="D22" s="750" t="s">
        <v>590</v>
      </c>
      <c r="E22" s="751">
        <v>50113001</v>
      </c>
      <c r="F22" s="750" t="s">
        <v>603</v>
      </c>
      <c r="G22" s="749" t="s">
        <v>604</v>
      </c>
      <c r="H22" s="749">
        <v>145310</v>
      </c>
      <c r="I22" s="749">
        <v>45310</v>
      </c>
      <c r="J22" s="749" t="s">
        <v>638</v>
      </c>
      <c r="K22" s="749" t="s">
        <v>639</v>
      </c>
      <c r="L22" s="752">
        <v>44.640000000000008</v>
      </c>
      <c r="M22" s="752">
        <v>1</v>
      </c>
      <c r="N22" s="753">
        <v>44.640000000000008</v>
      </c>
    </row>
    <row r="23" spans="1:14" ht="14.4" customHeight="1" x14ac:dyDescent="0.3">
      <c r="A23" s="747" t="s">
        <v>576</v>
      </c>
      <c r="B23" s="748" t="s">
        <v>577</v>
      </c>
      <c r="C23" s="749" t="s">
        <v>589</v>
      </c>
      <c r="D23" s="750" t="s">
        <v>590</v>
      </c>
      <c r="E23" s="751">
        <v>50113001</v>
      </c>
      <c r="F23" s="750" t="s">
        <v>603</v>
      </c>
      <c r="G23" s="749" t="s">
        <v>604</v>
      </c>
      <c r="H23" s="749">
        <v>845369</v>
      </c>
      <c r="I23" s="749">
        <v>107987</v>
      </c>
      <c r="J23" s="749" t="s">
        <v>640</v>
      </c>
      <c r="K23" s="749" t="s">
        <v>641</v>
      </c>
      <c r="L23" s="752">
        <v>112.42400000000001</v>
      </c>
      <c r="M23" s="752">
        <v>10</v>
      </c>
      <c r="N23" s="753">
        <v>1124.24</v>
      </c>
    </row>
    <row r="24" spans="1:14" ht="14.4" customHeight="1" x14ac:dyDescent="0.3">
      <c r="A24" s="747" t="s">
        <v>576</v>
      </c>
      <c r="B24" s="748" t="s">
        <v>577</v>
      </c>
      <c r="C24" s="749" t="s">
        <v>589</v>
      </c>
      <c r="D24" s="750" t="s">
        <v>590</v>
      </c>
      <c r="E24" s="751">
        <v>50113001</v>
      </c>
      <c r="F24" s="750" t="s">
        <v>603</v>
      </c>
      <c r="G24" s="749" t="s">
        <v>604</v>
      </c>
      <c r="H24" s="749">
        <v>164764</v>
      </c>
      <c r="I24" s="749">
        <v>164764</v>
      </c>
      <c r="J24" s="749" t="s">
        <v>642</v>
      </c>
      <c r="K24" s="749" t="s">
        <v>643</v>
      </c>
      <c r="L24" s="752">
        <v>606.9</v>
      </c>
      <c r="M24" s="752">
        <v>1</v>
      </c>
      <c r="N24" s="753">
        <v>606.9</v>
      </c>
    </row>
    <row r="25" spans="1:14" ht="14.4" customHeight="1" x14ac:dyDescent="0.3">
      <c r="A25" s="747" t="s">
        <v>576</v>
      </c>
      <c r="B25" s="748" t="s">
        <v>577</v>
      </c>
      <c r="C25" s="749" t="s">
        <v>589</v>
      </c>
      <c r="D25" s="750" t="s">
        <v>590</v>
      </c>
      <c r="E25" s="751">
        <v>50113001</v>
      </c>
      <c r="F25" s="750" t="s">
        <v>603</v>
      </c>
      <c r="G25" s="749" t="s">
        <v>607</v>
      </c>
      <c r="H25" s="749">
        <v>187158</v>
      </c>
      <c r="I25" s="749">
        <v>187158</v>
      </c>
      <c r="J25" s="749" t="s">
        <v>644</v>
      </c>
      <c r="K25" s="749" t="s">
        <v>645</v>
      </c>
      <c r="L25" s="752">
        <v>91.40923076923076</v>
      </c>
      <c r="M25" s="752">
        <v>26</v>
      </c>
      <c r="N25" s="753">
        <v>2376.64</v>
      </c>
    </row>
    <row r="26" spans="1:14" ht="14.4" customHeight="1" x14ac:dyDescent="0.3">
      <c r="A26" s="747" t="s">
        <v>576</v>
      </c>
      <c r="B26" s="748" t="s">
        <v>577</v>
      </c>
      <c r="C26" s="749" t="s">
        <v>589</v>
      </c>
      <c r="D26" s="750" t="s">
        <v>590</v>
      </c>
      <c r="E26" s="751">
        <v>50113001</v>
      </c>
      <c r="F26" s="750" t="s">
        <v>603</v>
      </c>
      <c r="G26" s="749" t="s">
        <v>607</v>
      </c>
      <c r="H26" s="749">
        <v>187156</v>
      </c>
      <c r="I26" s="749">
        <v>187156</v>
      </c>
      <c r="J26" s="749" t="s">
        <v>646</v>
      </c>
      <c r="K26" s="749" t="s">
        <v>647</v>
      </c>
      <c r="L26" s="752">
        <v>325.38000000000005</v>
      </c>
      <c r="M26" s="752">
        <v>1</v>
      </c>
      <c r="N26" s="753">
        <v>325.38000000000005</v>
      </c>
    </row>
    <row r="27" spans="1:14" ht="14.4" customHeight="1" x14ac:dyDescent="0.3">
      <c r="A27" s="747" t="s">
        <v>576</v>
      </c>
      <c r="B27" s="748" t="s">
        <v>577</v>
      </c>
      <c r="C27" s="749" t="s">
        <v>589</v>
      </c>
      <c r="D27" s="750" t="s">
        <v>590</v>
      </c>
      <c r="E27" s="751">
        <v>50113001</v>
      </c>
      <c r="F27" s="750" t="s">
        <v>603</v>
      </c>
      <c r="G27" s="749" t="s">
        <v>604</v>
      </c>
      <c r="H27" s="749">
        <v>116551</v>
      </c>
      <c r="I27" s="749">
        <v>16551</v>
      </c>
      <c r="J27" s="749" t="s">
        <v>648</v>
      </c>
      <c r="K27" s="749" t="s">
        <v>649</v>
      </c>
      <c r="L27" s="752">
        <v>1050.1799999999998</v>
      </c>
      <c r="M27" s="752">
        <v>1</v>
      </c>
      <c r="N27" s="753">
        <v>1050.1799999999998</v>
      </c>
    </row>
    <row r="28" spans="1:14" ht="14.4" customHeight="1" x14ac:dyDescent="0.3">
      <c r="A28" s="747" t="s">
        <v>576</v>
      </c>
      <c r="B28" s="748" t="s">
        <v>577</v>
      </c>
      <c r="C28" s="749" t="s">
        <v>589</v>
      </c>
      <c r="D28" s="750" t="s">
        <v>590</v>
      </c>
      <c r="E28" s="751">
        <v>50113001</v>
      </c>
      <c r="F28" s="750" t="s">
        <v>603</v>
      </c>
      <c r="G28" s="749" t="s">
        <v>604</v>
      </c>
      <c r="H28" s="749">
        <v>199295</v>
      </c>
      <c r="I28" s="749">
        <v>99295</v>
      </c>
      <c r="J28" s="749" t="s">
        <v>650</v>
      </c>
      <c r="K28" s="749" t="s">
        <v>651</v>
      </c>
      <c r="L28" s="752">
        <v>26.243999999999993</v>
      </c>
      <c r="M28" s="752">
        <v>10</v>
      </c>
      <c r="N28" s="753">
        <v>262.43999999999994</v>
      </c>
    </row>
    <row r="29" spans="1:14" ht="14.4" customHeight="1" x14ac:dyDescent="0.3">
      <c r="A29" s="747" t="s">
        <v>576</v>
      </c>
      <c r="B29" s="748" t="s">
        <v>577</v>
      </c>
      <c r="C29" s="749" t="s">
        <v>589</v>
      </c>
      <c r="D29" s="750" t="s">
        <v>590</v>
      </c>
      <c r="E29" s="751">
        <v>50113001</v>
      </c>
      <c r="F29" s="750" t="s">
        <v>603</v>
      </c>
      <c r="G29" s="749" t="s">
        <v>604</v>
      </c>
      <c r="H29" s="749">
        <v>844960</v>
      </c>
      <c r="I29" s="749">
        <v>125114</v>
      </c>
      <c r="J29" s="749" t="s">
        <v>650</v>
      </c>
      <c r="K29" s="749" t="s">
        <v>652</v>
      </c>
      <c r="L29" s="752">
        <v>57.966666666666669</v>
      </c>
      <c r="M29" s="752">
        <v>24</v>
      </c>
      <c r="N29" s="753">
        <v>1391.2</v>
      </c>
    </row>
    <row r="30" spans="1:14" ht="14.4" customHeight="1" x14ac:dyDescent="0.3">
      <c r="A30" s="747" t="s">
        <v>576</v>
      </c>
      <c r="B30" s="748" t="s">
        <v>577</v>
      </c>
      <c r="C30" s="749" t="s">
        <v>589</v>
      </c>
      <c r="D30" s="750" t="s">
        <v>590</v>
      </c>
      <c r="E30" s="751">
        <v>50113001</v>
      </c>
      <c r="F30" s="750" t="s">
        <v>603</v>
      </c>
      <c r="G30" s="749" t="s">
        <v>604</v>
      </c>
      <c r="H30" s="749">
        <v>847871</v>
      </c>
      <c r="I30" s="749">
        <v>125524</v>
      </c>
      <c r="J30" s="749" t="s">
        <v>653</v>
      </c>
      <c r="K30" s="749" t="s">
        <v>654</v>
      </c>
      <c r="L30" s="752">
        <v>126.09000000000003</v>
      </c>
      <c r="M30" s="752">
        <v>2</v>
      </c>
      <c r="N30" s="753">
        <v>252.18000000000006</v>
      </c>
    </row>
    <row r="31" spans="1:14" ht="14.4" customHeight="1" x14ac:dyDescent="0.3">
      <c r="A31" s="747" t="s">
        <v>576</v>
      </c>
      <c r="B31" s="748" t="s">
        <v>577</v>
      </c>
      <c r="C31" s="749" t="s">
        <v>589</v>
      </c>
      <c r="D31" s="750" t="s">
        <v>590</v>
      </c>
      <c r="E31" s="751">
        <v>50113001</v>
      </c>
      <c r="F31" s="750" t="s">
        <v>603</v>
      </c>
      <c r="G31" s="749" t="s">
        <v>578</v>
      </c>
      <c r="H31" s="749">
        <v>849713</v>
      </c>
      <c r="I31" s="749">
        <v>125046</v>
      </c>
      <c r="J31" s="749" t="s">
        <v>655</v>
      </c>
      <c r="K31" s="749" t="s">
        <v>620</v>
      </c>
      <c r="L31" s="752">
        <v>61.150000000000034</v>
      </c>
      <c r="M31" s="752">
        <v>5</v>
      </c>
      <c r="N31" s="753">
        <v>305.75000000000017</v>
      </c>
    </row>
    <row r="32" spans="1:14" ht="14.4" customHeight="1" x14ac:dyDescent="0.3">
      <c r="A32" s="747" t="s">
        <v>576</v>
      </c>
      <c r="B32" s="748" t="s">
        <v>577</v>
      </c>
      <c r="C32" s="749" t="s">
        <v>589</v>
      </c>
      <c r="D32" s="750" t="s">
        <v>590</v>
      </c>
      <c r="E32" s="751">
        <v>50113001</v>
      </c>
      <c r="F32" s="750" t="s">
        <v>603</v>
      </c>
      <c r="G32" s="749" t="s">
        <v>578</v>
      </c>
      <c r="H32" s="749">
        <v>849559</v>
      </c>
      <c r="I32" s="749">
        <v>125066</v>
      </c>
      <c r="J32" s="749" t="s">
        <v>656</v>
      </c>
      <c r="K32" s="749" t="s">
        <v>657</v>
      </c>
      <c r="L32" s="752">
        <v>100.18000000000005</v>
      </c>
      <c r="M32" s="752">
        <v>1</v>
      </c>
      <c r="N32" s="753">
        <v>100.18000000000005</v>
      </c>
    </row>
    <row r="33" spans="1:14" ht="14.4" customHeight="1" x14ac:dyDescent="0.3">
      <c r="A33" s="747" t="s">
        <v>576</v>
      </c>
      <c r="B33" s="748" t="s">
        <v>577</v>
      </c>
      <c r="C33" s="749" t="s">
        <v>589</v>
      </c>
      <c r="D33" s="750" t="s">
        <v>590</v>
      </c>
      <c r="E33" s="751">
        <v>50113001</v>
      </c>
      <c r="F33" s="750" t="s">
        <v>603</v>
      </c>
      <c r="G33" s="749" t="s">
        <v>578</v>
      </c>
      <c r="H33" s="749">
        <v>849561</v>
      </c>
      <c r="I33" s="749">
        <v>125060</v>
      </c>
      <c r="J33" s="749" t="s">
        <v>656</v>
      </c>
      <c r="K33" s="749" t="s">
        <v>658</v>
      </c>
      <c r="L33" s="752">
        <v>34.550000000000011</v>
      </c>
      <c r="M33" s="752">
        <v>8</v>
      </c>
      <c r="N33" s="753">
        <v>276.40000000000009</v>
      </c>
    </row>
    <row r="34" spans="1:14" ht="14.4" customHeight="1" x14ac:dyDescent="0.3">
      <c r="A34" s="747" t="s">
        <v>576</v>
      </c>
      <c r="B34" s="748" t="s">
        <v>577</v>
      </c>
      <c r="C34" s="749" t="s">
        <v>589</v>
      </c>
      <c r="D34" s="750" t="s">
        <v>590</v>
      </c>
      <c r="E34" s="751">
        <v>50113001</v>
      </c>
      <c r="F34" s="750" t="s">
        <v>603</v>
      </c>
      <c r="G34" s="749" t="s">
        <v>578</v>
      </c>
      <c r="H34" s="749">
        <v>845592</v>
      </c>
      <c r="I34" s="749">
        <v>114287</v>
      </c>
      <c r="J34" s="749" t="s">
        <v>659</v>
      </c>
      <c r="K34" s="749" t="s">
        <v>616</v>
      </c>
      <c r="L34" s="752">
        <v>98.269999999999968</v>
      </c>
      <c r="M34" s="752">
        <v>4</v>
      </c>
      <c r="N34" s="753">
        <v>393.07999999999987</v>
      </c>
    </row>
    <row r="35" spans="1:14" ht="14.4" customHeight="1" x14ac:dyDescent="0.3">
      <c r="A35" s="747" t="s">
        <v>576</v>
      </c>
      <c r="B35" s="748" t="s">
        <v>577</v>
      </c>
      <c r="C35" s="749" t="s">
        <v>589</v>
      </c>
      <c r="D35" s="750" t="s">
        <v>590</v>
      </c>
      <c r="E35" s="751">
        <v>50113001</v>
      </c>
      <c r="F35" s="750" t="s">
        <v>603</v>
      </c>
      <c r="G35" s="749" t="s">
        <v>604</v>
      </c>
      <c r="H35" s="749">
        <v>189244</v>
      </c>
      <c r="I35" s="749">
        <v>89244</v>
      </c>
      <c r="J35" s="749" t="s">
        <v>660</v>
      </c>
      <c r="K35" s="749" t="s">
        <v>661</v>
      </c>
      <c r="L35" s="752">
        <v>20.759201691297118</v>
      </c>
      <c r="M35" s="752">
        <v>605</v>
      </c>
      <c r="N35" s="753">
        <v>12559.317023234757</v>
      </c>
    </row>
    <row r="36" spans="1:14" ht="14.4" customHeight="1" x14ac:dyDescent="0.3">
      <c r="A36" s="747" t="s">
        <v>576</v>
      </c>
      <c r="B36" s="748" t="s">
        <v>577</v>
      </c>
      <c r="C36" s="749" t="s">
        <v>589</v>
      </c>
      <c r="D36" s="750" t="s">
        <v>590</v>
      </c>
      <c r="E36" s="751">
        <v>50113001</v>
      </c>
      <c r="F36" s="750" t="s">
        <v>603</v>
      </c>
      <c r="G36" s="749" t="s">
        <v>604</v>
      </c>
      <c r="H36" s="749">
        <v>169755</v>
      </c>
      <c r="I36" s="749">
        <v>69755</v>
      </c>
      <c r="J36" s="749" t="s">
        <v>662</v>
      </c>
      <c r="K36" s="749" t="s">
        <v>663</v>
      </c>
      <c r="L36" s="752">
        <v>36.93</v>
      </c>
      <c r="M36" s="752">
        <v>2</v>
      </c>
      <c r="N36" s="753">
        <v>73.86</v>
      </c>
    </row>
    <row r="37" spans="1:14" ht="14.4" customHeight="1" x14ac:dyDescent="0.3">
      <c r="A37" s="747" t="s">
        <v>576</v>
      </c>
      <c r="B37" s="748" t="s">
        <v>577</v>
      </c>
      <c r="C37" s="749" t="s">
        <v>589</v>
      </c>
      <c r="D37" s="750" t="s">
        <v>590</v>
      </c>
      <c r="E37" s="751">
        <v>50113001</v>
      </c>
      <c r="F37" s="750" t="s">
        <v>603</v>
      </c>
      <c r="G37" s="749" t="s">
        <v>604</v>
      </c>
      <c r="H37" s="749">
        <v>187822</v>
      </c>
      <c r="I37" s="749">
        <v>87822</v>
      </c>
      <c r="J37" s="749" t="s">
        <v>664</v>
      </c>
      <c r="K37" s="749" t="s">
        <v>665</v>
      </c>
      <c r="L37" s="752">
        <v>1333.09</v>
      </c>
      <c r="M37" s="752">
        <v>1</v>
      </c>
      <c r="N37" s="753">
        <v>1333.09</v>
      </c>
    </row>
    <row r="38" spans="1:14" ht="14.4" customHeight="1" x14ac:dyDescent="0.3">
      <c r="A38" s="747" t="s">
        <v>576</v>
      </c>
      <c r="B38" s="748" t="s">
        <v>577</v>
      </c>
      <c r="C38" s="749" t="s">
        <v>589</v>
      </c>
      <c r="D38" s="750" t="s">
        <v>590</v>
      </c>
      <c r="E38" s="751">
        <v>50113001</v>
      </c>
      <c r="F38" s="750" t="s">
        <v>603</v>
      </c>
      <c r="G38" s="749" t="s">
        <v>604</v>
      </c>
      <c r="H38" s="749">
        <v>126409</v>
      </c>
      <c r="I38" s="749">
        <v>26409</v>
      </c>
      <c r="J38" s="749" t="s">
        <v>666</v>
      </c>
      <c r="K38" s="749" t="s">
        <v>667</v>
      </c>
      <c r="L38" s="752">
        <v>789.39666666666665</v>
      </c>
      <c r="M38" s="752">
        <v>3</v>
      </c>
      <c r="N38" s="753">
        <v>2368.19</v>
      </c>
    </row>
    <row r="39" spans="1:14" ht="14.4" customHeight="1" x14ac:dyDescent="0.3">
      <c r="A39" s="747" t="s">
        <v>576</v>
      </c>
      <c r="B39" s="748" t="s">
        <v>577</v>
      </c>
      <c r="C39" s="749" t="s">
        <v>589</v>
      </c>
      <c r="D39" s="750" t="s">
        <v>590</v>
      </c>
      <c r="E39" s="751">
        <v>50113001</v>
      </c>
      <c r="F39" s="750" t="s">
        <v>603</v>
      </c>
      <c r="G39" s="749" t="s">
        <v>604</v>
      </c>
      <c r="H39" s="749">
        <v>196303</v>
      </c>
      <c r="I39" s="749">
        <v>96303</v>
      </c>
      <c r="J39" s="749" t="s">
        <v>668</v>
      </c>
      <c r="K39" s="749" t="s">
        <v>669</v>
      </c>
      <c r="L39" s="752">
        <v>39.110000000000007</v>
      </c>
      <c r="M39" s="752">
        <v>2</v>
      </c>
      <c r="N39" s="753">
        <v>78.220000000000013</v>
      </c>
    </row>
    <row r="40" spans="1:14" ht="14.4" customHeight="1" x14ac:dyDescent="0.3">
      <c r="A40" s="747" t="s">
        <v>576</v>
      </c>
      <c r="B40" s="748" t="s">
        <v>577</v>
      </c>
      <c r="C40" s="749" t="s">
        <v>589</v>
      </c>
      <c r="D40" s="750" t="s">
        <v>590</v>
      </c>
      <c r="E40" s="751">
        <v>50113001</v>
      </c>
      <c r="F40" s="750" t="s">
        <v>603</v>
      </c>
      <c r="G40" s="749" t="s">
        <v>604</v>
      </c>
      <c r="H40" s="749">
        <v>192351</v>
      </c>
      <c r="I40" s="749">
        <v>92351</v>
      </c>
      <c r="J40" s="749" t="s">
        <v>670</v>
      </c>
      <c r="K40" s="749" t="s">
        <v>671</v>
      </c>
      <c r="L40" s="752">
        <v>86.22</v>
      </c>
      <c r="M40" s="752">
        <v>10</v>
      </c>
      <c r="N40" s="753">
        <v>862.19999999999993</v>
      </c>
    </row>
    <row r="41" spans="1:14" ht="14.4" customHeight="1" x14ac:dyDescent="0.3">
      <c r="A41" s="747" t="s">
        <v>576</v>
      </c>
      <c r="B41" s="748" t="s">
        <v>577</v>
      </c>
      <c r="C41" s="749" t="s">
        <v>589</v>
      </c>
      <c r="D41" s="750" t="s">
        <v>590</v>
      </c>
      <c r="E41" s="751">
        <v>50113001</v>
      </c>
      <c r="F41" s="750" t="s">
        <v>603</v>
      </c>
      <c r="G41" s="749" t="s">
        <v>604</v>
      </c>
      <c r="H41" s="749">
        <v>132992</v>
      </c>
      <c r="I41" s="749">
        <v>32992</v>
      </c>
      <c r="J41" s="749" t="s">
        <v>672</v>
      </c>
      <c r="K41" s="749" t="s">
        <v>673</v>
      </c>
      <c r="L41" s="752">
        <v>108.39</v>
      </c>
      <c r="M41" s="752">
        <v>18</v>
      </c>
      <c r="N41" s="753">
        <v>1951.02</v>
      </c>
    </row>
    <row r="42" spans="1:14" ht="14.4" customHeight="1" x14ac:dyDescent="0.3">
      <c r="A42" s="747" t="s">
        <v>576</v>
      </c>
      <c r="B42" s="748" t="s">
        <v>577</v>
      </c>
      <c r="C42" s="749" t="s">
        <v>589</v>
      </c>
      <c r="D42" s="750" t="s">
        <v>590</v>
      </c>
      <c r="E42" s="751">
        <v>50113001</v>
      </c>
      <c r="F42" s="750" t="s">
        <v>603</v>
      </c>
      <c r="G42" s="749" t="s">
        <v>604</v>
      </c>
      <c r="H42" s="749">
        <v>176496</v>
      </c>
      <c r="I42" s="749">
        <v>76496</v>
      </c>
      <c r="J42" s="749" t="s">
        <v>674</v>
      </c>
      <c r="K42" s="749" t="s">
        <v>675</v>
      </c>
      <c r="L42" s="752">
        <v>125.43</v>
      </c>
      <c r="M42" s="752">
        <v>8</v>
      </c>
      <c r="N42" s="753">
        <v>1003.44</v>
      </c>
    </row>
    <row r="43" spans="1:14" ht="14.4" customHeight="1" x14ac:dyDescent="0.3">
      <c r="A43" s="747" t="s">
        <v>576</v>
      </c>
      <c r="B43" s="748" t="s">
        <v>577</v>
      </c>
      <c r="C43" s="749" t="s">
        <v>589</v>
      </c>
      <c r="D43" s="750" t="s">
        <v>590</v>
      </c>
      <c r="E43" s="751">
        <v>50113001</v>
      </c>
      <c r="F43" s="750" t="s">
        <v>603</v>
      </c>
      <c r="G43" s="749" t="s">
        <v>604</v>
      </c>
      <c r="H43" s="749">
        <v>102679</v>
      </c>
      <c r="I43" s="749">
        <v>2679</v>
      </c>
      <c r="J43" s="749" t="s">
        <v>676</v>
      </c>
      <c r="K43" s="749" t="s">
        <v>677</v>
      </c>
      <c r="L43" s="752">
        <v>164.48</v>
      </c>
      <c r="M43" s="752">
        <v>7</v>
      </c>
      <c r="N43" s="753">
        <v>1151.3599999999999</v>
      </c>
    </row>
    <row r="44" spans="1:14" ht="14.4" customHeight="1" x14ac:dyDescent="0.3">
      <c r="A44" s="747" t="s">
        <v>576</v>
      </c>
      <c r="B44" s="748" t="s">
        <v>577</v>
      </c>
      <c r="C44" s="749" t="s">
        <v>589</v>
      </c>
      <c r="D44" s="750" t="s">
        <v>590</v>
      </c>
      <c r="E44" s="751">
        <v>50113001</v>
      </c>
      <c r="F44" s="750" t="s">
        <v>603</v>
      </c>
      <c r="G44" s="749" t="s">
        <v>604</v>
      </c>
      <c r="H44" s="749">
        <v>205942</v>
      </c>
      <c r="I44" s="749">
        <v>205942</v>
      </c>
      <c r="J44" s="749" t="s">
        <v>678</v>
      </c>
      <c r="K44" s="749" t="s">
        <v>679</v>
      </c>
      <c r="L44" s="752">
        <v>122.48999999999998</v>
      </c>
      <c r="M44" s="752">
        <v>1</v>
      </c>
      <c r="N44" s="753">
        <v>122.48999999999998</v>
      </c>
    </row>
    <row r="45" spans="1:14" ht="14.4" customHeight="1" x14ac:dyDescent="0.3">
      <c r="A45" s="747" t="s">
        <v>576</v>
      </c>
      <c r="B45" s="748" t="s">
        <v>577</v>
      </c>
      <c r="C45" s="749" t="s">
        <v>589</v>
      </c>
      <c r="D45" s="750" t="s">
        <v>590</v>
      </c>
      <c r="E45" s="751">
        <v>50113001</v>
      </c>
      <c r="F45" s="750" t="s">
        <v>603</v>
      </c>
      <c r="G45" s="749" t="s">
        <v>607</v>
      </c>
      <c r="H45" s="749">
        <v>183974</v>
      </c>
      <c r="I45" s="749">
        <v>83974</v>
      </c>
      <c r="J45" s="749" t="s">
        <v>680</v>
      </c>
      <c r="K45" s="749" t="s">
        <v>681</v>
      </c>
      <c r="L45" s="752">
        <v>94.23599999999999</v>
      </c>
      <c r="M45" s="752">
        <v>5</v>
      </c>
      <c r="N45" s="753">
        <v>471.17999999999995</v>
      </c>
    </row>
    <row r="46" spans="1:14" ht="14.4" customHeight="1" x14ac:dyDescent="0.3">
      <c r="A46" s="747" t="s">
        <v>576</v>
      </c>
      <c r="B46" s="748" t="s">
        <v>577</v>
      </c>
      <c r="C46" s="749" t="s">
        <v>589</v>
      </c>
      <c r="D46" s="750" t="s">
        <v>590</v>
      </c>
      <c r="E46" s="751">
        <v>50113001</v>
      </c>
      <c r="F46" s="750" t="s">
        <v>603</v>
      </c>
      <c r="G46" s="749" t="s">
        <v>607</v>
      </c>
      <c r="H46" s="749">
        <v>146980</v>
      </c>
      <c r="I46" s="749">
        <v>46980</v>
      </c>
      <c r="J46" s="749" t="s">
        <v>682</v>
      </c>
      <c r="K46" s="749" t="s">
        <v>683</v>
      </c>
      <c r="L46" s="752">
        <v>218.4766666666666</v>
      </c>
      <c r="M46" s="752">
        <v>3</v>
      </c>
      <c r="N46" s="753">
        <v>655.42999999999984</v>
      </c>
    </row>
    <row r="47" spans="1:14" ht="14.4" customHeight="1" x14ac:dyDescent="0.3">
      <c r="A47" s="747" t="s">
        <v>576</v>
      </c>
      <c r="B47" s="748" t="s">
        <v>577</v>
      </c>
      <c r="C47" s="749" t="s">
        <v>589</v>
      </c>
      <c r="D47" s="750" t="s">
        <v>590</v>
      </c>
      <c r="E47" s="751">
        <v>50113001</v>
      </c>
      <c r="F47" s="750" t="s">
        <v>603</v>
      </c>
      <c r="G47" s="749" t="s">
        <v>607</v>
      </c>
      <c r="H47" s="749">
        <v>49941</v>
      </c>
      <c r="I47" s="749">
        <v>49941</v>
      </c>
      <c r="J47" s="749" t="s">
        <v>684</v>
      </c>
      <c r="K47" s="749" t="s">
        <v>685</v>
      </c>
      <c r="L47" s="752">
        <v>295.52999999999997</v>
      </c>
      <c r="M47" s="752">
        <v>1</v>
      </c>
      <c r="N47" s="753">
        <v>295.52999999999997</v>
      </c>
    </row>
    <row r="48" spans="1:14" ht="14.4" customHeight="1" x14ac:dyDescent="0.3">
      <c r="A48" s="747" t="s">
        <v>576</v>
      </c>
      <c r="B48" s="748" t="s">
        <v>577</v>
      </c>
      <c r="C48" s="749" t="s">
        <v>589</v>
      </c>
      <c r="D48" s="750" t="s">
        <v>590</v>
      </c>
      <c r="E48" s="751">
        <v>50113001</v>
      </c>
      <c r="F48" s="750" t="s">
        <v>603</v>
      </c>
      <c r="G48" s="749" t="s">
        <v>607</v>
      </c>
      <c r="H48" s="749">
        <v>145499</v>
      </c>
      <c r="I48" s="749">
        <v>45499</v>
      </c>
      <c r="J48" s="749" t="s">
        <v>684</v>
      </c>
      <c r="K48" s="749" t="s">
        <v>686</v>
      </c>
      <c r="L48" s="752">
        <v>105.44500000000001</v>
      </c>
      <c r="M48" s="752">
        <v>6</v>
      </c>
      <c r="N48" s="753">
        <v>632.67000000000007</v>
      </c>
    </row>
    <row r="49" spans="1:14" ht="14.4" customHeight="1" x14ac:dyDescent="0.3">
      <c r="A49" s="747" t="s">
        <v>576</v>
      </c>
      <c r="B49" s="748" t="s">
        <v>577</v>
      </c>
      <c r="C49" s="749" t="s">
        <v>589</v>
      </c>
      <c r="D49" s="750" t="s">
        <v>590</v>
      </c>
      <c r="E49" s="751">
        <v>50113001</v>
      </c>
      <c r="F49" s="750" t="s">
        <v>603</v>
      </c>
      <c r="G49" s="749" t="s">
        <v>607</v>
      </c>
      <c r="H49" s="749">
        <v>131536</v>
      </c>
      <c r="I49" s="749">
        <v>31536</v>
      </c>
      <c r="J49" s="749" t="s">
        <v>687</v>
      </c>
      <c r="K49" s="749" t="s">
        <v>688</v>
      </c>
      <c r="L49" s="752">
        <v>215.51499999999999</v>
      </c>
      <c r="M49" s="752">
        <v>4</v>
      </c>
      <c r="N49" s="753">
        <v>862.06</v>
      </c>
    </row>
    <row r="50" spans="1:14" ht="14.4" customHeight="1" x14ac:dyDescent="0.3">
      <c r="A50" s="747" t="s">
        <v>576</v>
      </c>
      <c r="B50" s="748" t="s">
        <v>577</v>
      </c>
      <c r="C50" s="749" t="s">
        <v>589</v>
      </c>
      <c r="D50" s="750" t="s">
        <v>590</v>
      </c>
      <c r="E50" s="751">
        <v>50113001</v>
      </c>
      <c r="F50" s="750" t="s">
        <v>603</v>
      </c>
      <c r="G50" s="749" t="s">
        <v>607</v>
      </c>
      <c r="H50" s="749">
        <v>158037</v>
      </c>
      <c r="I50" s="749">
        <v>58037</v>
      </c>
      <c r="J50" s="749" t="s">
        <v>689</v>
      </c>
      <c r="K50" s="749" t="s">
        <v>690</v>
      </c>
      <c r="L50" s="752">
        <v>95.491428571428585</v>
      </c>
      <c r="M50" s="752">
        <v>14</v>
      </c>
      <c r="N50" s="753">
        <v>1336.88</v>
      </c>
    </row>
    <row r="51" spans="1:14" ht="14.4" customHeight="1" x14ac:dyDescent="0.3">
      <c r="A51" s="747" t="s">
        <v>576</v>
      </c>
      <c r="B51" s="748" t="s">
        <v>577</v>
      </c>
      <c r="C51" s="749" t="s">
        <v>589</v>
      </c>
      <c r="D51" s="750" t="s">
        <v>590</v>
      </c>
      <c r="E51" s="751">
        <v>50113001</v>
      </c>
      <c r="F51" s="750" t="s">
        <v>603</v>
      </c>
      <c r="G51" s="749" t="s">
        <v>604</v>
      </c>
      <c r="H51" s="749">
        <v>848172</v>
      </c>
      <c r="I51" s="749">
        <v>0</v>
      </c>
      <c r="J51" s="749" t="s">
        <v>691</v>
      </c>
      <c r="K51" s="749" t="s">
        <v>578</v>
      </c>
      <c r="L51" s="752">
        <v>145.65</v>
      </c>
      <c r="M51" s="752">
        <v>1</v>
      </c>
      <c r="N51" s="753">
        <v>145.65</v>
      </c>
    </row>
    <row r="52" spans="1:14" ht="14.4" customHeight="1" x14ac:dyDescent="0.3">
      <c r="A52" s="747" t="s">
        <v>576</v>
      </c>
      <c r="B52" s="748" t="s">
        <v>577</v>
      </c>
      <c r="C52" s="749" t="s">
        <v>589</v>
      </c>
      <c r="D52" s="750" t="s">
        <v>590</v>
      </c>
      <c r="E52" s="751">
        <v>50113001</v>
      </c>
      <c r="F52" s="750" t="s">
        <v>603</v>
      </c>
      <c r="G52" s="749" t="s">
        <v>604</v>
      </c>
      <c r="H52" s="749">
        <v>850305</v>
      </c>
      <c r="I52" s="749">
        <v>0</v>
      </c>
      <c r="J52" s="749" t="s">
        <v>692</v>
      </c>
      <c r="K52" s="749" t="s">
        <v>578</v>
      </c>
      <c r="L52" s="752">
        <v>339.84</v>
      </c>
      <c r="M52" s="752">
        <v>1</v>
      </c>
      <c r="N52" s="753">
        <v>339.84</v>
      </c>
    </row>
    <row r="53" spans="1:14" ht="14.4" customHeight="1" x14ac:dyDescent="0.3">
      <c r="A53" s="747" t="s">
        <v>576</v>
      </c>
      <c r="B53" s="748" t="s">
        <v>577</v>
      </c>
      <c r="C53" s="749" t="s">
        <v>589</v>
      </c>
      <c r="D53" s="750" t="s">
        <v>590</v>
      </c>
      <c r="E53" s="751">
        <v>50113001</v>
      </c>
      <c r="F53" s="750" t="s">
        <v>603</v>
      </c>
      <c r="G53" s="749" t="s">
        <v>604</v>
      </c>
      <c r="H53" s="749">
        <v>845329</v>
      </c>
      <c r="I53" s="749">
        <v>0</v>
      </c>
      <c r="J53" s="749" t="s">
        <v>693</v>
      </c>
      <c r="K53" s="749" t="s">
        <v>578</v>
      </c>
      <c r="L53" s="752">
        <v>165.06399999999999</v>
      </c>
      <c r="M53" s="752">
        <v>15</v>
      </c>
      <c r="N53" s="753">
        <v>2475.96</v>
      </c>
    </row>
    <row r="54" spans="1:14" ht="14.4" customHeight="1" x14ac:dyDescent="0.3">
      <c r="A54" s="747" t="s">
        <v>576</v>
      </c>
      <c r="B54" s="748" t="s">
        <v>577</v>
      </c>
      <c r="C54" s="749" t="s">
        <v>589</v>
      </c>
      <c r="D54" s="750" t="s">
        <v>590</v>
      </c>
      <c r="E54" s="751">
        <v>50113001</v>
      </c>
      <c r="F54" s="750" t="s">
        <v>603</v>
      </c>
      <c r="G54" s="749" t="s">
        <v>604</v>
      </c>
      <c r="H54" s="749">
        <v>203954</v>
      </c>
      <c r="I54" s="749">
        <v>203954</v>
      </c>
      <c r="J54" s="749" t="s">
        <v>694</v>
      </c>
      <c r="K54" s="749" t="s">
        <v>695</v>
      </c>
      <c r="L54" s="752">
        <v>73.100000000000023</v>
      </c>
      <c r="M54" s="752">
        <v>2</v>
      </c>
      <c r="N54" s="753">
        <v>146.20000000000005</v>
      </c>
    </row>
    <row r="55" spans="1:14" ht="14.4" customHeight="1" x14ac:dyDescent="0.3">
      <c r="A55" s="747" t="s">
        <v>576</v>
      </c>
      <c r="B55" s="748" t="s">
        <v>577</v>
      </c>
      <c r="C55" s="749" t="s">
        <v>589</v>
      </c>
      <c r="D55" s="750" t="s">
        <v>590</v>
      </c>
      <c r="E55" s="751">
        <v>50113001</v>
      </c>
      <c r="F55" s="750" t="s">
        <v>603</v>
      </c>
      <c r="G55" s="749" t="s">
        <v>607</v>
      </c>
      <c r="H55" s="749">
        <v>992572</v>
      </c>
      <c r="I55" s="749">
        <v>158711</v>
      </c>
      <c r="J55" s="749" t="s">
        <v>696</v>
      </c>
      <c r="K55" s="749" t="s">
        <v>697</v>
      </c>
      <c r="L55" s="752">
        <v>52.280000000000008</v>
      </c>
      <c r="M55" s="752">
        <v>3</v>
      </c>
      <c r="N55" s="753">
        <v>156.84000000000003</v>
      </c>
    </row>
    <row r="56" spans="1:14" ht="14.4" customHeight="1" x14ac:dyDescent="0.3">
      <c r="A56" s="747" t="s">
        <v>576</v>
      </c>
      <c r="B56" s="748" t="s">
        <v>577</v>
      </c>
      <c r="C56" s="749" t="s">
        <v>589</v>
      </c>
      <c r="D56" s="750" t="s">
        <v>590</v>
      </c>
      <c r="E56" s="751">
        <v>50113001</v>
      </c>
      <c r="F56" s="750" t="s">
        <v>603</v>
      </c>
      <c r="G56" s="749" t="s">
        <v>607</v>
      </c>
      <c r="H56" s="749">
        <v>158716</v>
      </c>
      <c r="I56" s="749">
        <v>158716</v>
      </c>
      <c r="J56" s="749" t="s">
        <v>698</v>
      </c>
      <c r="K56" s="749" t="s">
        <v>699</v>
      </c>
      <c r="L56" s="752">
        <v>175.65</v>
      </c>
      <c r="M56" s="752">
        <v>1</v>
      </c>
      <c r="N56" s="753">
        <v>175.65</v>
      </c>
    </row>
    <row r="57" spans="1:14" ht="14.4" customHeight="1" x14ac:dyDescent="0.3">
      <c r="A57" s="747" t="s">
        <v>576</v>
      </c>
      <c r="B57" s="748" t="s">
        <v>577</v>
      </c>
      <c r="C57" s="749" t="s">
        <v>589</v>
      </c>
      <c r="D57" s="750" t="s">
        <v>590</v>
      </c>
      <c r="E57" s="751">
        <v>50113001</v>
      </c>
      <c r="F57" s="750" t="s">
        <v>603</v>
      </c>
      <c r="G57" s="749" t="s">
        <v>607</v>
      </c>
      <c r="H57" s="749">
        <v>158692</v>
      </c>
      <c r="I57" s="749">
        <v>158692</v>
      </c>
      <c r="J57" s="749" t="s">
        <v>700</v>
      </c>
      <c r="K57" s="749" t="s">
        <v>701</v>
      </c>
      <c r="L57" s="752">
        <v>26.085714285714282</v>
      </c>
      <c r="M57" s="752">
        <v>21</v>
      </c>
      <c r="N57" s="753">
        <v>547.79999999999995</v>
      </c>
    </row>
    <row r="58" spans="1:14" ht="14.4" customHeight="1" x14ac:dyDescent="0.3">
      <c r="A58" s="747" t="s">
        <v>576</v>
      </c>
      <c r="B58" s="748" t="s">
        <v>577</v>
      </c>
      <c r="C58" s="749" t="s">
        <v>589</v>
      </c>
      <c r="D58" s="750" t="s">
        <v>590</v>
      </c>
      <c r="E58" s="751">
        <v>50113001</v>
      </c>
      <c r="F58" s="750" t="s">
        <v>603</v>
      </c>
      <c r="G58" s="749" t="s">
        <v>607</v>
      </c>
      <c r="H58" s="749">
        <v>158697</v>
      </c>
      <c r="I58" s="749">
        <v>158697</v>
      </c>
      <c r="J58" s="749" t="s">
        <v>700</v>
      </c>
      <c r="K58" s="749" t="s">
        <v>702</v>
      </c>
      <c r="L58" s="752">
        <v>87.130000000000038</v>
      </c>
      <c r="M58" s="752">
        <v>3</v>
      </c>
      <c r="N58" s="753">
        <v>261.3900000000001</v>
      </c>
    </row>
    <row r="59" spans="1:14" ht="14.4" customHeight="1" x14ac:dyDescent="0.3">
      <c r="A59" s="747" t="s">
        <v>576</v>
      </c>
      <c r="B59" s="748" t="s">
        <v>577</v>
      </c>
      <c r="C59" s="749" t="s">
        <v>589</v>
      </c>
      <c r="D59" s="750" t="s">
        <v>590</v>
      </c>
      <c r="E59" s="751">
        <v>50113001</v>
      </c>
      <c r="F59" s="750" t="s">
        <v>603</v>
      </c>
      <c r="G59" s="749" t="s">
        <v>604</v>
      </c>
      <c r="H59" s="749">
        <v>16321</v>
      </c>
      <c r="I59" s="749">
        <v>16321</v>
      </c>
      <c r="J59" s="749" t="s">
        <v>703</v>
      </c>
      <c r="K59" s="749" t="s">
        <v>704</v>
      </c>
      <c r="L59" s="752">
        <v>214.63999999999996</v>
      </c>
      <c r="M59" s="752">
        <v>3</v>
      </c>
      <c r="N59" s="753">
        <v>643.91999999999985</v>
      </c>
    </row>
    <row r="60" spans="1:14" ht="14.4" customHeight="1" x14ac:dyDescent="0.3">
      <c r="A60" s="747" t="s">
        <v>576</v>
      </c>
      <c r="B60" s="748" t="s">
        <v>577</v>
      </c>
      <c r="C60" s="749" t="s">
        <v>589</v>
      </c>
      <c r="D60" s="750" t="s">
        <v>590</v>
      </c>
      <c r="E60" s="751">
        <v>50113001</v>
      </c>
      <c r="F60" s="750" t="s">
        <v>603</v>
      </c>
      <c r="G60" s="749" t="s">
        <v>604</v>
      </c>
      <c r="H60" s="749">
        <v>116320</v>
      </c>
      <c r="I60" s="749">
        <v>16320</v>
      </c>
      <c r="J60" s="749" t="s">
        <v>703</v>
      </c>
      <c r="K60" s="749" t="s">
        <v>705</v>
      </c>
      <c r="L60" s="752">
        <v>117.18000000000004</v>
      </c>
      <c r="M60" s="752">
        <v>2</v>
      </c>
      <c r="N60" s="753">
        <v>234.36000000000007</v>
      </c>
    </row>
    <row r="61" spans="1:14" ht="14.4" customHeight="1" x14ac:dyDescent="0.3">
      <c r="A61" s="747" t="s">
        <v>576</v>
      </c>
      <c r="B61" s="748" t="s">
        <v>577</v>
      </c>
      <c r="C61" s="749" t="s">
        <v>589</v>
      </c>
      <c r="D61" s="750" t="s">
        <v>590</v>
      </c>
      <c r="E61" s="751">
        <v>50113001</v>
      </c>
      <c r="F61" s="750" t="s">
        <v>603</v>
      </c>
      <c r="G61" s="749" t="s">
        <v>604</v>
      </c>
      <c r="H61" s="749">
        <v>167939</v>
      </c>
      <c r="I61" s="749">
        <v>167939</v>
      </c>
      <c r="J61" s="749" t="s">
        <v>706</v>
      </c>
      <c r="K61" s="749" t="s">
        <v>707</v>
      </c>
      <c r="L61" s="752">
        <v>1624.9866666666667</v>
      </c>
      <c r="M61" s="752">
        <v>6</v>
      </c>
      <c r="N61" s="753">
        <v>9749.92</v>
      </c>
    </row>
    <row r="62" spans="1:14" ht="14.4" customHeight="1" x14ac:dyDescent="0.3">
      <c r="A62" s="747" t="s">
        <v>576</v>
      </c>
      <c r="B62" s="748" t="s">
        <v>577</v>
      </c>
      <c r="C62" s="749" t="s">
        <v>589</v>
      </c>
      <c r="D62" s="750" t="s">
        <v>590</v>
      </c>
      <c r="E62" s="751">
        <v>50113001</v>
      </c>
      <c r="F62" s="750" t="s">
        <v>603</v>
      </c>
      <c r="G62" s="749" t="s">
        <v>604</v>
      </c>
      <c r="H62" s="749">
        <v>199466</v>
      </c>
      <c r="I62" s="749">
        <v>199466</v>
      </c>
      <c r="J62" s="749" t="s">
        <v>708</v>
      </c>
      <c r="K62" s="749" t="s">
        <v>709</v>
      </c>
      <c r="L62" s="752">
        <v>99.824000000000012</v>
      </c>
      <c r="M62" s="752">
        <v>5</v>
      </c>
      <c r="N62" s="753">
        <v>499.12000000000006</v>
      </c>
    </row>
    <row r="63" spans="1:14" ht="14.4" customHeight="1" x14ac:dyDescent="0.3">
      <c r="A63" s="747" t="s">
        <v>576</v>
      </c>
      <c r="B63" s="748" t="s">
        <v>577</v>
      </c>
      <c r="C63" s="749" t="s">
        <v>589</v>
      </c>
      <c r="D63" s="750" t="s">
        <v>590</v>
      </c>
      <c r="E63" s="751">
        <v>50113001</v>
      </c>
      <c r="F63" s="750" t="s">
        <v>603</v>
      </c>
      <c r="G63" s="749" t="s">
        <v>604</v>
      </c>
      <c r="H63" s="749">
        <v>149317</v>
      </c>
      <c r="I63" s="749">
        <v>49317</v>
      </c>
      <c r="J63" s="749" t="s">
        <v>710</v>
      </c>
      <c r="K63" s="749" t="s">
        <v>711</v>
      </c>
      <c r="L63" s="752">
        <v>305.94333333333333</v>
      </c>
      <c r="M63" s="752">
        <v>12</v>
      </c>
      <c r="N63" s="753">
        <v>3671.32</v>
      </c>
    </row>
    <row r="64" spans="1:14" ht="14.4" customHeight="1" x14ac:dyDescent="0.3">
      <c r="A64" s="747" t="s">
        <v>576</v>
      </c>
      <c r="B64" s="748" t="s">
        <v>577</v>
      </c>
      <c r="C64" s="749" t="s">
        <v>589</v>
      </c>
      <c r="D64" s="750" t="s">
        <v>590</v>
      </c>
      <c r="E64" s="751">
        <v>50113001</v>
      </c>
      <c r="F64" s="750" t="s">
        <v>603</v>
      </c>
      <c r="G64" s="749" t="s">
        <v>604</v>
      </c>
      <c r="H64" s="749">
        <v>100409</v>
      </c>
      <c r="I64" s="749">
        <v>409</v>
      </c>
      <c r="J64" s="749" t="s">
        <v>712</v>
      </c>
      <c r="K64" s="749" t="s">
        <v>713</v>
      </c>
      <c r="L64" s="752">
        <v>70.590000000000018</v>
      </c>
      <c r="M64" s="752">
        <v>2</v>
      </c>
      <c r="N64" s="753">
        <v>141.18000000000004</v>
      </c>
    </row>
    <row r="65" spans="1:14" ht="14.4" customHeight="1" x14ac:dyDescent="0.3">
      <c r="A65" s="747" t="s">
        <v>576</v>
      </c>
      <c r="B65" s="748" t="s">
        <v>577</v>
      </c>
      <c r="C65" s="749" t="s">
        <v>589</v>
      </c>
      <c r="D65" s="750" t="s">
        <v>590</v>
      </c>
      <c r="E65" s="751">
        <v>50113001</v>
      </c>
      <c r="F65" s="750" t="s">
        <v>603</v>
      </c>
      <c r="G65" s="749" t="s">
        <v>604</v>
      </c>
      <c r="H65" s="749">
        <v>841498</v>
      </c>
      <c r="I65" s="749">
        <v>0</v>
      </c>
      <c r="J65" s="749" t="s">
        <v>714</v>
      </c>
      <c r="K65" s="749" t="s">
        <v>578</v>
      </c>
      <c r="L65" s="752">
        <v>44.210000000000015</v>
      </c>
      <c r="M65" s="752">
        <v>4</v>
      </c>
      <c r="N65" s="753">
        <v>176.84000000000006</v>
      </c>
    </row>
    <row r="66" spans="1:14" ht="14.4" customHeight="1" x14ac:dyDescent="0.3">
      <c r="A66" s="747" t="s">
        <v>576</v>
      </c>
      <c r="B66" s="748" t="s">
        <v>577</v>
      </c>
      <c r="C66" s="749" t="s">
        <v>589</v>
      </c>
      <c r="D66" s="750" t="s">
        <v>590</v>
      </c>
      <c r="E66" s="751">
        <v>50113001</v>
      </c>
      <c r="F66" s="750" t="s">
        <v>603</v>
      </c>
      <c r="G66" s="749" t="s">
        <v>604</v>
      </c>
      <c r="H66" s="749">
        <v>102132</v>
      </c>
      <c r="I66" s="749">
        <v>2132</v>
      </c>
      <c r="J66" s="749" t="s">
        <v>715</v>
      </c>
      <c r="K66" s="749" t="s">
        <v>716</v>
      </c>
      <c r="L66" s="752">
        <v>135.81</v>
      </c>
      <c r="M66" s="752">
        <v>2</v>
      </c>
      <c r="N66" s="753">
        <v>271.62</v>
      </c>
    </row>
    <row r="67" spans="1:14" ht="14.4" customHeight="1" x14ac:dyDescent="0.3">
      <c r="A67" s="747" t="s">
        <v>576</v>
      </c>
      <c r="B67" s="748" t="s">
        <v>577</v>
      </c>
      <c r="C67" s="749" t="s">
        <v>589</v>
      </c>
      <c r="D67" s="750" t="s">
        <v>590</v>
      </c>
      <c r="E67" s="751">
        <v>50113001</v>
      </c>
      <c r="F67" s="750" t="s">
        <v>603</v>
      </c>
      <c r="G67" s="749" t="s">
        <v>604</v>
      </c>
      <c r="H67" s="749">
        <v>188356</v>
      </c>
      <c r="I67" s="749">
        <v>88356</v>
      </c>
      <c r="J67" s="749" t="s">
        <v>715</v>
      </c>
      <c r="K67" s="749" t="s">
        <v>717</v>
      </c>
      <c r="L67" s="752">
        <v>96.418599418109352</v>
      </c>
      <c r="M67" s="752">
        <v>2</v>
      </c>
      <c r="N67" s="753">
        <v>192.8371988362187</v>
      </c>
    </row>
    <row r="68" spans="1:14" ht="14.4" customHeight="1" x14ac:dyDescent="0.3">
      <c r="A68" s="747" t="s">
        <v>576</v>
      </c>
      <c r="B68" s="748" t="s">
        <v>577</v>
      </c>
      <c r="C68" s="749" t="s">
        <v>589</v>
      </c>
      <c r="D68" s="750" t="s">
        <v>590</v>
      </c>
      <c r="E68" s="751">
        <v>50113001</v>
      </c>
      <c r="F68" s="750" t="s">
        <v>603</v>
      </c>
      <c r="G68" s="749" t="s">
        <v>607</v>
      </c>
      <c r="H68" s="749">
        <v>849990</v>
      </c>
      <c r="I68" s="749">
        <v>102596</v>
      </c>
      <c r="J68" s="749" t="s">
        <v>718</v>
      </c>
      <c r="K68" s="749" t="s">
        <v>719</v>
      </c>
      <c r="L68" s="752">
        <v>24.750000000000004</v>
      </c>
      <c r="M68" s="752">
        <v>2</v>
      </c>
      <c r="N68" s="753">
        <v>49.500000000000007</v>
      </c>
    </row>
    <row r="69" spans="1:14" ht="14.4" customHeight="1" x14ac:dyDescent="0.3">
      <c r="A69" s="747" t="s">
        <v>576</v>
      </c>
      <c r="B69" s="748" t="s">
        <v>577</v>
      </c>
      <c r="C69" s="749" t="s">
        <v>589</v>
      </c>
      <c r="D69" s="750" t="s">
        <v>590</v>
      </c>
      <c r="E69" s="751">
        <v>50113001</v>
      </c>
      <c r="F69" s="750" t="s">
        <v>603</v>
      </c>
      <c r="G69" s="749" t="s">
        <v>607</v>
      </c>
      <c r="H69" s="749">
        <v>850390</v>
      </c>
      <c r="I69" s="749">
        <v>102600</v>
      </c>
      <c r="J69" s="749" t="s">
        <v>718</v>
      </c>
      <c r="K69" s="749" t="s">
        <v>720</v>
      </c>
      <c r="L69" s="752">
        <v>68.479963345703709</v>
      </c>
      <c r="M69" s="752">
        <v>2</v>
      </c>
      <c r="N69" s="753">
        <v>136.95992669140742</v>
      </c>
    </row>
    <row r="70" spans="1:14" ht="14.4" customHeight="1" x14ac:dyDescent="0.3">
      <c r="A70" s="747" t="s">
        <v>576</v>
      </c>
      <c r="B70" s="748" t="s">
        <v>577</v>
      </c>
      <c r="C70" s="749" t="s">
        <v>589</v>
      </c>
      <c r="D70" s="750" t="s">
        <v>590</v>
      </c>
      <c r="E70" s="751">
        <v>50113001</v>
      </c>
      <c r="F70" s="750" t="s">
        <v>603</v>
      </c>
      <c r="G70" s="749" t="s">
        <v>604</v>
      </c>
      <c r="H70" s="749">
        <v>182977</v>
      </c>
      <c r="I70" s="749">
        <v>182977</v>
      </c>
      <c r="J70" s="749" t="s">
        <v>721</v>
      </c>
      <c r="K70" s="749" t="s">
        <v>722</v>
      </c>
      <c r="L70" s="752">
        <v>145.86000000000001</v>
      </c>
      <c r="M70" s="752">
        <v>2</v>
      </c>
      <c r="N70" s="753">
        <v>291.72000000000003</v>
      </c>
    </row>
    <row r="71" spans="1:14" ht="14.4" customHeight="1" x14ac:dyDescent="0.3">
      <c r="A71" s="747" t="s">
        <v>576</v>
      </c>
      <c r="B71" s="748" t="s">
        <v>577</v>
      </c>
      <c r="C71" s="749" t="s">
        <v>589</v>
      </c>
      <c r="D71" s="750" t="s">
        <v>590</v>
      </c>
      <c r="E71" s="751">
        <v>50113001</v>
      </c>
      <c r="F71" s="750" t="s">
        <v>603</v>
      </c>
      <c r="G71" s="749" t="s">
        <v>604</v>
      </c>
      <c r="H71" s="749">
        <v>150660</v>
      </c>
      <c r="I71" s="749">
        <v>150660</v>
      </c>
      <c r="J71" s="749" t="s">
        <v>723</v>
      </c>
      <c r="K71" s="749" t="s">
        <v>724</v>
      </c>
      <c r="L71" s="752">
        <v>804.9</v>
      </c>
      <c r="M71" s="752">
        <v>1</v>
      </c>
      <c r="N71" s="753">
        <v>804.9</v>
      </c>
    </row>
    <row r="72" spans="1:14" ht="14.4" customHeight="1" x14ac:dyDescent="0.3">
      <c r="A72" s="747" t="s">
        <v>576</v>
      </c>
      <c r="B72" s="748" t="s">
        <v>577</v>
      </c>
      <c r="C72" s="749" t="s">
        <v>589</v>
      </c>
      <c r="D72" s="750" t="s">
        <v>590</v>
      </c>
      <c r="E72" s="751">
        <v>50113001</v>
      </c>
      <c r="F72" s="750" t="s">
        <v>603</v>
      </c>
      <c r="G72" s="749" t="s">
        <v>607</v>
      </c>
      <c r="H72" s="749">
        <v>846446</v>
      </c>
      <c r="I72" s="749">
        <v>124343</v>
      </c>
      <c r="J72" s="749" t="s">
        <v>725</v>
      </c>
      <c r="K72" s="749" t="s">
        <v>701</v>
      </c>
      <c r="L72" s="752">
        <v>51.840000000000032</v>
      </c>
      <c r="M72" s="752">
        <v>1</v>
      </c>
      <c r="N72" s="753">
        <v>51.840000000000032</v>
      </c>
    </row>
    <row r="73" spans="1:14" ht="14.4" customHeight="1" x14ac:dyDescent="0.3">
      <c r="A73" s="747" t="s">
        <v>576</v>
      </c>
      <c r="B73" s="748" t="s">
        <v>577</v>
      </c>
      <c r="C73" s="749" t="s">
        <v>589</v>
      </c>
      <c r="D73" s="750" t="s">
        <v>590</v>
      </c>
      <c r="E73" s="751">
        <v>50113001</v>
      </c>
      <c r="F73" s="750" t="s">
        <v>603</v>
      </c>
      <c r="G73" s="749" t="s">
        <v>607</v>
      </c>
      <c r="H73" s="749">
        <v>848477</v>
      </c>
      <c r="I73" s="749">
        <v>124346</v>
      </c>
      <c r="J73" s="749" t="s">
        <v>725</v>
      </c>
      <c r="K73" s="749" t="s">
        <v>726</v>
      </c>
      <c r="L73" s="752">
        <v>131.29000000000002</v>
      </c>
      <c r="M73" s="752">
        <v>2</v>
      </c>
      <c r="N73" s="753">
        <v>262.58000000000004</v>
      </c>
    </row>
    <row r="74" spans="1:14" ht="14.4" customHeight="1" x14ac:dyDescent="0.3">
      <c r="A74" s="747" t="s">
        <v>576</v>
      </c>
      <c r="B74" s="748" t="s">
        <v>577</v>
      </c>
      <c r="C74" s="749" t="s">
        <v>589</v>
      </c>
      <c r="D74" s="750" t="s">
        <v>590</v>
      </c>
      <c r="E74" s="751">
        <v>50113001</v>
      </c>
      <c r="F74" s="750" t="s">
        <v>603</v>
      </c>
      <c r="G74" s="749" t="s">
        <v>607</v>
      </c>
      <c r="H74" s="749">
        <v>117425</v>
      </c>
      <c r="I74" s="749">
        <v>17425</v>
      </c>
      <c r="J74" s="749" t="s">
        <v>727</v>
      </c>
      <c r="K74" s="749" t="s">
        <v>728</v>
      </c>
      <c r="L74" s="752">
        <v>19.967142857142854</v>
      </c>
      <c r="M74" s="752">
        <v>14</v>
      </c>
      <c r="N74" s="753">
        <v>279.53999999999996</v>
      </c>
    </row>
    <row r="75" spans="1:14" ht="14.4" customHeight="1" x14ac:dyDescent="0.3">
      <c r="A75" s="747" t="s">
        <v>576</v>
      </c>
      <c r="B75" s="748" t="s">
        <v>577</v>
      </c>
      <c r="C75" s="749" t="s">
        <v>589</v>
      </c>
      <c r="D75" s="750" t="s">
        <v>590</v>
      </c>
      <c r="E75" s="751">
        <v>50113001</v>
      </c>
      <c r="F75" s="750" t="s">
        <v>603</v>
      </c>
      <c r="G75" s="749" t="s">
        <v>607</v>
      </c>
      <c r="H75" s="749">
        <v>117431</v>
      </c>
      <c r="I75" s="749">
        <v>17431</v>
      </c>
      <c r="J75" s="749" t="s">
        <v>729</v>
      </c>
      <c r="K75" s="749" t="s">
        <v>616</v>
      </c>
      <c r="L75" s="752">
        <v>27.24666666666667</v>
      </c>
      <c r="M75" s="752">
        <v>9</v>
      </c>
      <c r="N75" s="753">
        <v>245.22000000000003</v>
      </c>
    </row>
    <row r="76" spans="1:14" ht="14.4" customHeight="1" x14ac:dyDescent="0.3">
      <c r="A76" s="747" t="s">
        <v>576</v>
      </c>
      <c r="B76" s="748" t="s">
        <v>577</v>
      </c>
      <c r="C76" s="749" t="s">
        <v>589</v>
      </c>
      <c r="D76" s="750" t="s">
        <v>590</v>
      </c>
      <c r="E76" s="751">
        <v>50113001</v>
      </c>
      <c r="F76" s="750" t="s">
        <v>603</v>
      </c>
      <c r="G76" s="749" t="s">
        <v>604</v>
      </c>
      <c r="H76" s="749">
        <v>106777</v>
      </c>
      <c r="I76" s="749">
        <v>106777</v>
      </c>
      <c r="J76" s="749" t="s">
        <v>730</v>
      </c>
      <c r="K76" s="749" t="s">
        <v>731</v>
      </c>
      <c r="L76" s="752">
        <v>45.035000000000004</v>
      </c>
      <c r="M76" s="752">
        <v>2</v>
      </c>
      <c r="N76" s="753">
        <v>90.070000000000007</v>
      </c>
    </row>
    <row r="77" spans="1:14" ht="14.4" customHeight="1" x14ac:dyDescent="0.3">
      <c r="A77" s="747" t="s">
        <v>576</v>
      </c>
      <c r="B77" s="748" t="s">
        <v>577</v>
      </c>
      <c r="C77" s="749" t="s">
        <v>589</v>
      </c>
      <c r="D77" s="750" t="s">
        <v>590</v>
      </c>
      <c r="E77" s="751">
        <v>50113001</v>
      </c>
      <c r="F77" s="750" t="s">
        <v>603</v>
      </c>
      <c r="G77" s="749" t="s">
        <v>604</v>
      </c>
      <c r="H77" s="749">
        <v>158653</v>
      </c>
      <c r="I77" s="749">
        <v>58653</v>
      </c>
      <c r="J77" s="749" t="s">
        <v>732</v>
      </c>
      <c r="K77" s="749" t="s">
        <v>733</v>
      </c>
      <c r="L77" s="752">
        <v>62.14</v>
      </c>
      <c r="M77" s="752">
        <v>1</v>
      </c>
      <c r="N77" s="753">
        <v>62.14</v>
      </c>
    </row>
    <row r="78" spans="1:14" ht="14.4" customHeight="1" x14ac:dyDescent="0.3">
      <c r="A78" s="747" t="s">
        <v>576</v>
      </c>
      <c r="B78" s="748" t="s">
        <v>577</v>
      </c>
      <c r="C78" s="749" t="s">
        <v>589</v>
      </c>
      <c r="D78" s="750" t="s">
        <v>590</v>
      </c>
      <c r="E78" s="751">
        <v>50113001</v>
      </c>
      <c r="F78" s="750" t="s">
        <v>603</v>
      </c>
      <c r="G78" s="749" t="s">
        <v>604</v>
      </c>
      <c r="H78" s="749">
        <v>156993</v>
      </c>
      <c r="I78" s="749">
        <v>56993</v>
      </c>
      <c r="J78" s="749" t="s">
        <v>734</v>
      </c>
      <c r="K78" s="749" t="s">
        <v>735</v>
      </c>
      <c r="L78" s="752">
        <v>73.373372308470039</v>
      </c>
      <c r="M78" s="752">
        <v>57</v>
      </c>
      <c r="N78" s="753">
        <v>4182.2822215827919</v>
      </c>
    </row>
    <row r="79" spans="1:14" ht="14.4" customHeight="1" x14ac:dyDescent="0.3">
      <c r="A79" s="747" t="s">
        <v>576</v>
      </c>
      <c r="B79" s="748" t="s">
        <v>577</v>
      </c>
      <c r="C79" s="749" t="s">
        <v>589</v>
      </c>
      <c r="D79" s="750" t="s">
        <v>590</v>
      </c>
      <c r="E79" s="751">
        <v>50113001</v>
      </c>
      <c r="F79" s="750" t="s">
        <v>603</v>
      </c>
      <c r="G79" s="749" t="s">
        <v>604</v>
      </c>
      <c r="H79" s="749">
        <v>849382</v>
      </c>
      <c r="I79" s="749">
        <v>119697</v>
      </c>
      <c r="J79" s="749" t="s">
        <v>736</v>
      </c>
      <c r="K79" s="749" t="s">
        <v>737</v>
      </c>
      <c r="L79" s="752">
        <v>172.56428571428572</v>
      </c>
      <c r="M79" s="752">
        <v>7</v>
      </c>
      <c r="N79" s="753">
        <v>1207.95</v>
      </c>
    </row>
    <row r="80" spans="1:14" ht="14.4" customHeight="1" x14ac:dyDescent="0.3">
      <c r="A80" s="747" t="s">
        <v>576</v>
      </c>
      <c r="B80" s="748" t="s">
        <v>577</v>
      </c>
      <c r="C80" s="749" t="s">
        <v>589</v>
      </c>
      <c r="D80" s="750" t="s">
        <v>590</v>
      </c>
      <c r="E80" s="751">
        <v>50113001</v>
      </c>
      <c r="F80" s="750" t="s">
        <v>603</v>
      </c>
      <c r="G80" s="749" t="s">
        <v>607</v>
      </c>
      <c r="H80" s="749">
        <v>214433</v>
      </c>
      <c r="I80" s="749">
        <v>214433</v>
      </c>
      <c r="J80" s="749" t="s">
        <v>738</v>
      </c>
      <c r="K80" s="749" t="s">
        <v>739</v>
      </c>
      <c r="L80" s="752">
        <v>24.315928708287352</v>
      </c>
      <c r="M80" s="752">
        <v>5</v>
      </c>
      <c r="N80" s="753">
        <v>121.57964354143675</v>
      </c>
    </row>
    <row r="81" spans="1:14" ht="14.4" customHeight="1" x14ac:dyDescent="0.3">
      <c r="A81" s="747" t="s">
        <v>576</v>
      </c>
      <c r="B81" s="748" t="s">
        <v>577</v>
      </c>
      <c r="C81" s="749" t="s">
        <v>589</v>
      </c>
      <c r="D81" s="750" t="s">
        <v>590</v>
      </c>
      <c r="E81" s="751">
        <v>50113001</v>
      </c>
      <c r="F81" s="750" t="s">
        <v>603</v>
      </c>
      <c r="G81" s="749" t="s">
        <v>607</v>
      </c>
      <c r="H81" s="749">
        <v>214435</v>
      </c>
      <c r="I81" s="749">
        <v>214435</v>
      </c>
      <c r="J81" s="749" t="s">
        <v>738</v>
      </c>
      <c r="K81" s="749" t="s">
        <v>740</v>
      </c>
      <c r="L81" s="752">
        <v>93.406153846153856</v>
      </c>
      <c r="M81" s="752">
        <v>13</v>
      </c>
      <c r="N81" s="753">
        <v>1214.2800000000002</v>
      </c>
    </row>
    <row r="82" spans="1:14" ht="14.4" customHeight="1" x14ac:dyDescent="0.3">
      <c r="A82" s="747" t="s">
        <v>576</v>
      </c>
      <c r="B82" s="748" t="s">
        <v>577</v>
      </c>
      <c r="C82" s="749" t="s">
        <v>589</v>
      </c>
      <c r="D82" s="750" t="s">
        <v>590</v>
      </c>
      <c r="E82" s="751">
        <v>50113001</v>
      </c>
      <c r="F82" s="750" t="s">
        <v>603</v>
      </c>
      <c r="G82" s="749" t="s">
        <v>607</v>
      </c>
      <c r="H82" s="749">
        <v>214525</v>
      </c>
      <c r="I82" s="749">
        <v>214525</v>
      </c>
      <c r="J82" s="749" t="s">
        <v>741</v>
      </c>
      <c r="K82" s="749" t="s">
        <v>742</v>
      </c>
      <c r="L82" s="752">
        <v>43.21</v>
      </c>
      <c r="M82" s="752">
        <v>2</v>
      </c>
      <c r="N82" s="753">
        <v>86.42</v>
      </c>
    </row>
    <row r="83" spans="1:14" ht="14.4" customHeight="1" x14ac:dyDescent="0.3">
      <c r="A83" s="747" t="s">
        <v>576</v>
      </c>
      <c r="B83" s="748" t="s">
        <v>577</v>
      </c>
      <c r="C83" s="749" t="s">
        <v>589</v>
      </c>
      <c r="D83" s="750" t="s">
        <v>590</v>
      </c>
      <c r="E83" s="751">
        <v>50113001</v>
      </c>
      <c r="F83" s="750" t="s">
        <v>603</v>
      </c>
      <c r="G83" s="749" t="s">
        <v>607</v>
      </c>
      <c r="H83" s="749">
        <v>214526</v>
      </c>
      <c r="I83" s="749">
        <v>214526</v>
      </c>
      <c r="J83" s="749" t="s">
        <v>741</v>
      </c>
      <c r="K83" s="749" t="s">
        <v>743</v>
      </c>
      <c r="L83" s="752">
        <v>165.43703703703707</v>
      </c>
      <c r="M83" s="752">
        <v>27</v>
      </c>
      <c r="N83" s="753">
        <v>4466.8000000000011</v>
      </c>
    </row>
    <row r="84" spans="1:14" ht="14.4" customHeight="1" x14ac:dyDescent="0.3">
      <c r="A84" s="747" t="s">
        <v>576</v>
      </c>
      <c r="B84" s="748" t="s">
        <v>577</v>
      </c>
      <c r="C84" s="749" t="s">
        <v>589</v>
      </c>
      <c r="D84" s="750" t="s">
        <v>590</v>
      </c>
      <c r="E84" s="751">
        <v>50113001</v>
      </c>
      <c r="F84" s="750" t="s">
        <v>603</v>
      </c>
      <c r="G84" s="749" t="s">
        <v>607</v>
      </c>
      <c r="H84" s="749">
        <v>214427</v>
      </c>
      <c r="I84" s="749">
        <v>214427</v>
      </c>
      <c r="J84" s="749" t="s">
        <v>744</v>
      </c>
      <c r="K84" s="749" t="s">
        <v>745</v>
      </c>
      <c r="L84" s="752">
        <v>60.721612903225818</v>
      </c>
      <c r="M84" s="752">
        <v>62</v>
      </c>
      <c r="N84" s="753">
        <v>3764.7400000000007</v>
      </c>
    </row>
    <row r="85" spans="1:14" ht="14.4" customHeight="1" x14ac:dyDescent="0.3">
      <c r="A85" s="747" t="s">
        <v>576</v>
      </c>
      <c r="B85" s="748" t="s">
        <v>577</v>
      </c>
      <c r="C85" s="749" t="s">
        <v>589</v>
      </c>
      <c r="D85" s="750" t="s">
        <v>590</v>
      </c>
      <c r="E85" s="751">
        <v>50113001</v>
      </c>
      <c r="F85" s="750" t="s">
        <v>603</v>
      </c>
      <c r="G85" s="749" t="s">
        <v>607</v>
      </c>
      <c r="H85" s="749">
        <v>113767</v>
      </c>
      <c r="I85" s="749">
        <v>13767</v>
      </c>
      <c r="J85" s="749" t="s">
        <v>746</v>
      </c>
      <c r="K85" s="749" t="s">
        <v>747</v>
      </c>
      <c r="L85" s="752">
        <v>44.970000000000013</v>
      </c>
      <c r="M85" s="752">
        <v>69</v>
      </c>
      <c r="N85" s="753">
        <v>3102.9300000000007</v>
      </c>
    </row>
    <row r="86" spans="1:14" ht="14.4" customHeight="1" x14ac:dyDescent="0.3">
      <c r="A86" s="747" t="s">
        <v>576</v>
      </c>
      <c r="B86" s="748" t="s">
        <v>577</v>
      </c>
      <c r="C86" s="749" t="s">
        <v>589</v>
      </c>
      <c r="D86" s="750" t="s">
        <v>590</v>
      </c>
      <c r="E86" s="751">
        <v>50113001</v>
      </c>
      <c r="F86" s="750" t="s">
        <v>603</v>
      </c>
      <c r="G86" s="749" t="s">
        <v>607</v>
      </c>
      <c r="H86" s="749">
        <v>113768</v>
      </c>
      <c r="I86" s="749">
        <v>13768</v>
      </c>
      <c r="J86" s="749" t="s">
        <v>746</v>
      </c>
      <c r="K86" s="749" t="s">
        <v>748</v>
      </c>
      <c r="L86" s="752">
        <v>89.320000000000007</v>
      </c>
      <c r="M86" s="752">
        <v>5</v>
      </c>
      <c r="N86" s="753">
        <v>446.6</v>
      </c>
    </row>
    <row r="87" spans="1:14" ht="14.4" customHeight="1" x14ac:dyDescent="0.3">
      <c r="A87" s="747" t="s">
        <v>576</v>
      </c>
      <c r="B87" s="748" t="s">
        <v>577</v>
      </c>
      <c r="C87" s="749" t="s">
        <v>589</v>
      </c>
      <c r="D87" s="750" t="s">
        <v>590</v>
      </c>
      <c r="E87" s="751">
        <v>50113001</v>
      </c>
      <c r="F87" s="750" t="s">
        <v>603</v>
      </c>
      <c r="G87" s="749" t="s">
        <v>607</v>
      </c>
      <c r="H87" s="749">
        <v>848765</v>
      </c>
      <c r="I87" s="749">
        <v>107938</v>
      </c>
      <c r="J87" s="749" t="s">
        <v>746</v>
      </c>
      <c r="K87" s="749" t="s">
        <v>749</v>
      </c>
      <c r="L87" s="752">
        <v>128.83695473954029</v>
      </c>
      <c r="M87" s="752">
        <v>166</v>
      </c>
      <c r="N87" s="753">
        <v>21386.93448676369</v>
      </c>
    </row>
    <row r="88" spans="1:14" ht="14.4" customHeight="1" x14ac:dyDescent="0.3">
      <c r="A88" s="747" t="s">
        <v>576</v>
      </c>
      <c r="B88" s="748" t="s">
        <v>577</v>
      </c>
      <c r="C88" s="749" t="s">
        <v>589</v>
      </c>
      <c r="D88" s="750" t="s">
        <v>590</v>
      </c>
      <c r="E88" s="751">
        <v>50113001</v>
      </c>
      <c r="F88" s="750" t="s">
        <v>603</v>
      </c>
      <c r="G88" s="749" t="s">
        <v>604</v>
      </c>
      <c r="H88" s="749">
        <v>176155</v>
      </c>
      <c r="I88" s="749">
        <v>76155</v>
      </c>
      <c r="J88" s="749" t="s">
        <v>750</v>
      </c>
      <c r="K88" s="749" t="s">
        <v>751</v>
      </c>
      <c r="L88" s="752">
        <v>61.960000000000008</v>
      </c>
      <c r="M88" s="752">
        <v>2</v>
      </c>
      <c r="N88" s="753">
        <v>123.92000000000002</v>
      </c>
    </row>
    <row r="89" spans="1:14" ht="14.4" customHeight="1" x14ac:dyDescent="0.3">
      <c r="A89" s="747" t="s">
        <v>576</v>
      </c>
      <c r="B89" s="748" t="s">
        <v>577</v>
      </c>
      <c r="C89" s="749" t="s">
        <v>589</v>
      </c>
      <c r="D89" s="750" t="s">
        <v>590</v>
      </c>
      <c r="E89" s="751">
        <v>50113001</v>
      </c>
      <c r="F89" s="750" t="s">
        <v>603</v>
      </c>
      <c r="G89" s="749" t="s">
        <v>604</v>
      </c>
      <c r="H89" s="749">
        <v>213255</v>
      </c>
      <c r="I89" s="749">
        <v>213255</v>
      </c>
      <c r="J89" s="749" t="s">
        <v>752</v>
      </c>
      <c r="K89" s="749" t="s">
        <v>753</v>
      </c>
      <c r="L89" s="752">
        <v>126.59</v>
      </c>
      <c r="M89" s="752">
        <v>2</v>
      </c>
      <c r="N89" s="753">
        <v>253.18</v>
      </c>
    </row>
    <row r="90" spans="1:14" ht="14.4" customHeight="1" x14ac:dyDescent="0.3">
      <c r="A90" s="747" t="s">
        <v>576</v>
      </c>
      <c r="B90" s="748" t="s">
        <v>577</v>
      </c>
      <c r="C90" s="749" t="s">
        <v>589</v>
      </c>
      <c r="D90" s="750" t="s">
        <v>590</v>
      </c>
      <c r="E90" s="751">
        <v>50113001</v>
      </c>
      <c r="F90" s="750" t="s">
        <v>603</v>
      </c>
      <c r="G90" s="749" t="s">
        <v>604</v>
      </c>
      <c r="H90" s="749">
        <v>845813</v>
      </c>
      <c r="I90" s="749">
        <v>0</v>
      </c>
      <c r="J90" s="749" t="s">
        <v>754</v>
      </c>
      <c r="K90" s="749" t="s">
        <v>578</v>
      </c>
      <c r="L90" s="752">
        <v>553.63085714285717</v>
      </c>
      <c r="M90" s="752">
        <v>35</v>
      </c>
      <c r="N90" s="753">
        <v>19377.080000000002</v>
      </c>
    </row>
    <row r="91" spans="1:14" ht="14.4" customHeight="1" x14ac:dyDescent="0.3">
      <c r="A91" s="747" t="s">
        <v>576</v>
      </c>
      <c r="B91" s="748" t="s">
        <v>577</v>
      </c>
      <c r="C91" s="749" t="s">
        <v>589</v>
      </c>
      <c r="D91" s="750" t="s">
        <v>590</v>
      </c>
      <c r="E91" s="751">
        <v>50113001</v>
      </c>
      <c r="F91" s="750" t="s">
        <v>603</v>
      </c>
      <c r="G91" s="749" t="s">
        <v>604</v>
      </c>
      <c r="H91" s="749">
        <v>193104</v>
      </c>
      <c r="I91" s="749">
        <v>93104</v>
      </c>
      <c r="J91" s="749" t="s">
        <v>755</v>
      </c>
      <c r="K91" s="749" t="s">
        <v>756</v>
      </c>
      <c r="L91" s="752">
        <v>47.353333333333332</v>
      </c>
      <c r="M91" s="752">
        <v>6</v>
      </c>
      <c r="N91" s="753">
        <v>284.12</v>
      </c>
    </row>
    <row r="92" spans="1:14" ht="14.4" customHeight="1" x14ac:dyDescent="0.3">
      <c r="A92" s="747" t="s">
        <v>576</v>
      </c>
      <c r="B92" s="748" t="s">
        <v>577</v>
      </c>
      <c r="C92" s="749" t="s">
        <v>589</v>
      </c>
      <c r="D92" s="750" t="s">
        <v>590</v>
      </c>
      <c r="E92" s="751">
        <v>50113001</v>
      </c>
      <c r="F92" s="750" t="s">
        <v>603</v>
      </c>
      <c r="G92" s="749" t="s">
        <v>604</v>
      </c>
      <c r="H92" s="749">
        <v>193105</v>
      </c>
      <c r="I92" s="749">
        <v>93105</v>
      </c>
      <c r="J92" s="749" t="s">
        <v>755</v>
      </c>
      <c r="K92" s="749" t="s">
        <v>757</v>
      </c>
      <c r="L92" s="752">
        <v>209.66163352514516</v>
      </c>
      <c r="M92" s="752">
        <v>4</v>
      </c>
      <c r="N92" s="753">
        <v>838.64653410058065</v>
      </c>
    </row>
    <row r="93" spans="1:14" ht="14.4" customHeight="1" x14ac:dyDescent="0.3">
      <c r="A93" s="747" t="s">
        <v>576</v>
      </c>
      <c r="B93" s="748" t="s">
        <v>577</v>
      </c>
      <c r="C93" s="749" t="s">
        <v>589</v>
      </c>
      <c r="D93" s="750" t="s">
        <v>590</v>
      </c>
      <c r="E93" s="751">
        <v>50113001</v>
      </c>
      <c r="F93" s="750" t="s">
        <v>603</v>
      </c>
      <c r="G93" s="749" t="s">
        <v>607</v>
      </c>
      <c r="H93" s="749">
        <v>192587</v>
      </c>
      <c r="I93" s="749">
        <v>92587</v>
      </c>
      <c r="J93" s="749" t="s">
        <v>758</v>
      </c>
      <c r="K93" s="749" t="s">
        <v>759</v>
      </c>
      <c r="L93" s="752">
        <v>58.530000000000015</v>
      </c>
      <c r="M93" s="752">
        <v>1</v>
      </c>
      <c r="N93" s="753">
        <v>58.530000000000015</v>
      </c>
    </row>
    <row r="94" spans="1:14" ht="14.4" customHeight="1" x14ac:dyDescent="0.3">
      <c r="A94" s="747" t="s">
        <v>576</v>
      </c>
      <c r="B94" s="748" t="s">
        <v>577</v>
      </c>
      <c r="C94" s="749" t="s">
        <v>589</v>
      </c>
      <c r="D94" s="750" t="s">
        <v>590</v>
      </c>
      <c r="E94" s="751">
        <v>50113001</v>
      </c>
      <c r="F94" s="750" t="s">
        <v>603</v>
      </c>
      <c r="G94" s="749" t="s">
        <v>604</v>
      </c>
      <c r="H94" s="749">
        <v>114075</v>
      </c>
      <c r="I94" s="749">
        <v>14075</v>
      </c>
      <c r="J94" s="749" t="s">
        <v>760</v>
      </c>
      <c r="K94" s="749" t="s">
        <v>761</v>
      </c>
      <c r="L94" s="752">
        <v>294.99</v>
      </c>
      <c r="M94" s="752">
        <v>1</v>
      </c>
      <c r="N94" s="753">
        <v>294.99</v>
      </c>
    </row>
    <row r="95" spans="1:14" ht="14.4" customHeight="1" x14ac:dyDescent="0.3">
      <c r="A95" s="747" t="s">
        <v>576</v>
      </c>
      <c r="B95" s="748" t="s">
        <v>577</v>
      </c>
      <c r="C95" s="749" t="s">
        <v>589</v>
      </c>
      <c r="D95" s="750" t="s">
        <v>590</v>
      </c>
      <c r="E95" s="751">
        <v>50113001</v>
      </c>
      <c r="F95" s="750" t="s">
        <v>603</v>
      </c>
      <c r="G95" s="749" t="s">
        <v>604</v>
      </c>
      <c r="H95" s="749">
        <v>197522</v>
      </c>
      <c r="I95" s="749">
        <v>97522</v>
      </c>
      <c r="J95" s="749" t="s">
        <v>760</v>
      </c>
      <c r="K95" s="749" t="s">
        <v>762</v>
      </c>
      <c r="L95" s="752">
        <v>159.21</v>
      </c>
      <c r="M95" s="752">
        <v>2</v>
      </c>
      <c r="N95" s="753">
        <v>318.42</v>
      </c>
    </row>
    <row r="96" spans="1:14" ht="14.4" customHeight="1" x14ac:dyDescent="0.3">
      <c r="A96" s="747" t="s">
        <v>576</v>
      </c>
      <c r="B96" s="748" t="s">
        <v>577</v>
      </c>
      <c r="C96" s="749" t="s">
        <v>589</v>
      </c>
      <c r="D96" s="750" t="s">
        <v>590</v>
      </c>
      <c r="E96" s="751">
        <v>50113001</v>
      </c>
      <c r="F96" s="750" t="s">
        <v>603</v>
      </c>
      <c r="G96" s="749" t="s">
        <v>604</v>
      </c>
      <c r="H96" s="749">
        <v>201992</v>
      </c>
      <c r="I96" s="749">
        <v>201992</v>
      </c>
      <c r="J96" s="749" t="s">
        <v>760</v>
      </c>
      <c r="K96" s="749" t="s">
        <v>763</v>
      </c>
      <c r="L96" s="752">
        <v>555.02599999999984</v>
      </c>
      <c r="M96" s="752">
        <v>5</v>
      </c>
      <c r="N96" s="753">
        <v>2775.1299999999992</v>
      </c>
    </row>
    <row r="97" spans="1:14" ht="14.4" customHeight="1" x14ac:dyDescent="0.3">
      <c r="A97" s="747" t="s">
        <v>576</v>
      </c>
      <c r="B97" s="748" t="s">
        <v>577</v>
      </c>
      <c r="C97" s="749" t="s">
        <v>589</v>
      </c>
      <c r="D97" s="750" t="s">
        <v>590</v>
      </c>
      <c r="E97" s="751">
        <v>50113001</v>
      </c>
      <c r="F97" s="750" t="s">
        <v>603</v>
      </c>
      <c r="G97" s="749" t="s">
        <v>604</v>
      </c>
      <c r="H97" s="749">
        <v>184090</v>
      </c>
      <c r="I97" s="749">
        <v>84090</v>
      </c>
      <c r="J97" s="749" t="s">
        <v>764</v>
      </c>
      <c r="K97" s="749" t="s">
        <v>765</v>
      </c>
      <c r="L97" s="752">
        <v>60.140000000000015</v>
      </c>
      <c r="M97" s="752">
        <v>1</v>
      </c>
      <c r="N97" s="753">
        <v>60.140000000000015</v>
      </c>
    </row>
    <row r="98" spans="1:14" ht="14.4" customHeight="1" x14ac:dyDescent="0.3">
      <c r="A98" s="747" t="s">
        <v>576</v>
      </c>
      <c r="B98" s="748" t="s">
        <v>577</v>
      </c>
      <c r="C98" s="749" t="s">
        <v>589</v>
      </c>
      <c r="D98" s="750" t="s">
        <v>590</v>
      </c>
      <c r="E98" s="751">
        <v>50113001</v>
      </c>
      <c r="F98" s="750" t="s">
        <v>603</v>
      </c>
      <c r="G98" s="749" t="s">
        <v>604</v>
      </c>
      <c r="H98" s="749">
        <v>168650</v>
      </c>
      <c r="I98" s="749">
        <v>168650</v>
      </c>
      <c r="J98" s="749" t="s">
        <v>766</v>
      </c>
      <c r="K98" s="749" t="s">
        <v>767</v>
      </c>
      <c r="L98" s="752">
        <v>2687.26</v>
      </c>
      <c r="M98" s="752">
        <v>4</v>
      </c>
      <c r="N98" s="753">
        <v>10749.04</v>
      </c>
    </row>
    <row r="99" spans="1:14" ht="14.4" customHeight="1" x14ac:dyDescent="0.3">
      <c r="A99" s="747" t="s">
        <v>576</v>
      </c>
      <c r="B99" s="748" t="s">
        <v>577</v>
      </c>
      <c r="C99" s="749" t="s">
        <v>589</v>
      </c>
      <c r="D99" s="750" t="s">
        <v>590</v>
      </c>
      <c r="E99" s="751">
        <v>50113001</v>
      </c>
      <c r="F99" s="750" t="s">
        <v>603</v>
      </c>
      <c r="G99" s="749" t="s">
        <v>604</v>
      </c>
      <c r="H99" s="749">
        <v>102477</v>
      </c>
      <c r="I99" s="749">
        <v>2477</v>
      </c>
      <c r="J99" s="749" t="s">
        <v>768</v>
      </c>
      <c r="K99" s="749" t="s">
        <v>769</v>
      </c>
      <c r="L99" s="752">
        <v>40.19</v>
      </c>
      <c r="M99" s="752">
        <v>16</v>
      </c>
      <c r="N99" s="753">
        <v>643.04</v>
      </c>
    </row>
    <row r="100" spans="1:14" ht="14.4" customHeight="1" x14ac:dyDescent="0.3">
      <c r="A100" s="747" t="s">
        <v>576</v>
      </c>
      <c r="B100" s="748" t="s">
        <v>577</v>
      </c>
      <c r="C100" s="749" t="s">
        <v>589</v>
      </c>
      <c r="D100" s="750" t="s">
        <v>590</v>
      </c>
      <c r="E100" s="751">
        <v>50113001</v>
      </c>
      <c r="F100" s="750" t="s">
        <v>603</v>
      </c>
      <c r="G100" s="749" t="s">
        <v>604</v>
      </c>
      <c r="H100" s="749">
        <v>102478</v>
      </c>
      <c r="I100" s="749">
        <v>2478</v>
      </c>
      <c r="J100" s="749" t="s">
        <v>768</v>
      </c>
      <c r="K100" s="749" t="s">
        <v>770</v>
      </c>
      <c r="L100" s="752">
        <v>77.515000000000015</v>
      </c>
      <c r="M100" s="752">
        <v>16</v>
      </c>
      <c r="N100" s="753">
        <v>1240.2400000000002</v>
      </c>
    </row>
    <row r="101" spans="1:14" ht="14.4" customHeight="1" x14ac:dyDescent="0.3">
      <c r="A101" s="747" t="s">
        <v>576</v>
      </c>
      <c r="B101" s="748" t="s">
        <v>577</v>
      </c>
      <c r="C101" s="749" t="s">
        <v>589</v>
      </c>
      <c r="D101" s="750" t="s">
        <v>590</v>
      </c>
      <c r="E101" s="751">
        <v>50113001</v>
      </c>
      <c r="F101" s="750" t="s">
        <v>603</v>
      </c>
      <c r="G101" s="749" t="s">
        <v>604</v>
      </c>
      <c r="H101" s="749">
        <v>208695</v>
      </c>
      <c r="I101" s="749">
        <v>208695</v>
      </c>
      <c r="J101" s="749" t="s">
        <v>768</v>
      </c>
      <c r="K101" s="749" t="s">
        <v>770</v>
      </c>
      <c r="L101" s="752">
        <v>77.08</v>
      </c>
      <c r="M101" s="752">
        <v>7</v>
      </c>
      <c r="N101" s="753">
        <v>539.55999999999995</v>
      </c>
    </row>
    <row r="102" spans="1:14" ht="14.4" customHeight="1" x14ac:dyDescent="0.3">
      <c r="A102" s="747" t="s">
        <v>576</v>
      </c>
      <c r="B102" s="748" t="s">
        <v>577</v>
      </c>
      <c r="C102" s="749" t="s">
        <v>589</v>
      </c>
      <c r="D102" s="750" t="s">
        <v>590</v>
      </c>
      <c r="E102" s="751">
        <v>50113001</v>
      </c>
      <c r="F102" s="750" t="s">
        <v>603</v>
      </c>
      <c r="G102" s="749" t="s">
        <v>604</v>
      </c>
      <c r="H102" s="749">
        <v>175631</v>
      </c>
      <c r="I102" s="749">
        <v>75631</v>
      </c>
      <c r="J102" s="749" t="s">
        <v>771</v>
      </c>
      <c r="K102" s="749" t="s">
        <v>772</v>
      </c>
      <c r="L102" s="752">
        <v>36.520000000000003</v>
      </c>
      <c r="M102" s="752">
        <v>1</v>
      </c>
      <c r="N102" s="753">
        <v>36.520000000000003</v>
      </c>
    </row>
    <row r="103" spans="1:14" ht="14.4" customHeight="1" x14ac:dyDescent="0.3">
      <c r="A103" s="747" t="s">
        <v>576</v>
      </c>
      <c r="B103" s="748" t="s">
        <v>577</v>
      </c>
      <c r="C103" s="749" t="s">
        <v>589</v>
      </c>
      <c r="D103" s="750" t="s">
        <v>590</v>
      </c>
      <c r="E103" s="751">
        <v>50113001</v>
      </c>
      <c r="F103" s="750" t="s">
        <v>603</v>
      </c>
      <c r="G103" s="749" t="s">
        <v>604</v>
      </c>
      <c r="H103" s="749">
        <v>175633</v>
      </c>
      <c r="I103" s="749">
        <v>75633</v>
      </c>
      <c r="J103" s="749" t="s">
        <v>771</v>
      </c>
      <c r="K103" s="749" t="s">
        <v>773</v>
      </c>
      <c r="L103" s="752">
        <v>181.36</v>
      </c>
      <c r="M103" s="752">
        <v>1</v>
      </c>
      <c r="N103" s="753">
        <v>181.36</v>
      </c>
    </row>
    <row r="104" spans="1:14" ht="14.4" customHeight="1" x14ac:dyDescent="0.3">
      <c r="A104" s="747" t="s">
        <v>576</v>
      </c>
      <c r="B104" s="748" t="s">
        <v>577</v>
      </c>
      <c r="C104" s="749" t="s">
        <v>589</v>
      </c>
      <c r="D104" s="750" t="s">
        <v>590</v>
      </c>
      <c r="E104" s="751">
        <v>50113001</v>
      </c>
      <c r="F104" s="750" t="s">
        <v>603</v>
      </c>
      <c r="G104" s="749" t="s">
        <v>604</v>
      </c>
      <c r="H104" s="749">
        <v>844831</v>
      </c>
      <c r="I104" s="749">
        <v>0</v>
      </c>
      <c r="J104" s="749" t="s">
        <v>774</v>
      </c>
      <c r="K104" s="749" t="s">
        <v>775</v>
      </c>
      <c r="L104" s="752">
        <v>1377.51</v>
      </c>
      <c r="M104" s="752">
        <v>1</v>
      </c>
      <c r="N104" s="753">
        <v>1377.51</v>
      </c>
    </row>
    <row r="105" spans="1:14" ht="14.4" customHeight="1" x14ac:dyDescent="0.3">
      <c r="A105" s="747" t="s">
        <v>576</v>
      </c>
      <c r="B105" s="748" t="s">
        <v>577</v>
      </c>
      <c r="C105" s="749" t="s">
        <v>589</v>
      </c>
      <c r="D105" s="750" t="s">
        <v>590</v>
      </c>
      <c r="E105" s="751">
        <v>50113001</v>
      </c>
      <c r="F105" s="750" t="s">
        <v>603</v>
      </c>
      <c r="G105" s="749" t="s">
        <v>604</v>
      </c>
      <c r="H105" s="749">
        <v>108499</v>
      </c>
      <c r="I105" s="749">
        <v>8499</v>
      </c>
      <c r="J105" s="749" t="s">
        <v>776</v>
      </c>
      <c r="K105" s="749" t="s">
        <v>777</v>
      </c>
      <c r="L105" s="752">
        <v>111.5197759892869</v>
      </c>
      <c r="M105" s="752">
        <v>40</v>
      </c>
      <c r="N105" s="753">
        <v>4460.7910395714762</v>
      </c>
    </row>
    <row r="106" spans="1:14" ht="14.4" customHeight="1" x14ac:dyDescent="0.3">
      <c r="A106" s="747" t="s">
        <v>576</v>
      </c>
      <c r="B106" s="748" t="s">
        <v>577</v>
      </c>
      <c r="C106" s="749" t="s">
        <v>589</v>
      </c>
      <c r="D106" s="750" t="s">
        <v>590</v>
      </c>
      <c r="E106" s="751">
        <v>50113001</v>
      </c>
      <c r="F106" s="750" t="s">
        <v>603</v>
      </c>
      <c r="G106" s="749" t="s">
        <v>604</v>
      </c>
      <c r="H106" s="749">
        <v>102479</v>
      </c>
      <c r="I106" s="749">
        <v>2479</v>
      </c>
      <c r="J106" s="749" t="s">
        <v>778</v>
      </c>
      <c r="K106" s="749" t="s">
        <v>779</v>
      </c>
      <c r="L106" s="752">
        <v>65.805000000000007</v>
      </c>
      <c r="M106" s="752">
        <v>4</v>
      </c>
      <c r="N106" s="753">
        <v>263.22000000000003</v>
      </c>
    </row>
    <row r="107" spans="1:14" ht="14.4" customHeight="1" x14ac:dyDescent="0.3">
      <c r="A107" s="747" t="s">
        <v>576</v>
      </c>
      <c r="B107" s="748" t="s">
        <v>577</v>
      </c>
      <c r="C107" s="749" t="s">
        <v>589</v>
      </c>
      <c r="D107" s="750" t="s">
        <v>590</v>
      </c>
      <c r="E107" s="751">
        <v>50113001</v>
      </c>
      <c r="F107" s="750" t="s">
        <v>603</v>
      </c>
      <c r="G107" s="749" t="s">
        <v>604</v>
      </c>
      <c r="H107" s="749">
        <v>104071</v>
      </c>
      <c r="I107" s="749">
        <v>4071</v>
      </c>
      <c r="J107" s="749" t="s">
        <v>778</v>
      </c>
      <c r="K107" s="749" t="s">
        <v>780</v>
      </c>
      <c r="L107" s="752">
        <v>152.98999999999995</v>
      </c>
      <c r="M107" s="752">
        <v>1</v>
      </c>
      <c r="N107" s="753">
        <v>152.98999999999995</v>
      </c>
    </row>
    <row r="108" spans="1:14" ht="14.4" customHeight="1" x14ac:dyDescent="0.3">
      <c r="A108" s="747" t="s">
        <v>576</v>
      </c>
      <c r="B108" s="748" t="s">
        <v>577</v>
      </c>
      <c r="C108" s="749" t="s">
        <v>589</v>
      </c>
      <c r="D108" s="750" t="s">
        <v>590</v>
      </c>
      <c r="E108" s="751">
        <v>50113001</v>
      </c>
      <c r="F108" s="750" t="s">
        <v>603</v>
      </c>
      <c r="G108" s="749" t="s">
        <v>604</v>
      </c>
      <c r="H108" s="749">
        <v>846599</v>
      </c>
      <c r="I108" s="749">
        <v>107754</v>
      </c>
      <c r="J108" s="749" t="s">
        <v>781</v>
      </c>
      <c r="K108" s="749" t="s">
        <v>578</v>
      </c>
      <c r="L108" s="752">
        <v>131.41</v>
      </c>
      <c r="M108" s="752">
        <v>1</v>
      </c>
      <c r="N108" s="753">
        <v>131.41</v>
      </c>
    </row>
    <row r="109" spans="1:14" ht="14.4" customHeight="1" x14ac:dyDescent="0.3">
      <c r="A109" s="747" t="s">
        <v>576</v>
      </c>
      <c r="B109" s="748" t="s">
        <v>577</v>
      </c>
      <c r="C109" s="749" t="s">
        <v>589</v>
      </c>
      <c r="D109" s="750" t="s">
        <v>590</v>
      </c>
      <c r="E109" s="751">
        <v>50113001</v>
      </c>
      <c r="F109" s="750" t="s">
        <v>603</v>
      </c>
      <c r="G109" s="749" t="s">
        <v>604</v>
      </c>
      <c r="H109" s="749">
        <v>58880</v>
      </c>
      <c r="I109" s="749">
        <v>58880</v>
      </c>
      <c r="J109" s="749" t="s">
        <v>782</v>
      </c>
      <c r="K109" s="749" t="s">
        <v>783</v>
      </c>
      <c r="L109" s="752">
        <v>46.250833333333333</v>
      </c>
      <c r="M109" s="752">
        <v>12</v>
      </c>
      <c r="N109" s="753">
        <v>555.01</v>
      </c>
    </row>
    <row r="110" spans="1:14" ht="14.4" customHeight="1" x14ac:dyDescent="0.3">
      <c r="A110" s="747" t="s">
        <v>576</v>
      </c>
      <c r="B110" s="748" t="s">
        <v>577</v>
      </c>
      <c r="C110" s="749" t="s">
        <v>589</v>
      </c>
      <c r="D110" s="750" t="s">
        <v>590</v>
      </c>
      <c r="E110" s="751">
        <v>50113001</v>
      </c>
      <c r="F110" s="750" t="s">
        <v>603</v>
      </c>
      <c r="G110" s="749" t="s">
        <v>607</v>
      </c>
      <c r="H110" s="749">
        <v>142150</v>
      </c>
      <c r="I110" s="749">
        <v>142150</v>
      </c>
      <c r="J110" s="749" t="s">
        <v>784</v>
      </c>
      <c r="K110" s="749" t="s">
        <v>785</v>
      </c>
      <c r="L110" s="752">
        <v>197.58000000000007</v>
      </c>
      <c r="M110" s="752">
        <v>1</v>
      </c>
      <c r="N110" s="753">
        <v>197.58000000000007</v>
      </c>
    </row>
    <row r="111" spans="1:14" ht="14.4" customHeight="1" x14ac:dyDescent="0.3">
      <c r="A111" s="747" t="s">
        <v>576</v>
      </c>
      <c r="B111" s="748" t="s">
        <v>577</v>
      </c>
      <c r="C111" s="749" t="s">
        <v>589</v>
      </c>
      <c r="D111" s="750" t="s">
        <v>590</v>
      </c>
      <c r="E111" s="751">
        <v>50113001</v>
      </c>
      <c r="F111" s="750" t="s">
        <v>603</v>
      </c>
      <c r="G111" s="749" t="s">
        <v>604</v>
      </c>
      <c r="H111" s="749">
        <v>101328</v>
      </c>
      <c r="I111" s="749">
        <v>1328</v>
      </c>
      <c r="J111" s="749" t="s">
        <v>786</v>
      </c>
      <c r="K111" s="749" t="s">
        <v>787</v>
      </c>
      <c r="L111" s="752">
        <v>127.68000000000008</v>
      </c>
      <c r="M111" s="752">
        <v>1</v>
      </c>
      <c r="N111" s="753">
        <v>127.68000000000008</v>
      </c>
    </row>
    <row r="112" spans="1:14" ht="14.4" customHeight="1" x14ac:dyDescent="0.3">
      <c r="A112" s="747" t="s">
        <v>576</v>
      </c>
      <c r="B112" s="748" t="s">
        <v>577</v>
      </c>
      <c r="C112" s="749" t="s">
        <v>589</v>
      </c>
      <c r="D112" s="750" t="s">
        <v>590</v>
      </c>
      <c r="E112" s="751">
        <v>50113001</v>
      </c>
      <c r="F112" s="750" t="s">
        <v>603</v>
      </c>
      <c r="G112" s="749" t="s">
        <v>604</v>
      </c>
      <c r="H112" s="749">
        <v>179333</v>
      </c>
      <c r="I112" s="749">
        <v>179333</v>
      </c>
      <c r="J112" s="749" t="s">
        <v>788</v>
      </c>
      <c r="K112" s="749" t="s">
        <v>789</v>
      </c>
      <c r="L112" s="752">
        <v>224.9</v>
      </c>
      <c r="M112" s="752">
        <v>2</v>
      </c>
      <c r="N112" s="753">
        <v>449.8</v>
      </c>
    </row>
    <row r="113" spans="1:14" ht="14.4" customHeight="1" x14ac:dyDescent="0.3">
      <c r="A113" s="747" t="s">
        <v>576</v>
      </c>
      <c r="B113" s="748" t="s">
        <v>577</v>
      </c>
      <c r="C113" s="749" t="s">
        <v>589</v>
      </c>
      <c r="D113" s="750" t="s">
        <v>590</v>
      </c>
      <c r="E113" s="751">
        <v>50113001</v>
      </c>
      <c r="F113" s="750" t="s">
        <v>603</v>
      </c>
      <c r="G113" s="749" t="s">
        <v>604</v>
      </c>
      <c r="H113" s="749">
        <v>145988</v>
      </c>
      <c r="I113" s="749">
        <v>145988</v>
      </c>
      <c r="J113" s="749" t="s">
        <v>790</v>
      </c>
      <c r="K113" s="749" t="s">
        <v>791</v>
      </c>
      <c r="L113" s="752">
        <v>1339.09</v>
      </c>
      <c r="M113" s="752">
        <v>1</v>
      </c>
      <c r="N113" s="753">
        <v>1339.09</v>
      </c>
    </row>
    <row r="114" spans="1:14" ht="14.4" customHeight="1" x14ac:dyDescent="0.3">
      <c r="A114" s="747" t="s">
        <v>576</v>
      </c>
      <c r="B114" s="748" t="s">
        <v>577</v>
      </c>
      <c r="C114" s="749" t="s">
        <v>589</v>
      </c>
      <c r="D114" s="750" t="s">
        <v>590</v>
      </c>
      <c r="E114" s="751">
        <v>50113001</v>
      </c>
      <c r="F114" s="750" t="s">
        <v>603</v>
      </c>
      <c r="G114" s="749" t="s">
        <v>604</v>
      </c>
      <c r="H114" s="749">
        <v>167508</v>
      </c>
      <c r="I114" s="749">
        <v>167508</v>
      </c>
      <c r="J114" s="749" t="s">
        <v>792</v>
      </c>
      <c r="K114" s="749" t="s">
        <v>793</v>
      </c>
      <c r="L114" s="752">
        <v>293.56</v>
      </c>
      <c r="M114" s="752">
        <v>1</v>
      </c>
      <c r="N114" s="753">
        <v>293.56</v>
      </c>
    </row>
    <row r="115" spans="1:14" ht="14.4" customHeight="1" x14ac:dyDescent="0.3">
      <c r="A115" s="747" t="s">
        <v>576</v>
      </c>
      <c r="B115" s="748" t="s">
        <v>577</v>
      </c>
      <c r="C115" s="749" t="s">
        <v>589</v>
      </c>
      <c r="D115" s="750" t="s">
        <v>590</v>
      </c>
      <c r="E115" s="751">
        <v>50113001</v>
      </c>
      <c r="F115" s="750" t="s">
        <v>603</v>
      </c>
      <c r="G115" s="749" t="s">
        <v>607</v>
      </c>
      <c r="H115" s="749">
        <v>215713</v>
      </c>
      <c r="I115" s="749">
        <v>215713</v>
      </c>
      <c r="J115" s="749" t="s">
        <v>794</v>
      </c>
      <c r="K115" s="749" t="s">
        <v>795</v>
      </c>
      <c r="L115" s="752">
        <v>51.96</v>
      </c>
      <c r="M115" s="752">
        <v>8</v>
      </c>
      <c r="N115" s="753">
        <v>415.68</v>
      </c>
    </row>
    <row r="116" spans="1:14" ht="14.4" customHeight="1" x14ac:dyDescent="0.3">
      <c r="A116" s="747" t="s">
        <v>576</v>
      </c>
      <c r="B116" s="748" t="s">
        <v>577</v>
      </c>
      <c r="C116" s="749" t="s">
        <v>589</v>
      </c>
      <c r="D116" s="750" t="s">
        <v>590</v>
      </c>
      <c r="E116" s="751">
        <v>50113001</v>
      </c>
      <c r="F116" s="750" t="s">
        <v>603</v>
      </c>
      <c r="G116" s="749" t="s">
        <v>607</v>
      </c>
      <c r="H116" s="749">
        <v>215715</v>
      </c>
      <c r="I116" s="749">
        <v>215715</v>
      </c>
      <c r="J116" s="749" t="s">
        <v>794</v>
      </c>
      <c r="K116" s="749" t="s">
        <v>796</v>
      </c>
      <c r="L116" s="752">
        <v>75.928571428571431</v>
      </c>
      <c r="M116" s="752">
        <v>7</v>
      </c>
      <c r="N116" s="753">
        <v>531.5</v>
      </c>
    </row>
    <row r="117" spans="1:14" ht="14.4" customHeight="1" x14ac:dyDescent="0.3">
      <c r="A117" s="747" t="s">
        <v>576</v>
      </c>
      <c r="B117" s="748" t="s">
        <v>577</v>
      </c>
      <c r="C117" s="749" t="s">
        <v>589</v>
      </c>
      <c r="D117" s="750" t="s">
        <v>590</v>
      </c>
      <c r="E117" s="751">
        <v>50113001</v>
      </c>
      <c r="F117" s="750" t="s">
        <v>603</v>
      </c>
      <c r="G117" s="749" t="s">
        <v>604</v>
      </c>
      <c r="H117" s="749">
        <v>920200</v>
      </c>
      <c r="I117" s="749">
        <v>15877</v>
      </c>
      <c r="J117" s="749" t="s">
        <v>797</v>
      </c>
      <c r="K117" s="749" t="s">
        <v>578</v>
      </c>
      <c r="L117" s="752">
        <v>252.97799314751066</v>
      </c>
      <c r="M117" s="752">
        <v>11</v>
      </c>
      <c r="N117" s="753">
        <v>2782.7579246226173</v>
      </c>
    </row>
    <row r="118" spans="1:14" ht="14.4" customHeight="1" x14ac:dyDescent="0.3">
      <c r="A118" s="747" t="s">
        <v>576</v>
      </c>
      <c r="B118" s="748" t="s">
        <v>577</v>
      </c>
      <c r="C118" s="749" t="s">
        <v>589</v>
      </c>
      <c r="D118" s="750" t="s">
        <v>590</v>
      </c>
      <c r="E118" s="751">
        <v>50113001</v>
      </c>
      <c r="F118" s="750" t="s">
        <v>603</v>
      </c>
      <c r="G118" s="749" t="s">
        <v>604</v>
      </c>
      <c r="H118" s="749">
        <v>920235</v>
      </c>
      <c r="I118" s="749">
        <v>15880</v>
      </c>
      <c r="J118" s="749" t="s">
        <v>798</v>
      </c>
      <c r="K118" s="749" t="s">
        <v>578</v>
      </c>
      <c r="L118" s="752">
        <v>163.56999933315964</v>
      </c>
      <c r="M118" s="752">
        <v>3</v>
      </c>
      <c r="N118" s="753">
        <v>490.70999799947896</v>
      </c>
    </row>
    <row r="119" spans="1:14" ht="14.4" customHeight="1" x14ac:dyDescent="0.3">
      <c r="A119" s="747" t="s">
        <v>576</v>
      </c>
      <c r="B119" s="748" t="s">
        <v>577</v>
      </c>
      <c r="C119" s="749" t="s">
        <v>589</v>
      </c>
      <c r="D119" s="750" t="s">
        <v>590</v>
      </c>
      <c r="E119" s="751">
        <v>50113001</v>
      </c>
      <c r="F119" s="750" t="s">
        <v>603</v>
      </c>
      <c r="G119" s="749" t="s">
        <v>604</v>
      </c>
      <c r="H119" s="749">
        <v>23987</v>
      </c>
      <c r="I119" s="749">
        <v>23987</v>
      </c>
      <c r="J119" s="749" t="s">
        <v>799</v>
      </c>
      <c r="K119" s="749" t="s">
        <v>800</v>
      </c>
      <c r="L119" s="752">
        <v>175.03000928941813</v>
      </c>
      <c r="M119" s="752">
        <v>4</v>
      </c>
      <c r="N119" s="753">
        <v>700.12003715767253</v>
      </c>
    </row>
    <row r="120" spans="1:14" ht="14.4" customHeight="1" x14ac:dyDescent="0.3">
      <c r="A120" s="747" t="s">
        <v>576</v>
      </c>
      <c r="B120" s="748" t="s">
        <v>577</v>
      </c>
      <c r="C120" s="749" t="s">
        <v>589</v>
      </c>
      <c r="D120" s="750" t="s">
        <v>590</v>
      </c>
      <c r="E120" s="751">
        <v>50113001</v>
      </c>
      <c r="F120" s="750" t="s">
        <v>603</v>
      </c>
      <c r="G120" s="749" t="s">
        <v>604</v>
      </c>
      <c r="H120" s="749">
        <v>215476</v>
      </c>
      <c r="I120" s="749">
        <v>215476</v>
      </c>
      <c r="J120" s="749" t="s">
        <v>801</v>
      </c>
      <c r="K120" s="749" t="s">
        <v>802</v>
      </c>
      <c r="L120" s="752">
        <v>123.11</v>
      </c>
      <c r="M120" s="752">
        <v>6</v>
      </c>
      <c r="N120" s="753">
        <v>738.66</v>
      </c>
    </row>
    <row r="121" spans="1:14" ht="14.4" customHeight="1" x14ac:dyDescent="0.3">
      <c r="A121" s="747" t="s">
        <v>576</v>
      </c>
      <c r="B121" s="748" t="s">
        <v>577</v>
      </c>
      <c r="C121" s="749" t="s">
        <v>589</v>
      </c>
      <c r="D121" s="750" t="s">
        <v>590</v>
      </c>
      <c r="E121" s="751">
        <v>50113001</v>
      </c>
      <c r="F121" s="750" t="s">
        <v>603</v>
      </c>
      <c r="G121" s="749" t="s">
        <v>604</v>
      </c>
      <c r="H121" s="749">
        <v>183272</v>
      </c>
      <c r="I121" s="749">
        <v>215478</v>
      </c>
      <c r="J121" s="749" t="s">
        <v>803</v>
      </c>
      <c r="K121" s="749" t="s">
        <v>804</v>
      </c>
      <c r="L121" s="752">
        <v>174.69</v>
      </c>
      <c r="M121" s="752">
        <v>4</v>
      </c>
      <c r="N121" s="753">
        <v>698.76</v>
      </c>
    </row>
    <row r="122" spans="1:14" ht="14.4" customHeight="1" x14ac:dyDescent="0.3">
      <c r="A122" s="747" t="s">
        <v>576</v>
      </c>
      <c r="B122" s="748" t="s">
        <v>577</v>
      </c>
      <c r="C122" s="749" t="s">
        <v>589</v>
      </c>
      <c r="D122" s="750" t="s">
        <v>590</v>
      </c>
      <c r="E122" s="751">
        <v>50113001</v>
      </c>
      <c r="F122" s="750" t="s">
        <v>603</v>
      </c>
      <c r="G122" s="749" t="s">
        <v>604</v>
      </c>
      <c r="H122" s="749">
        <v>215473</v>
      </c>
      <c r="I122" s="749">
        <v>215473</v>
      </c>
      <c r="J122" s="749" t="s">
        <v>805</v>
      </c>
      <c r="K122" s="749" t="s">
        <v>806</v>
      </c>
      <c r="L122" s="752">
        <v>220.30000000000007</v>
      </c>
      <c r="M122" s="752">
        <v>2</v>
      </c>
      <c r="N122" s="753">
        <v>440.60000000000014</v>
      </c>
    </row>
    <row r="123" spans="1:14" ht="14.4" customHeight="1" x14ac:dyDescent="0.3">
      <c r="A123" s="747" t="s">
        <v>576</v>
      </c>
      <c r="B123" s="748" t="s">
        <v>577</v>
      </c>
      <c r="C123" s="749" t="s">
        <v>589</v>
      </c>
      <c r="D123" s="750" t="s">
        <v>590</v>
      </c>
      <c r="E123" s="751">
        <v>50113001</v>
      </c>
      <c r="F123" s="750" t="s">
        <v>603</v>
      </c>
      <c r="G123" s="749" t="s">
        <v>604</v>
      </c>
      <c r="H123" s="749">
        <v>215474</v>
      </c>
      <c r="I123" s="749">
        <v>215474</v>
      </c>
      <c r="J123" s="749" t="s">
        <v>807</v>
      </c>
      <c r="K123" s="749" t="s">
        <v>808</v>
      </c>
      <c r="L123" s="752">
        <v>372.80000000000007</v>
      </c>
      <c r="M123" s="752">
        <v>5</v>
      </c>
      <c r="N123" s="753">
        <v>1864.0000000000005</v>
      </c>
    </row>
    <row r="124" spans="1:14" ht="14.4" customHeight="1" x14ac:dyDescent="0.3">
      <c r="A124" s="747" t="s">
        <v>576</v>
      </c>
      <c r="B124" s="748" t="s">
        <v>577</v>
      </c>
      <c r="C124" s="749" t="s">
        <v>589</v>
      </c>
      <c r="D124" s="750" t="s">
        <v>590</v>
      </c>
      <c r="E124" s="751">
        <v>50113001</v>
      </c>
      <c r="F124" s="750" t="s">
        <v>603</v>
      </c>
      <c r="G124" s="749" t="s">
        <v>578</v>
      </c>
      <c r="H124" s="749">
        <v>132522</v>
      </c>
      <c r="I124" s="749">
        <v>132522</v>
      </c>
      <c r="J124" s="749" t="s">
        <v>809</v>
      </c>
      <c r="K124" s="749" t="s">
        <v>810</v>
      </c>
      <c r="L124" s="752">
        <v>81.90000000000002</v>
      </c>
      <c r="M124" s="752">
        <v>2</v>
      </c>
      <c r="N124" s="753">
        <v>163.80000000000004</v>
      </c>
    </row>
    <row r="125" spans="1:14" ht="14.4" customHeight="1" x14ac:dyDescent="0.3">
      <c r="A125" s="747" t="s">
        <v>576</v>
      </c>
      <c r="B125" s="748" t="s">
        <v>577</v>
      </c>
      <c r="C125" s="749" t="s">
        <v>589</v>
      </c>
      <c r="D125" s="750" t="s">
        <v>590</v>
      </c>
      <c r="E125" s="751">
        <v>50113001</v>
      </c>
      <c r="F125" s="750" t="s">
        <v>603</v>
      </c>
      <c r="G125" s="749" t="s">
        <v>578</v>
      </c>
      <c r="H125" s="749">
        <v>154150</v>
      </c>
      <c r="I125" s="749">
        <v>132522</v>
      </c>
      <c r="J125" s="749" t="s">
        <v>809</v>
      </c>
      <c r="K125" s="749" t="s">
        <v>810</v>
      </c>
      <c r="L125" s="752">
        <v>82.813333333333347</v>
      </c>
      <c r="M125" s="752">
        <v>3</v>
      </c>
      <c r="N125" s="753">
        <v>248.44000000000003</v>
      </c>
    </row>
    <row r="126" spans="1:14" ht="14.4" customHeight="1" x14ac:dyDescent="0.3">
      <c r="A126" s="747" t="s">
        <v>576</v>
      </c>
      <c r="B126" s="748" t="s">
        <v>577</v>
      </c>
      <c r="C126" s="749" t="s">
        <v>589</v>
      </c>
      <c r="D126" s="750" t="s">
        <v>590</v>
      </c>
      <c r="E126" s="751">
        <v>50113001</v>
      </c>
      <c r="F126" s="750" t="s">
        <v>603</v>
      </c>
      <c r="G126" s="749" t="s">
        <v>607</v>
      </c>
      <c r="H126" s="749">
        <v>168326</v>
      </c>
      <c r="I126" s="749">
        <v>168326</v>
      </c>
      <c r="J126" s="749" t="s">
        <v>811</v>
      </c>
      <c r="K126" s="749" t="s">
        <v>812</v>
      </c>
      <c r="L126" s="752">
        <v>350.76999999999992</v>
      </c>
      <c r="M126" s="752">
        <v>1</v>
      </c>
      <c r="N126" s="753">
        <v>350.76999999999992</v>
      </c>
    </row>
    <row r="127" spans="1:14" ht="14.4" customHeight="1" x14ac:dyDescent="0.3">
      <c r="A127" s="747" t="s">
        <v>576</v>
      </c>
      <c r="B127" s="748" t="s">
        <v>577</v>
      </c>
      <c r="C127" s="749" t="s">
        <v>589</v>
      </c>
      <c r="D127" s="750" t="s">
        <v>590</v>
      </c>
      <c r="E127" s="751">
        <v>50113001</v>
      </c>
      <c r="F127" s="750" t="s">
        <v>603</v>
      </c>
      <c r="G127" s="749" t="s">
        <v>607</v>
      </c>
      <c r="H127" s="749">
        <v>168327</v>
      </c>
      <c r="I127" s="749">
        <v>168327</v>
      </c>
      <c r="J127" s="749" t="s">
        <v>811</v>
      </c>
      <c r="K127" s="749" t="s">
        <v>813</v>
      </c>
      <c r="L127" s="752">
        <v>1267.94</v>
      </c>
      <c r="M127" s="752">
        <v>2</v>
      </c>
      <c r="N127" s="753">
        <v>2535.88</v>
      </c>
    </row>
    <row r="128" spans="1:14" ht="14.4" customHeight="1" x14ac:dyDescent="0.3">
      <c r="A128" s="747" t="s">
        <v>576</v>
      </c>
      <c r="B128" s="748" t="s">
        <v>577</v>
      </c>
      <c r="C128" s="749" t="s">
        <v>589</v>
      </c>
      <c r="D128" s="750" t="s">
        <v>590</v>
      </c>
      <c r="E128" s="751">
        <v>50113001</v>
      </c>
      <c r="F128" s="750" t="s">
        <v>603</v>
      </c>
      <c r="G128" s="749" t="s">
        <v>604</v>
      </c>
      <c r="H128" s="749">
        <v>210108</v>
      </c>
      <c r="I128" s="749">
        <v>210108</v>
      </c>
      <c r="J128" s="749" t="s">
        <v>814</v>
      </c>
      <c r="K128" s="749" t="s">
        <v>815</v>
      </c>
      <c r="L128" s="752">
        <v>735.07999999999993</v>
      </c>
      <c r="M128" s="752">
        <v>1</v>
      </c>
      <c r="N128" s="753">
        <v>735.07999999999993</v>
      </c>
    </row>
    <row r="129" spans="1:14" ht="14.4" customHeight="1" x14ac:dyDescent="0.3">
      <c r="A129" s="747" t="s">
        <v>576</v>
      </c>
      <c r="B129" s="748" t="s">
        <v>577</v>
      </c>
      <c r="C129" s="749" t="s">
        <v>589</v>
      </c>
      <c r="D129" s="750" t="s">
        <v>590</v>
      </c>
      <c r="E129" s="751">
        <v>50113001</v>
      </c>
      <c r="F129" s="750" t="s">
        <v>603</v>
      </c>
      <c r="G129" s="749" t="s">
        <v>607</v>
      </c>
      <c r="H129" s="749">
        <v>193745</v>
      </c>
      <c r="I129" s="749">
        <v>193745</v>
      </c>
      <c r="J129" s="749" t="s">
        <v>814</v>
      </c>
      <c r="K129" s="749" t="s">
        <v>816</v>
      </c>
      <c r="L129" s="752">
        <v>1567.79</v>
      </c>
      <c r="M129" s="752">
        <v>1</v>
      </c>
      <c r="N129" s="753">
        <v>1567.79</v>
      </c>
    </row>
    <row r="130" spans="1:14" ht="14.4" customHeight="1" x14ac:dyDescent="0.3">
      <c r="A130" s="747" t="s">
        <v>576</v>
      </c>
      <c r="B130" s="748" t="s">
        <v>577</v>
      </c>
      <c r="C130" s="749" t="s">
        <v>589</v>
      </c>
      <c r="D130" s="750" t="s">
        <v>590</v>
      </c>
      <c r="E130" s="751">
        <v>50113001</v>
      </c>
      <c r="F130" s="750" t="s">
        <v>603</v>
      </c>
      <c r="G130" s="749" t="s">
        <v>604</v>
      </c>
      <c r="H130" s="749">
        <v>192202</v>
      </c>
      <c r="I130" s="749">
        <v>192202</v>
      </c>
      <c r="J130" s="749" t="s">
        <v>817</v>
      </c>
      <c r="K130" s="749" t="s">
        <v>818</v>
      </c>
      <c r="L130" s="752">
        <v>88.480000000000018</v>
      </c>
      <c r="M130" s="752">
        <v>1</v>
      </c>
      <c r="N130" s="753">
        <v>88.480000000000018</v>
      </c>
    </row>
    <row r="131" spans="1:14" ht="14.4" customHeight="1" x14ac:dyDescent="0.3">
      <c r="A131" s="747" t="s">
        <v>576</v>
      </c>
      <c r="B131" s="748" t="s">
        <v>577</v>
      </c>
      <c r="C131" s="749" t="s">
        <v>589</v>
      </c>
      <c r="D131" s="750" t="s">
        <v>590</v>
      </c>
      <c r="E131" s="751">
        <v>50113001</v>
      </c>
      <c r="F131" s="750" t="s">
        <v>603</v>
      </c>
      <c r="G131" s="749" t="s">
        <v>604</v>
      </c>
      <c r="H131" s="749">
        <v>192205</v>
      </c>
      <c r="I131" s="749">
        <v>192205</v>
      </c>
      <c r="J131" s="749" t="s">
        <v>817</v>
      </c>
      <c r="K131" s="749" t="s">
        <v>819</v>
      </c>
      <c r="L131" s="752">
        <v>88.283333333333346</v>
      </c>
      <c r="M131" s="752">
        <v>3</v>
      </c>
      <c r="N131" s="753">
        <v>264.85000000000002</v>
      </c>
    </row>
    <row r="132" spans="1:14" ht="14.4" customHeight="1" x14ac:dyDescent="0.3">
      <c r="A132" s="747" t="s">
        <v>576</v>
      </c>
      <c r="B132" s="748" t="s">
        <v>577</v>
      </c>
      <c r="C132" s="749" t="s">
        <v>589</v>
      </c>
      <c r="D132" s="750" t="s">
        <v>590</v>
      </c>
      <c r="E132" s="751">
        <v>50113001</v>
      </c>
      <c r="F132" s="750" t="s">
        <v>603</v>
      </c>
      <c r="G132" s="749" t="s">
        <v>604</v>
      </c>
      <c r="H132" s="749">
        <v>159643</v>
      </c>
      <c r="I132" s="749">
        <v>59643</v>
      </c>
      <c r="J132" s="749" t="s">
        <v>820</v>
      </c>
      <c r="K132" s="749" t="s">
        <v>821</v>
      </c>
      <c r="L132" s="752">
        <v>146.51575567200379</v>
      </c>
      <c r="M132" s="752">
        <v>1</v>
      </c>
      <c r="N132" s="753">
        <v>146.51575567200379</v>
      </c>
    </row>
    <row r="133" spans="1:14" ht="14.4" customHeight="1" x14ac:dyDescent="0.3">
      <c r="A133" s="747" t="s">
        <v>576</v>
      </c>
      <c r="B133" s="748" t="s">
        <v>577</v>
      </c>
      <c r="C133" s="749" t="s">
        <v>589</v>
      </c>
      <c r="D133" s="750" t="s">
        <v>590</v>
      </c>
      <c r="E133" s="751">
        <v>50113001</v>
      </c>
      <c r="F133" s="750" t="s">
        <v>603</v>
      </c>
      <c r="G133" s="749" t="s">
        <v>604</v>
      </c>
      <c r="H133" s="749">
        <v>214593</v>
      </c>
      <c r="I133" s="749">
        <v>214593</v>
      </c>
      <c r="J133" s="749" t="s">
        <v>822</v>
      </c>
      <c r="K133" s="749" t="s">
        <v>823</v>
      </c>
      <c r="L133" s="752">
        <v>56.16</v>
      </c>
      <c r="M133" s="752">
        <v>1</v>
      </c>
      <c r="N133" s="753">
        <v>56.16</v>
      </c>
    </row>
    <row r="134" spans="1:14" ht="14.4" customHeight="1" x14ac:dyDescent="0.3">
      <c r="A134" s="747" t="s">
        <v>576</v>
      </c>
      <c r="B134" s="748" t="s">
        <v>577</v>
      </c>
      <c r="C134" s="749" t="s">
        <v>589</v>
      </c>
      <c r="D134" s="750" t="s">
        <v>590</v>
      </c>
      <c r="E134" s="751">
        <v>50113001</v>
      </c>
      <c r="F134" s="750" t="s">
        <v>603</v>
      </c>
      <c r="G134" s="749" t="s">
        <v>604</v>
      </c>
      <c r="H134" s="749">
        <v>199680</v>
      </c>
      <c r="I134" s="749">
        <v>199680</v>
      </c>
      <c r="J134" s="749" t="s">
        <v>824</v>
      </c>
      <c r="K134" s="749" t="s">
        <v>825</v>
      </c>
      <c r="L134" s="752">
        <v>364.58000000000004</v>
      </c>
      <c r="M134" s="752">
        <v>18</v>
      </c>
      <c r="N134" s="753">
        <v>6562.4400000000005</v>
      </c>
    </row>
    <row r="135" spans="1:14" ht="14.4" customHeight="1" x14ac:dyDescent="0.3">
      <c r="A135" s="747" t="s">
        <v>576</v>
      </c>
      <c r="B135" s="748" t="s">
        <v>577</v>
      </c>
      <c r="C135" s="749" t="s">
        <v>589</v>
      </c>
      <c r="D135" s="750" t="s">
        <v>590</v>
      </c>
      <c r="E135" s="751">
        <v>50113001</v>
      </c>
      <c r="F135" s="750" t="s">
        <v>603</v>
      </c>
      <c r="G135" s="749" t="s">
        <v>604</v>
      </c>
      <c r="H135" s="749">
        <v>187076</v>
      </c>
      <c r="I135" s="749">
        <v>87076</v>
      </c>
      <c r="J135" s="749" t="s">
        <v>826</v>
      </c>
      <c r="K135" s="749" t="s">
        <v>827</v>
      </c>
      <c r="L135" s="752">
        <v>127.9666666666667</v>
      </c>
      <c r="M135" s="752">
        <v>3</v>
      </c>
      <c r="N135" s="753">
        <v>383.90000000000009</v>
      </c>
    </row>
    <row r="136" spans="1:14" ht="14.4" customHeight="1" x14ac:dyDescent="0.3">
      <c r="A136" s="747" t="s">
        <v>576</v>
      </c>
      <c r="B136" s="748" t="s">
        <v>577</v>
      </c>
      <c r="C136" s="749" t="s">
        <v>589</v>
      </c>
      <c r="D136" s="750" t="s">
        <v>590</v>
      </c>
      <c r="E136" s="751">
        <v>50113001</v>
      </c>
      <c r="F136" s="750" t="s">
        <v>603</v>
      </c>
      <c r="G136" s="749" t="s">
        <v>604</v>
      </c>
      <c r="H136" s="749">
        <v>192757</v>
      </c>
      <c r="I136" s="749">
        <v>92757</v>
      </c>
      <c r="J136" s="749" t="s">
        <v>826</v>
      </c>
      <c r="K136" s="749" t="s">
        <v>828</v>
      </c>
      <c r="L136" s="752">
        <v>74.859861306302008</v>
      </c>
      <c r="M136" s="752">
        <v>1</v>
      </c>
      <c r="N136" s="753">
        <v>74.859861306302008</v>
      </c>
    </row>
    <row r="137" spans="1:14" ht="14.4" customHeight="1" x14ac:dyDescent="0.3">
      <c r="A137" s="747" t="s">
        <v>576</v>
      </c>
      <c r="B137" s="748" t="s">
        <v>577</v>
      </c>
      <c r="C137" s="749" t="s">
        <v>589</v>
      </c>
      <c r="D137" s="750" t="s">
        <v>590</v>
      </c>
      <c r="E137" s="751">
        <v>50113001</v>
      </c>
      <c r="F137" s="750" t="s">
        <v>603</v>
      </c>
      <c r="G137" s="749" t="s">
        <v>604</v>
      </c>
      <c r="H137" s="749">
        <v>846413</v>
      </c>
      <c r="I137" s="749">
        <v>57585</v>
      </c>
      <c r="J137" s="749" t="s">
        <v>829</v>
      </c>
      <c r="K137" s="749" t="s">
        <v>830</v>
      </c>
      <c r="L137" s="752">
        <v>133.42000000000002</v>
      </c>
      <c r="M137" s="752">
        <v>2</v>
      </c>
      <c r="N137" s="753">
        <v>266.84000000000003</v>
      </c>
    </row>
    <row r="138" spans="1:14" ht="14.4" customHeight="1" x14ac:dyDescent="0.3">
      <c r="A138" s="747" t="s">
        <v>576</v>
      </c>
      <c r="B138" s="748" t="s">
        <v>577</v>
      </c>
      <c r="C138" s="749" t="s">
        <v>589</v>
      </c>
      <c r="D138" s="750" t="s">
        <v>590</v>
      </c>
      <c r="E138" s="751">
        <v>50113001</v>
      </c>
      <c r="F138" s="750" t="s">
        <v>603</v>
      </c>
      <c r="G138" s="749" t="s">
        <v>604</v>
      </c>
      <c r="H138" s="749">
        <v>500618</v>
      </c>
      <c r="I138" s="749">
        <v>125753</v>
      </c>
      <c r="J138" s="749" t="s">
        <v>831</v>
      </c>
      <c r="K138" s="749" t="s">
        <v>832</v>
      </c>
      <c r="L138" s="752">
        <v>264.94045809262161</v>
      </c>
      <c r="M138" s="752">
        <v>1</v>
      </c>
      <c r="N138" s="753">
        <v>264.94045809262161</v>
      </c>
    </row>
    <row r="139" spans="1:14" ht="14.4" customHeight="1" x14ac:dyDescent="0.3">
      <c r="A139" s="747" t="s">
        <v>576</v>
      </c>
      <c r="B139" s="748" t="s">
        <v>577</v>
      </c>
      <c r="C139" s="749" t="s">
        <v>589</v>
      </c>
      <c r="D139" s="750" t="s">
        <v>590</v>
      </c>
      <c r="E139" s="751">
        <v>50113001</v>
      </c>
      <c r="F139" s="750" t="s">
        <v>603</v>
      </c>
      <c r="G139" s="749" t="s">
        <v>604</v>
      </c>
      <c r="H139" s="749">
        <v>129740</v>
      </c>
      <c r="I139" s="749">
        <v>29740</v>
      </c>
      <c r="J139" s="749" t="s">
        <v>833</v>
      </c>
      <c r="K139" s="749" t="s">
        <v>761</v>
      </c>
      <c r="L139" s="752">
        <v>1022.24</v>
      </c>
      <c r="M139" s="752">
        <v>1</v>
      </c>
      <c r="N139" s="753">
        <v>1022.24</v>
      </c>
    </row>
    <row r="140" spans="1:14" ht="14.4" customHeight="1" x14ac:dyDescent="0.3">
      <c r="A140" s="747" t="s">
        <v>576</v>
      </c>
      <c r="B140" s="748" t="s">
        <v>577</v>
      </c>
      <c r="C140" s="749" t="s">
        <v>589</v>
      </c>
      <c r="D140" s="750" t="s">
        <v>590</v>
      </c>
      <c r="E140" s="751">
        <v>50113001</v>
      </c>
      <c r="F140" s="750" t="s">
        <v>603</v>
      </c>
      <c r="G140" s="749" t="s">
        <v>604</v>
      </c>
      <c r="H140" s="749">
        <v>129734</v>
      </c>
      <c r="I140" s="749">
        <v>29734</v>
      </c>
      <c r="J140" s="749" t="s">
        <v>834</v>
      </c>
      <c r="K140" s="749" t="s">
        <v>761</v>
      </c>
      <c r="L140" s="752">
        <v>1040.22</v>
      </c>
      <c r="M140" s="752">
        <v>1</v>
      </c>
      <c r="N140" s="753">
        <v>1040.22</v>
      </c>
    </row>
    <row r="141" spans="1:14" ht="14.4" customHeight="1" x14ac:dyDescent="0.3">
      <c r="A141" s="747" t="s">
        <v>576</v>
      </c>
      <c r="B141" s="748" t="s">
        <v>577</v>
      </c>
      <c r="C141" s="749" t="s">
        <v>589</v>
      </c>
      <c r="D141" s="750" t="s">
        <v>590</v>
      </c>
      <c r="E141" s="751">
        <v>50113001</v>
      </c>
      <c r="F141" s="750" t="s">
        <v>603</v>
      </c>
      <c r="G141" s="749" t="s">
        <v>604</v>
      </c>
      <c r="H141" s="749">
        <v>214902</v>
      </c>
      <c r="I141" s="749">
        <v>214902</v>
      </c>
      <c r="J141" s="749" t="s">
        <v>835</v>
      </c>
      <c r="K141" s="749" t="s">
        <v>836</v>
      </c>
      <c r="L141" s="752">
        <v>56.594999999999999</v>
      </c>
      <c r="M141" s="752">
        <v>2</v>
      </c>
      <c r="N141" s="753">
        <v>113.19</v>
      </c>
    </row>
    <row r="142" spans="1:14" ht="14.4" customHeight="1" x14ac:dyDescent="0.3">
      <c r="A142" s="747" t="s">
        <v>576</v>
      </c>
      <c r="B142" s="748" t="s">
        <v>577</v>
      </c>
      <c r="C142" s="749" t="s">
        <v>589</v>
      </c>
      <c r="D142" s="750" t="s">
        <v>590</v>
      </c>
      <c r="E142" s="751">
        <v>50113001</v>
      </c>
      <c r="F142" s="750" t="s">
        <v>603</v>
      </c>
      <c r="G142" s="749" t="s">
        <v>604</v>
      </c>
      <c r="H142" s="749">
        <v>214904</v>
      </c>
      <c r="I142" s="749">
        <v>214904</v>
      </c>
      <c r="J142" s="749" t="s">
        <v>837</v>
      </c>
      <c r="K142" s="749" t="s">
        <v>838</v>
      </c>
      <c r="L142" s="752">
        <v>81.96</v>
      </c>
      <c r="M142" s="752">
        <v>3</v>
      </c>
      <c r="N142" s="753">
        <v>245.88</v>
      </c>
    </row>
    <row r="143" spans="1:14" ht="14.4" customHeight="1" x14ac:dyDescent="0.3">
      <c r="A143" s="747" t="s">
        <v>576</v>
      </c>
      <c r="B143" s="748" t="s">
        <v>577</v>
      </c>
      <c r="C143" s="749" t="s">
        <v>589</v>
      </c>
      <c r="D143" s="750" t="s">
        <v>590</v>
      </c>
      <c r="E143" s="751">
        <v>50113001</v>
      </c>
      <c r="F143" s="750" t="s">
        <v>603</v>
      </c>
      <c r="G143" s="749" t="s">
        <v>607</v>
      </c>
      <c r="H143" s="749">
        <v>169189</v>
      </c>
      <c r="I143" s="749">
        <v>69189</v>
      </c>
      <c r="J143" s="749" t="s">
        <v>839</v>
      </c>
      <c r="K143" s="749" t="s">
        <v>840</v>
      </c>
      <c r="L143" s="752">
        <v>61.309230769230759</v>
      </c>
      <c r="M143" s="752">
        <v>13</v>
      </c>
      <c r="N143" s="753">
        <v>797.01999999999987</v>
      </c>
    </row>
    <row r="144" spans="1:14" ht="14.4" customHeight="1" x14ac:dyDescent="0.3">
      <c r="A144" s="747" t="s">
        <v>576</v>
      </c>
      <c r="B144" s="748" t="s">
        <v>577</v>
      </c>
      <c r="C144" s="749" t="s">
        <v>589</v>
      </c>
      <c r="D144" s="750" t="s">
        <v>590</v>
      </c>
      <c r="E144" s="751">
        <v>50113001</v>
      </c>
      <c r="F144" s="750" t="s">
        <v>603</v>
      </c>
      <c r="G144" s="749" t="s">
        <v>607</v>
      </c>
      <c r="H144" s="749">
        <v>146692</v>
      </c>
      <c r="I144" s="749">
        <v>46692</v>
      </c>
      <c r="J144" s="749" t="s">
        <v>841</v>
      </c>
      <c r="K144" s="749" t="s">
        <v>842</v>
      </c>
      <c r="L144" s="752">
        <v>77.759999999999991</v>
      </c>
      <c r="M144" s="752">
        <v>2</v>
      </c>
      <c r="N144" s="753">
        <v>155.51999999999998</v>
      </c>
    </row>
    <row r="145" spans="1:14" ht="14.4" customHeight="1" x14ac:dyDescent="0.3">
      <c r="A145" s="747" t="s">
        <v>576</v>
      </c>
      <c r="B145" s="748" t="s">
        <v>577</v>
      </c>
      <c r="C145" s="749" t="s">
        <v>589</v>
      </c>
      <c r="D145" s="750" t="s">
        <v>590</v>
      </c>
      <c r="E145" s="751">
        <v>50113001</v>
      </c>
      <c r="F145" s="750" t="s">
        <v>603</v>
      </c>
      <c r="G145" s="749" t="s">
        <v>604</v>
      </c>
      <c r="H145" s="749">
        <v>116461</v>
      </c>
      <c r="I145" s="749">
        <v>16461</v>
      </c>
      <c r="J145" s="749" t="s">
        <v>843</v>
      </c>
      <c r="K145" s="749" t="s">
        <v>844</v>
      </c>
      <c r="L145" s="752">
        <v>83.449999999999989</v>
      </c>
      <c r="M145" s="752">
        <v>1</v>
      </c>
      <c r="N145" s="753">
        <v>83.449999999999989</v>
      </c>
    </row>
    <row r="146" spans="1:14" ht="14.4" customHeight="1" x14ac:dyDescent="0.3">
      <c r="A146" s="747" t="s">
        <v>576</v>
      </c>
      <c r="B146" s="748" t="s">
        <v>577</v>
      </c>
      <c r="C146" s="749" t="s">
        <v>589</v>
      </c>
      <c r="D146" s="750" t="s">
        <v>590</v>
      </c>
      <c r="E146" s="751">
        <v>50113001</v>
      </c>
      <c r="F146" s="750" t="s">
        <v>603</v>
      </c>
      <c r="G146" s="749" t="s">
        <v>604</v>
      </c>
      <c r="H146" s="749">
        <v>47995</v>
      </c>
      <c r="I146" s="749">
        <v>47995</v>
      </c>
      <c r="J146" s="749" t="s">
        <v>845</v>
      </c>
      <c r="K146" s="749" t="s">
        <v>846</v>
      </c>
      <c r="L146" s="752">
        <v>863.69</v>
      </c>
      <c r="M146" s="752">
        <v>1</v>
      </c>
      <c r="N146" s="753">
        <v>863.69</v>
      </c>
    </row>
    <row r="147" spans="1:14" ht="14.4" customHeight="1" x14ac:dyDescent="0.3">
      <c r="A147" s="747" t="s">
        <v>576</v>
      </c>
      <c r="B147" s="748" t="s">
        <v>577</v>
      </c>
      <c r="C147" s="749" t="s">
        <v>589</v>
      </c>
      <c r="D147" s="750" t="s">
        <v>590</v>
      </c>
      <c r="E147" s="751">
        <v>50113001</v>
      </c>
      <c r="F147" s="750" t="s">
        <v>603</v>
      </c>
      <c r="G147" s="749" t="s">
        <v>604</v>
      </c>
      <c r="H147" s="749">
        <v>119378</v>
      </c>
      <c r="I147" s="749">
        <v>19378</v>
      </c>
      <c r="J147" s="749" t="s">
        <v>847</v>
      </c>
      <c r="K147" s="749" t="s">
        <v>848</v>
      </c>
      <c r="L147" s="752">
        <v>110.72</v>
      </c>
      <c r="M147" s="752">
        <v>1</v>
      </c>
      <c r="N147" s="753">
        <v>110.72</v>
      </c>
    </row>
    <row r="148" spans="1:14" ht="14.4" customHeight="1" x14ac:dyDescent="0.3">
      <c r="A148" s="747" t="s">
        <v>576</v>
      </c>
      <c r="B148" s="748" t="s">
        <v>577</v>
      </c>
      <c r="C148" s="749" t="s">
        <v>589</v>
      </c>
      <c r="D148" s="750" t="s">
        <v>590</v>
      </c>
      <c r="E148" s="751">
        <v>50113001</v>
      </c>
      <c r="F148" s="750" t="s">
        <v>603</v>
      </c>
      <c r="G148" s="749" t="s">
        <v>604</v>
      </c>
      <c r="H148" s="749">
        <v>193124</v>
      </c>
      <c r="I148" s="749">
        <v>93124</v>
      </c>
      <c r="J148" s="749" t="s">
        <v>847</v>
      </c>
      <c r="K148" s="749" t="s">
        <v>849</v>
      </c>
      <c r="L148" s="752">
        <v>75.690000000000026</v>
      </c>
      <c r="M148" s="752">
        <v>1</v>
      </c>
      <c r="N148" s="753">
        <v>75.690000000000026</v>
      </c>
    </row>
    <row r="149" spans="1:14" ht="14.4" customHeight="1" x14ac:dyDescent="0.3">
      <c r="A149" s="747" t="s">
        <v>576</v>
      </c>
      <c r="B149" s="748" t="s">
        <v>577</v>
      </c>
      <c r="C149" s="749" t="s">
        <v>589</v>
      </c>
      <c r="D149" s="750" t="s">
        <v>590</v>
      </c>
      <c r="E149" s="751">
        <v>50113001</v>
      </c>
      <c r="F149" s="750" t="s">
        <v>603</v>
      </c>
      <c r="G149" s="749" t="s">
        <v>604</v>
      </c>
      <c r="H149" s="749">
        <v>59571</v>
      </c>
      <c r="I149" s="749">
        <v>59571</v>
      </c>
      <c r="J149" s="749" t="s">
        <v>850</v>
      </c>
      <c r="K149" s="749" t="s">
        <v>851</v>
      </c>
      <c r="L149" s="752">
        <v>236.94000000000005</v>
      </c>
      <c r="M149" s="752">
        <v>1</v>
      </c>
      <c r="N149" s="753">
        <v>236.94000000000005</v>
      </c>
    </row>
    <row r="150" spans="1:14" ht="14.4" customHeight="1" x14ac:dyDescent="0.3">
      <c r="A150" s="747" t="s">
        <v>576</v>
      </c>
      <c r="B150" s="748" t="s">
        <v>577</v>
      </c>
      <c r="C150" s="749" t="s">
        <v>589</v>
      </c>
      <c r="D150" s="750" t="s">
        <v>590</v>
      </c>
      <c r="E150" s="751">
        <v>50113001</v>
      </c>
      <c r="F150" s="750" t="s">
        <v>603</v>
      </c>
      <c r="G150" s="749" t="s">
        <v>604</v>
      </c>
      <c r="H150" s="749">
        <v>159570</v>
      </c>
      <c r="I150" s="749">
        <v>59570</v>
      </c>
      <c r="J150" s="749" t="s">
        <v>850</v>
      </c>
      <c r="K150" s="749" t="s">
        <v>852</v>
      </c>
      <c r="L150" s="752">
        <v>120.18799999999999</v>
      </c>
      <c r="M150" s="752">
        <v>10</v>
      </c>
      <c r="N150" s="753">
        <v>1201.8799999999999</v>
      </c>
    </row>
    <row r="151" spans="1:14" ht="14.4" customHeight="1" x14ac:dyDescent="0.3">
      <c r="A151" s="747" t="s">
        <v>576</v>
      </c>
      <c r="B151" s="748" t="s">
        <v>577</v>
      </c>
      <c r="C151" s="749" t="s">
        <v>589</v>
      </c>
      <c r="D151" s="750" t="s">
        <v>590</v>
      </c>
      <c r="E151" s="751">
        <v>50113001</v>
      </c>
      <c r="F151" s="750" t="s">
        <v>603</v>
      </c>
      <c r="G151" s="749" t="s">
        <v>604</v>
      </c>
      <c r="H151" s="749">
        <v>207506</v>
      </c>
      <c r="I151" s="749">
        <v>207506</v>
      </c>
      <c r="J151" s="749" t="s">
        <v>853</v>
      </c>
      <c r="K151" s="749" t="s">
        <v>854</v>
      </c>
      <c r="L151" s="752">
        <v>588.15</v>
      </c>
      <c r="M151" s="752">
        <v>1</v>
      </c>
      <c r="N151" s="753">
        <v>588.15</v>
      </c>
    </row>
    <row r="152" spans="1:14" ht="14.4" customHeight="1" x14ac:dyDescent="0.3">
      <c r="A152" s="747" t="s">
        <v>576</v>
      </c>
      <c r="B152" s="748" t="s">
        <v>577</v>
      </c>
      <c r="C152" s="749" t="s">
        <v>589</v>
      </c>
      <c r="D152" s="750" t="s">
        <v>590</v>
      </c>
      <c r="E152" s="751">
        <v>50113001</v>
      </c>
      <c r="F152" s="750" t="s">
        <v>603</v>
      </c>
      <c r="G152" s="749" t="s">
        <v>607</v>
      </c>
      <c r="H152" s="749">
        <v>147657</v>
      </c>
      <c r="I152" s="749">
        <v>47657</v>
      </c>
      <c r="J152" s="749" t="s">
        <v>855</v>
      </c>
      <c r="K152" s="749" t="s">
        <v>856</v>
      </c>
      <c r="L152" s="752">
        <v>313.79000000000002</v>
      </c>
      <c r="M152" s="752">
        <v>2</v>
      </c>
      <c r="N152" s="753">
        <v>627.58000000000004</v>
      </c>
    </row>
    <row r="153" spans="1:14" ht="14.4" customHeight="1" x14ac:dyDescent="0.3">
      <c r="A153" s="747" t="s">
        <v>576</v>
      </c>
      <c r="B153" s="748" t="s">
        <v>577</v>
      </c>
      <c r="C153" s="749" t="s">
        <v>589</v>
      </c>
      <c r="D153" s="750" t="s">
        <v>590</v>
      </c>
      <c r="E153" s="751">
        <v>50113001</v>
      </c>
      <c r="F153" s="750" t="s">
        <v>603</v>
      </c>
      <c r="G153" s="749" t="s">
        <v>604</v>
      </c>
      <c r="H153" s="749">
        <v>185266</v>
      </c>
      <c r="I153" s="749">
        <v>185266</v>
      </c>
      <c r="J153" s="749" t="s">
        <v>857</v>
      </c>
      <c r="K153" s="749" t="s">
        <v>858</v>
      </c>
      <c r="L153" s="752">
        <v>176.15</v>
      </c>
      <c r="M153" s="752">
        <v>2</v>
      </c>
      <c r="N153" s="753">
        <v>352.3</v>
      </c>
    </row>
    <row r="154" spans="1:14" ht="14.4" customHeight="1" x14ac:dyDescent="0.3">
      <c r="A154" s="747" t="s">
        <v>576</v>
      </c>
      <c r="B154" s="748" t="s">
        <v>577</v>
      </c>
      <c r="C154" s="749" t="s">
        <v>589</v>
      </c>
      <c r="D154" s="750" t="s">
        <v>590</v>
      </c>
      <c r="E154" s="751">
        <v>50113001</v>
      </c>
      <c r="F154" s="750" t="s">
        <v>603</v>
      </c>
      <c r="G154" s="749" t="s">
        <v>607</v>
      </c>
      <c r="H154" s="749">
        <v>114439</v>
      </c>
      <c r="I154" s="749">
        <v>14439</v>
      </c>
      <c r="J154" s="749" t="s">
        <v>859</v>
      </c>
      <c r="K154" s="749" t="s">
        <v>860</v>
      </c>
      <c r="L154" s="752">
        <v>98.600000000000037</v>
      </c>
      <c r="M154" s="752">
        <v>8</v>
      </c>
      <c r="N154" s="753">
        <v>788.8000000000003</v>
      </c>
    </row>
    <row r="155" spans="1:14" ht="14.4" customHeight="1" x14ac:dyDescent="0.3">
      <c r="A155" s="747" t="s">
        <v>576</v>
      </c>
      <c r="B155" s="748" t="s">
        <v>577</v>
      </c>
      <c r="C155" s="749" t="s">
        <v>589</v>
      </c>
      <c r="D155" s="750" t="s">
        <v>590</v>
      </c>
      <c r="E155" s="751">
        <v>50113001</v>
      </c>
      <c r="F155" s="750" t="s">
        <v>603</v>
      </c>
      <c r="G155" s="749" t="s">
        <v>604</v>
      </c>
      <c r="H155" s="749">
        <v>158827</v>
      </c>
      <c r="I155" s="749">
        <v>58827</v>
      </c>
      <c r="J155" s="749" t="s">
        <v>861</v>
      </c>
      <c r="K155" s="749" t="s">
        <v>862</v>
      </c>
      <c r="L155" s="752">
        <v>162.49</v>
      </c>
      <c r="M155" s="752">
        <v>1</v>
      </c>
      <c r="N155" s="753">
        <v>162.49</v>
      </c>
    </row>
    <row r="156" spans="1:14" ht="14.4" customHeight="1" x14ac:dyDescent="0.3">
      <c r="A156" s="747" t="s">
        <v>576</v>
      </c>
      <c r="B156" s="748" t="s">
        <v>577</v>
      </c>
      <c r="C156" s="749" t="s">
        <v>589</v>
      </c>
      <c r="D156" s="750" t="s">
        <v>590</v>
      </c>
      <c r="E156" s="751">
        <v>50113001</v>
      </c>
      <c r="F156" s="750" t="s">
        <v>603</v>
      </c>
      <c r="G156" s="749" t="s">
        <v>578</v>
      </c>
      <c r="H156" s="749">
        <v>213485</v>
      </c>
      <c r="I156" s="749">
        <v>213485</v>
      </c>
      <c r="J156" s="749" t="s">
        <v>863</v>
      </c>
      <c r="K156" s="749" t="s">
        <v>864</v>
      </c>
      <c r="L156" s="752">
        <v>721.20000000000016</v>
      </c>
      <c r="M156" s="752">
        <v>17</v>
      </c>
      <c r="N156" s="753">
        <v>12260.400000000003</v>
      </c>
    </row>
    <row r="157" spans="1:14" ht="14.4" customHeight="1" x14ac:dyDescent="0.3">
      <c r="A157" s="747" t="s">
        <v>576</v>
      </c>
      <c r="B157" s="748" t="s">
        <v>577</v>
      </c>
      <c r="C157" s="749" t="s">
        <v>589</v>
      </c>
      <c r="D157" s="750" t="s">
        <v>590</v>
      </c>
      <c r="E157" s="751">
        <v>50113001</v>
      </c>
      <c r="F157" s="750" t="s">
        <v>603</v>
      </c>
      <c r="G157" s="749" t="s">
        <v>607</v>
      </c>
      <c r="H157" s="749">
        <v>132063</v>
      </c>
      <c r="I157" s="749">
        <v>32063</v>
      </c>
      <c r="J157" s="749" t="s">
        <v>863</v>
      </c>
      <c r="K157" s="749" t="s">
        <v>864</v>
      </c>
      <c r="L157" s="752">
        <v>721.2</v>
      </c>
      <c r="M157" s="752">
        <v>71</v>
      </c>
      <c r="N157" s="753">
        <v>51205.200000000004</v>
      </c>
    </row>
    <row r="158" spans="1:14" ht="14.4" customHeight="1" x14ac:dyDescent="0.3">
      <c r="A158" s="747" t="s">
        <v>576</v>
      </c>
      <c r="B158" s="748" t="s">
        <v>577</v>
      </c>
      <c r="C158" s="749" t="s">
        <v>589</v>
      </c>
      <c r="D158" s="750" t="s">
        <v>590</v>
      </c>
      <c r="E158" s="751">
        <v>50113001</v>
      </c>
      <c r="F158" s="750" t="s">
        <v>603</v>
      </c>
      <c r="G158" s="749" t="s">
        <v>607</v>
      </c>
      <c r="H158" s="749">
        <v>213487</v>
      </c>
      <c r="I158" s="749">
        <v>213487</v>
      </c>
      <c r="J158" s="749" t="s">
        <v>863</v>
      </c>
      <c r="K158" s="749" t="s">
        <v>865</v>
      </c>
      <c r="L158" s="752">
        <v>285.31362119807767</v>
      </c>
      <c r="M158" s="752">
        <v>99</v>
      </c>
      <c r="N158" s="753">
        <v>28246.048498609689</v>
      </c>
    </row>
    <row r="159" spans="1:14" ht="14.4" customHeight="1" x14ac:dyDescent="0.3">
      <c r="A159" s="747" t="s">
        <v>576</v>
      </c>
      <c r="B159" s="748" t="s">
        <v>577</v>
      </c>
      <c r="C159" s="749" t="s">
        <v>589</v>
      </c>
      <c r="D159" s="750" t="s">
        <v>590</v>
      </c>
      <c r="E159" s="751">
        <v>50113001</v>
      </c>
      <c r="F159" s="750" t="s">
        <v>603</v>
      </c>
      <c r="G159" s="749" t="s">
        <v>607</v>
      </c>
      <c r="H159" s="749">
        <v>213489</v>
      </c>
      <c r="I159" s="749">
        <v>213489</v>
      </c>
      <c r="J159" s="749" t="s">
        <v>863</v>
      </c>
      <c r="K159" s="749" t="s">
        <v>866</v>
      </c>
      <c r="L159" s="752">
        <v>630.6600285714286</v>
      </c>
      <c r="M159" s="752">
        <v>105</v>
      </c>
      <c r="N159" s="753">
        <v>66219.303</v>
      </c>
    </row>
    <row r="160" spans="1:14" ht="14.4" customHeight="1" x14ac:dyDescent="0.3">
      <c r="A160" s="747" t="s">
        <v>576</v>
      </c>
      <c r="B160" s="748" t="s">
        <v>577</v>
      </c>
      <c r="C160" s="749" t="s">
        <v>589</v>
      </c>
      <c r="D160" s="750" t="s">
        <v>590</v>
      </c>
      <c r="E160" s="751">
        <v>50113001</v>
      </c>
      <c r="F160" s="750" t="s">
        <v>603</v>
      </c>
      <c r="G160" s="749" t="s">
        <v>607</v>
      </c>
      <c r="H160" s="749">
        <v>213490</v>
      </c>
      <c r="I160" s="749">
        <v>213490</v>
      </c>
      <c r="J160" s="749" t="s">
        <v>863</v>
      </c>
      <c r="K160" s="749" t="s">
        <v>867</v>
      </c>
      <c r="L160" s="752">
        <v>913.65000000000043</v>
      </c>
      <c r="M160" s="752">
        <v>27</v>
      </c>
      <c r="N160" s="753">
        <v>24668.55000000001</v>
      </c>
    </row>
    <row r="161" spans="1:14" ht="14.4" customHeight="1" x14ac:dyDescent="0.3">
      <c r="A161" s="747" t="s">
        <v>576</v>
      </c>
      <c r="B161" s="748" t="s">
        <v>577</v>
      </c>
      <c r="C161" s="749" t="s">
        <v>589</v>
      </c>
      <c r="D161" s="750" t="s">
        <v>590</v>
      </c>
      <c r="E161" s="751">
        <v>50113001</v>
      </c>
      <c r="F161" s="750" t="s">
        <v>603</v>
      </c>
      <c r="G161" s="749" t="s">
        <v>607</v>
      </c>
      <c r="H161" s="749">
        <v>213494</v>
      </c>
      <c r="I161" s="749">
        <v>213494</v>
      </c>
      <c r="J161" s="749" t="s">
        <v>863</v>
      </c>
      <c r="K161" s="749" t="s">
        <v>868</v>
      </c>
      <c r="L161" s="752">
        <v>408.95000000000022</v>
      </c>
      <c r="M161" s="752">
        <v>66</v>
      </c>
      <c r="N161" s="753">
        <v>26990.700000000015</v>
      </c>
    </row>
    <row r="162" spans="1:14" ht="14.4" customHeight="1" x14ac:dyDescent="0.3">
      <c r="A162" s="747" t="s">
        <v>576</v>
      </c>
      <c r="B162" s="748" t="s">
        <v>577</v>
      </c>
      <c r="C162" s="749" t="s">
        <v>589</v>
      </c>
      <c r="D162" s="750" t="s">
        <v>590</v>
      </c>
      <c r="E162" s="751">
        <v>50113001</v>
      </c>
      <c r="F162" s="750" t="s">
        <v>603</v>
      </c>
      <c r="G162" s="749" t="s">
        <v>578</v>
      </c>
      <c r="H162" s="749">
        <v>213482</v>
      </c>
      <c r="I162" s="749">
        <v>213482</v>
      </c>
      <c r="J162" s="749" t="s">
        <v>869</v>
      </c>
      <c r="K162" s="749" t="s">
        <v>870</v>
      </c>
      <c r="L162" s="752">
        <v>1501.0199999999998</v>
      </c>
      <c r="M162" s="752">
        <v>1</v>
      </c>
      <c r="N162" s="753">
        <v>1501.0199999999998</v>
      </c>
    </row>
    <row r="163" spans="1:14" ht="14.4" customHeight="1" x14ac:dyDescent="0.3">
      <c r="A163" s="747" t="s">
        <v>576</v>
      </c>
      <c r="B163" s="748" t="s">
        <v>577</v>
      </c>
      <c r="C163" s="749" t="s">
        <v>589</v>
      </c>
      <c r="D163" s="750" t="s">
        <v>590</v>
      </c>
      <c r="E163" s="751">
        <v>50113001</v>
      </c>
      <c r="F163" s="750" t="s">
        <v>603</v>
      </c>
      <c r="G163" s="749" t="s">
        <v>607</v>
      </c>
      <c r="H163" s="749">
        <v>159808</v>
      </c>
      <c r="I163" s="749">
        <v>59808</v>
      </c>
      <c r="J163" s="749" t="s">
        <v>869</v>
      </c>
      <c r="K163" s="749" t="s">
        <v>870</v>
      </c>
      <c r="L163" s="752">
        <v>1501.0199999999998</v>
      </c>
      <c r="M163" s="752">
        <v>4</v>
      </c>
      <c r="N163" s="753">
        <v>6004.079999999999</v>
      </c>
    </row>
    <row r="164" spans="1:14" ht="14.4" customHeight="1" x14ac:dyDescent="0.3">
      <c r="A164" s="747" t="s">
        <v>576</v>
      </c>
      <c r="B164" s="748" t="s">
        <v>577</v>
      </c>
      <c r="C164" s="749" t="s">
        <v>589</v>
      </c>
      <c r="D164" s="750" t="s">
        <v>590</v>
      </c>
      <c r="E164" s="751">
        <v>50113001</v>
      </c>
      <c r="F164" s="750" t="s">
        <v>603</v>
      </c>
      <c r="G164" s="749" t="s">
        <v>607</v>
      </c>
      <c r="H164" s="749">
        <v>213480</v>
      </c>
      <c r="I164" s="749">
        <v>213480</v>
      </c>
      <c r="J164" s="749" t="s">
        <v>869</v>
      </c>
      <c r="K164" s="749" t="s">
        <v>866</v>
      </c>
      <c r="L164" s="752">
        <v>1106.2600000000002</v>
      </c>
      <c r="M164" s="752">
        <v>9</v>
      </c>
      <c r="N164" s="753">
        <v>9956.340000000002</v>
      </c>
    </row>
    <row r="165" spans="1:14" ht="14.4" customHeight="1" x14ac:dyDescent="0.3">
      <c r="A165" s="747" t="s">
        <v>576</v>
      </c>
      <c r="B165" s="748" t="s">
        <v>577</v>
      </c>
      <c r="C165" s="749" t="s">
        <v>589</v>
      </c>
      <c r="D165" s="750" t="s">
        <v>590</v>
      </c>
      <c r="E165" s="751">
        <v>50113001</v>
      </c>
      <c r="F165" s="750" t="s">
        <v>603</v>
      </c>
      <c r="G165" s="749" t="s">
        <v>607</v>
      </c>
      <c r="H165" s="749">
        <v>213484</v>
      </c>
      <c r="I165" s="749">
        <v>213484</v>
      </c>
      <c r="J165" s="749" t="s">
        <v>869</v>
      </c>
      <c r="K165" s="749" t="s">
        <v>867</v>
      </c>
      <c r="L165" s="752">
        <v>1895.7700000000002</v>
      </c>
      <c r="M165" s="752">
        <v>3</v>
      </c>
      <c r="N165" s="753">
        <v>5687.31</v>
      </c>
    </row>
    <row r="166" spans="1:14" ht="14.4" customHeight="1" x14ac:dyDescent="0.3">
      <c r="A166" s="747" t="s">
        <v>576</v>
      </c>
      <c r="B166" s="748" t="s">
        <v>577</v>
      </c>
      <c r="C166" s="749" t="s">
        <v>589</v>
      </c>
      <c r="D166" s="750" t="s">
        <v>590</v>
      </c>
      <c r="E166" s="751">
        <v>50113001</v>
      </c>
      <c r="F166" s="750" t="s">
        <v>603</v>
      </c>
      <c r="G166" s="749" t="s">
        <v>578</v>
      </c>
      <c r="H166" s="749">
        <v>198219</v>
      </c>
      <c r="I166" s="749">
        <v>98219</v>
      </c>
      <c r="J166" s="749" t="s">
        <v>871</v>
      </c>
      <c r="K166" s="749" t="s">
        <v>872</v>
      </c>
      <c r="L166" s="752">
        <v>60.148571428571422</v>
      </c>
      <c r="M166" s="752">
        <v>35</v>
      </c>
      <c r="N166" s="753">
        <v>2105.1999999999998</v>
      </c>
    </row>
    <row r="167" spans="1:14" ht="14.4" customHeight="1" x14ac:dyDescent="0.3">
      <c r="A167" s="747" t="s">
        <v>576</v>
      </c>
      <c r="B167" s="748" t="s">
        <v>577</v>
      </c>
      <c r="C167" s="749" t="s">
        <v>589</v>
      </c>
      <c r="D167" s="750" t="s">
        <v>590</v>
      </c>
      <c r="E167" s="751">
        <v>50113001</v>
      </c>
      <c r="F167" s="750" t="s">
        <v>603</v>
      </c>
      <c r="G167" s="749" t="s">
        <v>607</v>
      </c>
      <c r="H167" s="749">
        <v>156808</v>
      </c>
      <c r="I167" s="749">
        <v>56808</v>
      </c>
      <c r="J167" s="749" t="s">
        <v>873</v>
      </c>
      <c r="K167" s="749" t="s">
        <v>874</v>
      </c>
      <c r="L167" s="752">
        <v>117.11000000000008</v>
      </c>
      <c r="M167" s="752">
        <v>1</v>
      </c>
      <c r="N167" s="753">
        <v>117.11000000000008</v>
      </c>
    </row>
    <row r="168" spans="1:14" ht="14.4" customHeight="1" x14ac:dyDescent="0.3">
      <c r="A168" s="747" t="s">
        <v>576</v>
      </c>
      <c r="B168" s="748" t="s">
        <v>577</v>
      </c>
      <c r="C168" s="749" t="s">
        <v>589</v>
      </c>
      <c r="D168" s="750" t="s">
        <v>590</v>
      </c>
      <c r="E168" s="751">
        <v>50113001</v>
      </c>
      <c r="F168" s="750" t="s">
        <v>603</v>
      </c>
      <c r="G168" s="749" t="s">
        <v>607</v>
      </c>
      <c r="H168" s="749">
        <v>156804</v>
      </c>
      <c r="I168" s="749">
        <v>56804</v>
      </c>
      <c r="J168" s="749" t="s">
        <v>875</v>
      </c>
      <c r="K168" s="749" t="s">
        <v>872</v>
      </c>
      <c r="L168" s="752">
        <v>31.495000000000005</v>
      </c>
      <c r="M168" s="752">
        <v>6</v>
      </c>
      <c r="N168" s="753">
        <v>188.97000000000003</v>
      </c>
    </row>
    <row r="169" spans="1:14" ht="14.4" customHeight="1" x14ac:dyDescent="0.3">
      <c r="A169" s="747" t="s">
        <v>576</v>
      </c>
      <c r="B169" s="748" t="s">
        <v>577</v>
      </c>
      <c r="C169" s="749" t="s">
        <v>589</v>
      </c>
      <c r="D169" s="750" t="s">
        <v>590</v>
      </c>
      <c r="E169" s="751">
        <v>50113001</v>
      </c>
      <c r="F169" s="750" t="s">
        <v>603</v>
      </c>
      <c r="G169" s="749" t="s">
        <v>607</v>
      </c>
      <c r="H169" s="749">
        <v>156805</v>
      </c>
      <c r="I169" s="749">
        <v>56805</v>
      </c>
      <c r="J169" s="749" t="s">
        <v>875</v>
      </c>
      <c r="K169" s="749" t="s">
        <v>876</v>
      </c>
      <c r="L169" s="752">
        <v>58.720000000000006</v>
      </c>
      <c r="M169" s="752">
        <v>5</v>
      </c>
      <c r="N169" s="753">
        <v>293.60000000000002</v>
      </c>
    </row>
    <row r="170" spans="1:14" ht="14.4" customHeight="1" x14ac:dyDescent="0.3">
      <c r="A170" s="747" t="s">
        <v>576</v>
      </c>
      <c r="B170" s="748" t="s">
        <v>577</v>
      </c>
      <c r="C170" s="749" t="s">
        <v>589</v>
      </c>
      <c r="D170" s="750" t="s">
        <v>590</v>
      </c>
      <c r="E170" s="751">
        <v>50113001</v>
      </c>
      <c r="F170" s="750" t="s">
        <v>603</v>
      </c>
      <c r="G170" s="749" t="s">
        <v>604</v>
      </c>
      <c r="H170" s="749">
        <v>102133</v>
      </c>
      <c r="I170" s="749">
        <v>2133</v>
      </c>
      <c r="J170" s="749" t="s">
        <v>877</v>
      </c>
      <c r="K170" s="749" t="s">
        <v>878</v>
      </c>
      <c r="L170" s="752">
        <v>28.081739130434798</v>
      </c>
      <c r="M170" s="752">
        <v>276</v>
      </c>
      <c r="N170" s="753">
        <v>7750.560000000004</v>
      </c>
    </row>
    <row r="171" spans="1:14" ht="14.4" customHeight="1" x14ac:dyDescent="0.3">
      <c r="A171" s="747" t="s">
        <v>576</v>
      </c>
      <c r="B171" s="748" t="s">
        <v>577</v>
      </c>
      <c r="C171" s="749" t="s">
        <v>589</v>
      </c>
      <c r="D171" s="750" t="s">
        <v>590</v>
      </c>
      <c r="E171" s="751">
        <v>50113001</v>
      </c>
      <c r="F171" s="750" t="s">
        <v>603</v>
      </c>
      <c r="G171" s="749" t="s">
        <v>604</v>
      </c>
      <c r="H171" s="749">
        <v>199333</v>
      </c>
      <c r="I171" s="749">
        <v>99333</v>
      </c>
      <c r="J171" s="749" t="s">
        <v>879</v>
      </c>
      <c r="K171" s="749" t="s">
        <v>880</v>
      </c>
      <c r="L171" s="752">
        <v>219.38882352941181</v>
      </c>
      <c r="M171" s="752">
        <v>17</v>
      </c>
      <c r="N171" s="753">
        <v>3729.6100000000006</v>
      </c>
    </row>
    <row r="172" spans="1:14" ht="14.4" customHeight="1" x14ac:dyDescent="0.3">
      <c r="A172" s="747" t="s">
        <v>576</v>
      </c>
      <c r="B172" s="748" t="s">
        <v>577</v>
      </c>
      <c r="C172" s="749" t="s">
        <v>589</v>
      </c>
      <c r="D172" s="750" t="s">
        <v>590</v>
      </c>
      <c r="E172" s="751">
        <v>50113001</v>
      </c>
      <c r="F172" s="750" t="s">
        <v>603</v>
      </c>
      <c r="G172" s="749" t="s">
        <v>578</v>
      </c>
      <c r="H172" s="749">
        <v>102785</v>
      </c>
      <c r="I172" s="749">
        <v>2785</v>
      </c>
      <c r="J172" s="749" t="s">
        <v>881</v>
      </c>
      <c r="K172" s="749" t="s">
        <v>882</v>
      </c>
      <c r="L172" s="752">
        <v>50.189999999999991</v>
      </c>
      <c r="M172" s="752">
        <v>1</v>
      </c>
      <c r="N172" s="753">
        <v>50.189999999999991</v>
      </c>
    </row>
    <row r="173" spans="1:14" ht="14.4" customHeight="1" x14ac:dyDescent="0.3">
      <c r="A173" s="747" t="s">
        <v>576</v>
      </c>
      <c r="B173" s="748" t="s">
        <v>577</v>
      </c>
      <c r="C173" s="749" t="s">
        <v>589</v>
      </c>
      <c r="D173" s="750" t="s">
        <v>590</v>
      </c>
      <c r="E173" s="751">
        <v>50113001</v>
      </c>
      <c r="F173" s="750" t="s">
        <v>603</v>
      </c>
      <c r="G173" s="749" t="s">
        <v>604</v>
      </c>
      <c r="H173" s="749">
        <v>111337</v>
      </c>
      <c r="I173" s="749">
        <v>52421</v>
      </c>
      <c r="J173" s="749" t="s">
        <v>883</v>
      </c>
      <c r="K173" s="749" t="s">
        <v>884</v>
      </c>
      <c r="L173" s="752">
        <v>74.733333333333334</v>
      </c>
      <c r="M173" s="752">
        <v>3</v>
      </c>
      <c r="N173" s="753">
        <v>224.2</v>
      </c>
    </row>
    <row r="174" spans="1:14" ht="14.4" customHeight="1" x14ac:dyDescent="0.3">
      <c r="A174" s="747" t="s">
        <v>576</v>
      </c>
      <c r="B174" s="748" t="s">
        <v>577</v>
      </c>
      <c r="C174" s="749" t="s">
        <v>589</v>
      </c>
      <c r="D174" s="750" t="s">
        <v>590</v>
      </c>
      <c r="E174" s="751">
        <v>50113001</v>
      </c>
      <c r="F174" s="750" t="s">
        <v>603</v>
      </c>
      <c r="G174" s="749" t="s">
        <v>604</v>
      </c>
      <c r="H174" s="749">
        <v>31915</v>
      </c>
      <c r="I174" s="749">
        <v>31915</v>
      </c>
      <c r="J174" s="749" t="s">
        <v>885</v>
      </c>
      <c r="K174" s="749" t="s">
        <v>886</v>
      </c>
      <c r="L174" s="752">
        <v>173.69</v>
      </c>
      <c r="M174" s="752">
        <v>13</v>
      </c>
      <c r="N174" s="753">
        <v>2257.9699999999998</v>
      </c>
    </row>
    <row r="175" spans="1:14" ht="14.4" customHeight="1" x14ac:dyDescent="0.3">
      <c r="A175" s="747" t="s">
        <v>576</v>
      </c>
      <c r="B175" s="748" t="s">
        <v>577</v>
      </c>
      <c r="C175" s="749" t="s">
        <v>589</v>
      </c>
      <c r="D175" s="750" t="s">
        <v>590</v>
      </c>
      <c r="E175" s="751">
        <v>50113001</v>
      </c>
      <c r="F175" s="750" t="s">
        <v>603</v>
      </c>
      <c r="G175" s="749" t="s">
        <v>604</v>
      </c>
      <c r="H175" s="749">
        <v>47244</v>
      </c>
      <c r="I175" s="749">
        <v>47244</v>
      </c>
      <c r="J175" s="749" t="s">
        <v>887</v>
      </c>
      <c r="K175" s="749" t="s">
        <v>886</v>
      </c>
      <c r="L175" s="752">
        <v>143</v>
      </c>
      <c r="M175" s="752">
        <v>4</v>
      </c>
      <c r="N175" s="753">
        <v>572</v>
      </c>
    </row>
    <row r="176" spans="1:14" ht="14.4" customHeight="1" x14ac:dyDescent="0.3">
      <c r="A176" s="747" t="s">
        <v>576</v>
      </c>
      <c r="B176" s="748" t="s">
        <v>577</v>
      </c>
      <c r="C176" s="749" t="s">
        <v>589</v>
      </c>
      <c r="D176" s="750" t="s">
        <v>590</v>
      </c>
      <c r="E176" s="751">
        <v>50113001</v>
      </c>
      <c r="F176" s="750" t="s">
        <v>603</v>
      </c>
      <c r="G176" s="749" t="s">
        <v>604</v>
      </c>
      <c r="H176" s="749">
        <v>47249</v>
      </c>
      <c r="I176" s="749">
        <v>47249</v>
      </c>
      <c r="J176" s="749" t="s">
        <v>887</v>
      </c>
      <c r="K176" s="749" t="s">
        <v>888</v>
      </c>
      <c r="L176" s="752">
        <v>126.5</v>
      </c>
      <c r="M176" s="752">
        <v>3</v>
      </c>
      <c r="N176" s="753">
        <v>379.5</v>
      </c>
    </row>
    <row r="177" spans="1:14" ht="14.4" customHeight="1" x14ac:dyDescent="0.3">
      <c r="A177" s="747" t="s">
        <v>576</v>
      </c>
      <c r="B177" s="748" t="s">
        <v>577</v>
      </c>
      <c r="C177" s="749" t="s">
        <v>589</v>
      </c>
      <c r="D177" s="750" t="s">
        <v>590</v>
      </c>
      <c r="E177" s="751">
        <v>50113001</v>
      </c>
      <c r="F177" s="750" t="s">
        <v>603</v>
      </c>
      <c r="G177" s="749" t="s">
        <v>604</v>
      </c>
      <c r="H177" s="749">
        <v>47256</v>
      </c>
      <c r="I177" s="749">
        <v>47256</v>
      </c>
      <c r="J177" s="749" t="s">
        <v>887</v>
      </c>
      <c r="K177" s="749" t="s">
        <v>889</v>
      </c>
      <c r="L177" s="752">
        <v>222.2</v>
      </c>
      <c r="M177" s="752">
        <v>4</v>
      </c>
      <c r="N177" s="753">
        <v>888.8</v>
      </c>
    </row>
    <row r="178" spans="1:14" ht="14.4" customHeight="1" x14ac:dyDescent="0.3">
      <c r="A178" s="747" t="s">
        <v>576</v>
      </c>
      <c r="B178" s="748" t="s">
        <v>577</v>
      </c>
      <c r="C178" s="749" t="s">
        <v>589</v>
      </c>
      <c r="D178" s="750" t="s">
        <v>590</v>
      </c>
      <c r="E178" s="751">
        <v>50113001</v>
      </c>
      <c r="F178" s="750" t="s">
        <v>603</v>
      </c>
      <c r="G178" s="749" t="s">
        <v>604</v>
      </c>
      <c r="H178" s="749">
        <v>848335</v>
      </c>
      <c r="I178" s="749">
        <v>155782</v>
      </c>
      <c r="J178" s="749" t="s">
        <v>890</v>
      </c>
      <c r="K178" s="749" t="s">
        <v>891</v>
      </c>
      <c r="L178" s="752">
        <v>53.715000000000003</v>
      </c>
      <c r="M178" s="752">
        <v>2</v>
      </c>
      <c r="N178" s="753">
        <v>107.43</v>
      </c>
    </row>
    <row r="179" spans="1:14" ht="14.4" customHeight="1" x14ac:dyDescent="0.3">
      <c r="A179" s="747" t="s">
        <v>576</v>
      </c>
      <c r="B179" s="748" t="s">
        <v>577</v>
      </c>
      <c r="C179" s="749" t="s">
        <v>589</v>
      </c>
      <c r="D179" s="750" t="s">
        <v>590</v>
      </c>
      <c r="E179" s="751">
        <v>50113001</v>
      </c>
      <c r="F179" s="750" t="s">
        <v>603</v>
      </c>
      <c r="G179" s="749" t="s">
        <v>604</v>
      </c>
      <c r="H179" s="749">
        <v>848930</v>
      </c>
      <c r="I179" s="749">
        <v>155781</v>
      </c>
      <c r="J179" s="749" t="s">
        <v>890</v>
      </c>
      <c r="K179" s="749" t="s">
        <v>892</v>
      </c>
      <c r="L179" s="752">
        <v>33.21</v>
      </c>
      <c r="M179" s="752">
        <v>2</v>
      </c>
      <c r="N179" s="753">
        <v>66.42</v>
      </c>
    </row>
    <row r="180" spans="1:14" ht="14.4" customHeight="1" x14ac:dyDescent="0.3">
      <c r="A180" s="747" t="s">
        <v>576</v>
      </c>
      <c r="B180" s="748" t="s">
        <v>577</v>
      </c>
      <c r="C180" s="749" t="s">
        <v>589</v>
      </c>
      <c r="D180" s="750" t="s">
        <v>590</v>
      </c>
      <c r="E180" s="751">
        <v>50113001</v>
      </c>
      <c r="F180" s="750" t="s">
        <v>603</v>
      </c>
      <c r="G180" s="749" t="s">
        <v>604</v>
      </c>
      <c r="H180" s="749">
        <v>149017</v>
      </c>
      <c r="I180" s="749">
        <v>49017</v>
      </c>
      <c r="J180" s="749" t="s">
        <v>893</v>
      </c>
      <c r="K180" s="749" t="s">
        <v>894</v>
      </c>
      <c r="L180" s="752">
        <v>70.75</v>
      </c>
      <c r="M180" s="752">
        <v>1</v>
      </c>
      <c r="N180" s="753">
        <v>70.75</v>
      </c>
    </row>
    <row r="181" spans="1:14" ht="14.4" customHeight="1" x14ac:dyDescent="0.3">
      <c r="A181" s="747" t="s">
        <v>576</v>
      </c>
      <c r="B181" s="748" t="s">
        <v>577</v>
      </c>
      <c r="C181" s="749" t="s">
        <v>589</v>
      </c>
      <c r="D181" s="750" t="s">
        <v>590</v>
      </c>
      <c r="E181" s="751">
        <v>50113001</v>
      </c>
      <c r="F181" s="750" t="s">
        <v>603</v>
      </c>
      <c r="G181" s="749" t="s">
        <v>604</v>
      </c>
      <c r="H181" s="749">
        <v>102537</v>
      </c>
      <c r="I181" s="749">
        <v>2537</v>
      </c>
      <c r="J181" s="749" t="s">
        <v>895</v>
      </c>
      <c r="K181" s="749" t="s">
        <v>896</v>
      </c>
      <c r="L181" s="752">
        <v>38.349999999999987</v>
      </c>
      <c r="M181" s="752">
        <v>1</v>
      </c>
      <c r="N181" s="753">
        <v>38.349999999999987</v>
      </c>
    </row>
    <row r="182" spans="1:14" ht="14.4" customHeight="1" x14ac:dyDescent="0.3">
      <c r="A182" s="747" t="s">
        <v>576</v>
      </c>
      <c r="B182" s="748" t="s">
        <v>577</v>
      </c>
      <c r="C182" s="749" t="s">
        <v>589</v>
      </c>
      <c r="D182" s="750" t="s">
        <v>590</v>
      </c>
      <c r="E182" s="751">
        <v>50113001</v>
      </c>
      <c r="F182" s="750" t="s">
        <v>603</v>
      </c>
      <c r="G182" s="749" t="s">
        <v>604</v>
      </c>
      <c r="H182" s="749">
        <v>102538</v>
      </c>
      <c r="I182" s="749">
        <v>2538</v>
      </c>
      <c r="J182" s="749" t="s">
        <v>895</v>
      </c>
      <c r="K182" s="749" t="s">
        <v>897</v>
      </c>
      <c r="L182" s="752">
        <v>55.510000000000005</v>
      </c>
      <c r="M182" s="752">
        <v>5</v>
      </c>
      <c r="N182" s="753">
        <v>277.55</v>
      </c>
    </row>
    <row r="183" spans="1:14" ht="14.4" customHeight="1" x14ac:dyDescent="0.3">
      <c r="A183" s="747" t="s">
        <v>576</v>
      </c>
      <c r="B183" s="748" t="s">
        <v>577</v>
      </c>
      <c r="C183" s="749" t="s">
        <v>589</v>
      </c>
      <c r="D183" s="750" t="s">
        <v>590</v>
      </c>
      <c r="E183" s="751">
        <v>50113001</v>
      </c>
      <c r="F183" s="750" t="s">
        <v>603</v>
      </c>
      <c r="G183" s="749" t="s">
        <v>604</v>
      </c>
      <c r="H183" s="749">
        <v>215606</v>
      </c>
      <c r="I183" s="749">
        <v>215606</v>
      </c>
      <c r="J183" s="749" t="s">
        <v>898</v>
      </c>
      <c r="K183" s="749" t="s">
        <v>899</v>
      </c>
      <c r="L183" s="752">
        <v>72.510999999999996</v>
      </c>
      <c r="M183" s="752">
        <v>10</v>
      </c>
      <c r="N183" s="753">
        <v>725.11</v>
      </c>
    </row>
    <row r="184" spans="1:14" ht="14.4" customHeight="1" x14ac:dyDescent="0.3">
      <c r="A184" s="747" t="s">
        <v>576</v>
      </c>
      <c r="B184" s="748" t="s">
        <v>577</v>
      </c>
      <c r="C184" s="749" t="s">
        <v>589</v>
      </c>
      <c r="D184" s="750" t="s">
        <v>590</v>
      </c>
      <c r="E184" s="751">
        <v>50113001</v>
      </c>
      <c r="F184" s="750" t="s">
        <v>603</v>
      </c>
      <c r="G184" s="749" t="s">
        <v>604</v>
      </c>
      <c r="H184" s="749">
        <v>202873</v>
      </c>
      <c r="I184" s="749">
        <v>202873</v>
      </c>
      <c r="J184" s="749" t="s">
        <v>900</v>
      </c>
      <c r="K184" s="749" t="s">
        <v>901</v>
      </c>
      <c r="L184" s="752">
        <v>51.364444444444452</v>
      </c>
      <c r="M184" s="752">
        <v>9</v>
      </c>
      <c r="N184" s="753">
        <v>462.28000000000009</v>
      </c>
    </row>
    <row r="185" spans="1:14" ht="14.4" customHeight="1" x14ac:dyDescent="0.3">
      <c r="A185" s="747" t="s">
        <v>576</v>
      </c>
      <c r="B185" s="748" t="s">
        <v>577</v>
      </c>
      <c r="C185" s="749" t="s">
        <v>589</v>
      </c>
      <c r="D185" s="750" t="s">
        <v>590</v>
      </c>
      <c r="E185" s="751">
        <v>50113001</v>
      </c>
      <c r="F185" s="750" t="s">
        <v>603</v>
      </c>
      <c r="G185" s="749" t="s">
        <v>604</v>
      </c>
      <c r="H185" s="749">
        <v>109139</v>
      </c>
      <c r="I185" s="749">
        <v>176129</v>
      </c>
      <c r="J185" s="749" t="s">
        <v>902</v>
      </c>
      <c r="K185" s="749" t="s">
        <v>903</v>
      </c>
      <c r="L185" s="752">
        <v>663.66</v>
      </c>
      <c r="M185" s="752">
        <v>7</v>
      </c>
      <c r="N185" s="753">
        <v>4645.62</v>
      </c>
    </row>
    <row r="186" spans="1:14" ht="14.4" customHeight="1" x14ac:dyDescent="0.3">
      <c r="A186" s="747" t="s">
        <v>576</v>
      </c>
      <c r="B186" s="748" t="s">
        <v>577</v>
      </c>
      <c r="C186" s="749" t="s">
        <v>589</v>
      </c>
      <c r="D186" s="750" t="s">
        <v>590</v>
      </c>
      <c r="E186" s="751">
        <v>50113001</v>
      </c>
      <c r="F186" s="750" t="s">
        <v>603</v>
      </c>
      <c r="G186" s="749" t="s">
        <v>604</v>
      </c>
      <c r="H186" s="749">
        <v>193746</v>
      </c>
      <c r="I186" s="749">
        <v>93746</v>
      </c>
      <c r="J186" s="749" t="s">
        <v>904</v>
      </c>
      <c r="K186" s="749" t="s">
        <v>905</v>
      </c>
      <c r="L186" s="752">
        <v>374.26151970586869</v>
      </c>
      <c r="M186" s="752">
        <v>5</v>
      </c>
      <c r="N186" s="753">
        <v>1871.3075985293435</v>
      </c>
    </row>
    <row r="187" spans="1:14" ht="14.4" customHeight="1" x14ac:dyDescent="0.3">
      <c r="A187" s="747" t="s">
        <v>576</v>
      </c>
      <c r="B187" s="748" t="s">
        <v>577</v>
      </c>
      <c r="C187" s="749" t="s">
        <v>589</v>
      </c>
      <c r="D187" s="750" t="s">
        <v>590</v>
      </c>
      <c r="E187" s="751">
        <v>50113001</v>
      </c>
      <c r="F187" s="750" t="s">
        <v>603</v>
      </c>
      <c r="G187" s="749" t="s">
        <v>578</v>
      </c>
      <c r="H187" s="749">
        <v>103575</v>
      </c>
      <c r="I187" s="749">
        <v>3575</v>
      </c>
      <c r="J187" s="749" t="s">
        <v>906</v>
      </c>
      <c r="K187" s="749" t="s">
        <v>907</v>
      </c>
      <c r="L187" s="752">
        <v>66.719999999999985</v>
      </c>
      <c r="M187" s="752">
        <v>23</v>
      </c>
      <c r="N187" s="753">
        <v>1534.5599999999997</v>
      </c>
    </row>
    <row r="188" spans="1:14" ht="14.4" customHeight="1" x14ac:dyDescent="0.3">
      <c r="A188" s="747" t="s">
        <v>576</v>
      </c>
      <c r="B188" s="748" t="s">
        <v>577</v>
      </c>
      <c r="C188" s="749" t="s">
        <v>589</v>
      </c>
      <c r="D188" s="750" t="s">
        <v>590</v>
      </c>
      <c r="E188" s="751">
        <v>50113001</v>
      </c>
      <c r="F188" s="750" t="s">
        <v>603</v>
      </c>
      <c r="G188" s="749" t="s">
        <v>604</v>
      </c>
      <c r="H188" s="749">
        <v>849180</v>
      </c>
      <c r="I188" s="749">
        <v>155941</v>
      </c>
      <c r="J188" s="749" t="s">
        <v>908</v>
      </c>
      <c r="K188" s="749" t="s">
        <v>909</v>
      </c>
      <c r="L188" s="752">
        <v>134.85999999999999</v>
      </c>
      <c r="M188" s="752">
        <v>1</v>
      </c>
      <c r="N188" s="753">
        <v>134.85999999999999</v>
      </c>
    </row>
    <row r="189" spans="1:14" ht="14.4" customHeight="1" x14ac:dyDescent="0.3">
      <c r="A189" s="747" t="s">
        <v>576</v>
      </c>
      <c r="B189" s="748" t="s">
        <v>577</v>
      </c>
      <c r="C189" s="749" t="s">
        <v>589</v>
      </c>
      <c r="D189" s="750" t="s">
        <v>590</v>
      </c>
      <c r="E189" s="751">
        <v>50113001</v>
      </c>
      <c r="F189" s="750" t="s">
        <v>603</v>
      </c>
      <c r="G189" s="749" t="s">
        <v>607</v>
      </c>
      <c r="H189" s="749">
        <v>100308</v>
      </c>
      <c r="I189" s="749">
        <v>100308</v>
      </c>
      <c r="J189" s="749" t="s">
        <v>910</v>
      </c>
      <c r="K189" s="749" t="s">
        <v>911</v>
      </c>
      <c r="L189" s="752">
        <v>60.18</v>
      </c>
      <c r="M189" s="752">
        <v>4</v>
      </c>
      <c r="N189" s="753">
        <v>240.72</v>
      </c>
    </row>
    <row r="190" spans="1:14" ht="14.4" customHeight="1" x14ac:dyDescent="0.3">
      <c r="A190" s="747" t="s">
        <v>576</v>
      </c>
      <c r="B190" s="748" t="s">
        <v>577</v>
      </c>
      <c r="C190" s="749" t="s">
        <v>589</v>
      </c>
      <c r="D190" s="750" t="s">
        <v>590</v>
      </c>
      <c r="E190" s="751">
        <v>50113001</v>
      </c>
      <c r="F190" s="750" t="s">
        <v>603</v>
      </c>
      <c r="G190" s="749" t="s">
        <v>607</v>
      </c>
      <c r="H190" s="749">
        <v>845593</v>
      </c>
      <c r="I190" s="749">
        <v>100304</v>
      </c>
      <c r="J190" s="749" t="s">
        <v>910</v>
      </c>
      <c r="K190" s="749" t="s">
        <v>912</v>
      </c>
      <c r="L190" s="752">
        <v>73.010000000000005</v>
      </c>
      <c r="M190" s="752">
        <v>4</v>
      </c>
      <c r="N190" s="753">
        <v>292.04000000000002</v>
      </c>
    </row>
    <row r="191" spans="1:14" ht="14.4" customHeight="1" x14ac:dyDescent="0.3">
      <c r="A191" s="747" t="s">
        <v>576</v>
      </c>
      <c r="B191" s="748" t="s">
        <v>577</v>
      </c>
      <c r="C191" s="749" t="s">
        <v>589</v>
      </c>
      <c r="D191" s="750" t="s">
        <v>590</v>
      </c>
      <c r="E191" s="751">
        <v>50113001</v>
      </c>
      <c r="F191" s="750" t="s">
        <v>603</v>
      </c>
      <c r="G191" s="749" t="s">
        <v>604</v>
      </c>
      <c r="H191" s="749">
        <v>147195</v>
      </c>
      <c r="I191" s="749">
        <v>47195</v>
      </c>
      <c r="J191" s="749" t="s">
        <v>913</v>
      </c>
      <c r="K191" s="749" t="s">
        <v>914</v>
      </c>
      <c r="L191" s="752">
        <v>215.64400000000001</v>
      </c>
      <c r="M191" s="752">
        <v>10</v>
      </c>
      <c r="N191" s="753">
        <v>2156.44</v>
      </c>
    </row>
    <row r="192" spans="1:14" ht="14.4" customHeight="1" x14ac:dyDescent="0.3">
      <c r="A192" s="747" t="s">
        <v>576</v>
      </c>
      <c r="B192" s="748" t="s">
        <v>577</v>
      </c>
      <c r="C192" s="749" t="s">
        <v>589</v>
      </c>
      <c r="D192" s="750" t="s">
        <v>590</v>
      </c>
      <c r="E192" s="751">
        <v>50113001</v>
      </c>
      <c r="F192" s="750" t="s">
        <v>603</v>
      </c>
      <c r="G192" s="749" t="s">
        <v>604</v>
      </c>
      <c r="H192" s="749">
        <v>147193</v>
      </c>
      <c r="I192" s="749">
        <v>47193</v>
      </c>
      <c r="J192" s="749" t="s">
        <v>915</v>
      </c>
      <c r="K192" s="749" t="s">
        <v>914</v>
      </c>
      <c r="L192" s="752">
        <v>234.33999999999997</v>
      </c>
      <c r="M192" s="752">
        <v>14</v>
      </c>
      <c r="N192" s="753">
        <v>3280.7599999999998</v>
      </c>
    </row>
    <row r="193" spans="1:14" ht="14.4" customHeight="1" x14ac:dyDescent="0.3">
      <c r="A193" s="747" t="s">
        <v>576</v>
      </c>
      <c r="B193" s="748" t="s">
        <v>577</v>
      </c>
      <c r="C193" s="749" t="s">
        <v>589</v>
      </c>
      <c r="D193" s="750" t="s">
        <v>590</v>
      </c>
      <c r="E193" s="751">
        <v>50113001</v>
      </c>
      <c r="F193" s="750" t="s">
        <v>603</v>
      </c>
      <c r="G193" s="749" t="s">
        <v>604</v>
      </c>
      <c r="H193" s="749">
        <v>176205</v>
      </c>
      <c r="I193" s="749">
        <v>180825</v>
      </c>
      <c r="J193" s="749" t="s">
        <v>916</v>
      </c>
      <c r="K193" s="749" t="s">
        <v>770</v>
      </c>
      <c r="L193" s="752">
        <v>105.37166666666667</v>
      </c>
      <c r="M193" s="752">
        <v>6</v>
      </c>
      <c r="N193" s="753">
        <v>632.23</v>
      </c>
    </row>
    <row r="194" spans="1:14" ht="14.4" customHeight="1" x14ac:dyDescent="0.3">
      <c r="A194" s="747" t="s">
        <v>576</v>
      </c>
      <c r="B194" s="748" t="s">
        <v>577</v>
      </c>
      <c r="C194" s="749" t="s">
        <v>589</v>
      </c>
      <c r="D194" s="750" t="s">
        <v>590</v>
      </c>
      <c r="E194" s="751">
        <v>50113001</v>
      </c>
      <c r="F194" s="750" t="s">
        <v>603</v>
      </c>
      <c r="G194" s="749" t="s">
        <v>604</v>
      </c>
      <c r="H194" s="749">
        <v>124067</v>
      </c>
      <c r="I194" s="749">
        <v>124067</v>
      </c>
      <c r="J194" s="749" t="s">
        <v>917</v>
      </c>
      <c r="K194" s="749" t="s">
        <v>918</v>
      </c>
      <c r="L194" s="752">
        <v>36.863317039263968</v>
      </c>
      <c r="M194" s="752">
        <v>24</v>
      </c>
      <c r="N194" s="753">
        <v>884.7196089423353</v>
      </c>
    </row>
    <row r="195" spans="1:14" ht="14.4" customHeight="1" x14ac:dyDescent="0.3">
      <c r="A195" s="747" t="s">
        <v>576</v>
      </c>
      <c r="B195" s="748" t="s">
        <v>577</v>
      </c>
      <c r="C195" s="749" t="s">
        <v>589</v>
      </c>
      <c r="D195" s="750" t="s">
        <v>590</v>
      </c>
      <c r="E195" s="751">
        <v>50113001</v>
      </c>
      <c r="F195" s="750" t="s">
        <v>603</v>
      </c>
      <c r="G195" s="749" t="s">
        <v>604</v>
      </c>
      <c r="H195" s="749">
        <v>216572</v>
      </c>
      <c r="I195" s="749">
        <v>216572</v>
      </c>
      <c r="J195" s="749" t="s">
        <v>917</v>
      </c>
      <c r="K195" s="749" t="s">
        <v>918</v>
      </c>
      <c r="L195" s="752">
        <v>36.290000000000006</v>
      </c>
      <c r="M195" s="752">
        <v>20</v>
      </c>
      <c r="N195" s="753">
        <v>725.80000000000018</v>
      </c>
    </row>
    <row r="196" spans="1:14" ht="14.4" customHeight="1" x14ac:dyDescent="0.3">
      <c r="A196" s="747" t="s">
        <v>576</v>
      </c>
      <c r="B196" s="748" t="s">
        <v>577</v>
      </c>
      <c r="C196" s="749" t="s">
        <v>589</v>
      </c>
      <c r="D196" s="750" t="s">
        <v>590</v>
      </c>
      <c r="E196" s="751">
        <v>50113001</v>
      </c>
      <c r="F196" s="750" t="s">
        <v>603</v>
      </c>
      <c r="G196" s="749" t="s">
        <v>604</v>
      </c>
      <c r="H196" s="749">
        <v>100168</v>
      </c>
      <c r="I196" s="749">
        <v>168</v>
      </c>
      <c r="J196" s="749" t="s">
        <v>919</v>
      </c>
      <c r="K196" s="749" t="s">
        <v>920</v>
      </c>
      <c r="L196" s="752">
        <v>43.240000000000009</v>
      </c>
      <c r="M196" s="752">
        <v>3</v>
      </c>
      <c r="N196" s="753">
        <v>129.72000000000003</v>
      </c>
    </row>
    <row r="197" spans="1:14" ht="14.4" customHeight="1" x14ac:dyDescent="0.3">
      <c r="A197" s="747" t="s">
        <v>576</v>
      </c>
      <c r="B197" s="748" t="s">
        <v>577</v>
      </c>
      <c r="C197" s="749" t="s">
        <v>589</v>
      </c>
      <c r="D197" s="750" t="s">
        <v>590</v>
      </c>
      <c r="E197" s="751">
        <v>50113001</v>
      </c>
      <c r="F197" s="750" t="s">
        <v>603</v>
      </c>
      <c r="G197" s="749" t="s">
        <v>604</v>
      </c>
      <c r="H197" s="749">
        <v>109159</v>
      </c>
      <c r="I197" s="749">
        <v>9159</v>
      </c>
      <c r="J197" s="749" t="s">
        <v>921</v>
      </c>
      <c r="K197" s="749" t="s">
        <v>922</v>
      </c>
      <c r="L197" s="752">
        <v>115.69833333333334</v>
      </c>
      <c r="M197" s="752">
        <v>18</v>
      </c>
      <c r="N197" s="753">
        <v>2082.5700000000002</v>
      </c>
    </row>
    <row r="198" spans="1:14" ht="14.4" customHeight="1" x14ac:dyDescent="0.3">
      <c r="A198" s="747" t="s">
        <v>576</v>
      </c>
      <c r="B198" s="748" t="s">
        <v>577</v>
      </c>
      <c r="C198" s="749" t="s">
        <v>589</v>
      </c>
      <c r="D198" s="750" t="s">
        <v>590</v>
      </c>
      <c r="E198" s="751">
        <v>50113001</v>
      </c>
      <c r="F198" s="750" t="s">
        <v>603</v>
      </c>
      <c r="G198" s="749" t="s">
        <v>604</v>
      </c>
      <c r="H198" s="749">
        <v>51366</v>
      </c>
      <c r="I198" s="749">
        <v>51366</v>
      </c>
      <c r="J198" s="749" t="s">
        <v>923</v>
      </c>
      <c r="K198" s="749" t="s">
        <v>924</v>
      </c>
      <c r="L198" s="752">
        <v>171.59999998176679</v>
      </c>
      <c r="M198" s="752">
        <v>47</v>
      </c>
      <c r="N198" s="753">
        <v>8065.1999991430393</v>
      </c>
    </row>
    <row r="199" spans="1:14" ht="14.4" customHeight="1" x14ac:dyDescent="0.3">
      <c r="A199" s="747" t="s">
        <v>576</v>
      </c>
      <c r="B199" s="748" t="s">
        <v>577</v>
      </c>
      <c r="C199" s="749" t="s">
        <v>589</v>
      </c>
      <c r="D199" s="750" t="s">
        <v>590</v>
      </c>
      <c r="E199" s="751">
        <v>50113001</v>
      </c>
      <c r="F199" s="750" t="s">
        <v>603</v>
      </c>
      <c r="G199" s="749" t="s">
        <v>604</v>
      </c>
      <c r="H199" s="749">
        <v>51367</v>
      </c>
      <c r="I199" s="749">
        <v>51367</v>
      </c>
      <c r="J199" s="749" t="s">
        <v>923</v>
      </c>
      <c r="K199" s="749" t="s">
        <v>925</v>
      </c>
      <c r="L199" s="752">
        <v>92.949999837449013</v>
      </c>
      <c r="M199" s="752">
        <v>65</v>
      </c>
      <c r="N199" s="753">
        <v>6041.7499894341863</v>
      </c>
    </row>
    <row r="200" spans="1:14" ht="14.4" customHeight="1" x14ac:dyDescent="0.3">
      <c r="A200" s="747" t="s">
        <v>576</v>
      </c>
      <c r="B200" s="748" t="s">
        <v>577</v>
      </c>
      <c r="C200" s="749" t="s">
        <v>589</v>
      </c>
      <c r="D200" s="750" t="s">
        <v>590</v>
      </c>
      <c r="E200" s="751">
        <v>50113001</v>
      </c>
      <c r="F200" s="750" t="s">
        <v>603</v>
      </c>
      <c r="G200" s="749" t="s">
        <v>604</v>
      </c>
      <c r="H200" s="749">
        <v>51383</v>
      </c>
      <c r="I200" s="749">
        <v>51383</v>
      </c>
      <c r="J200" s="749" t="s">
        <v>923</v>
      </c>
      <c r="K200" s="749" t="s">
        <v>926</v>
      </c>
      <c r="L200" s="752">
        <v>93.5</v>
      </c>
      <c r="M200" s="752">
        <v>11</v>
      </c>
      <c r="N200" s="753">
        <v>1028.5</v>
      </c>
    </row>
    <row r="201" spans="1:14" ht="14.4" customHeight="1" x14ac:dyDescent="0.3">
      <c r="A201" s="747" t="s">
        <v>576</v>
      </c>
      <c r="B201" s="748" t="s">
        <v>577</v>
      </c>
      <c r="C201" s="749" t="s">
        <v>589</v>
      </c>
      <c r="D201" s="750" t="s">
        <v>590</v>
      </c>
      <c r="E201" s="751">
        <v>50113001</v>
      </c>
      <c r="F201" s="750" t="s">
        <v>603</v>
      </c>
      <c r="G201" s="749" t="s">
        <v>604</v>
      </c>
      <c r="H201" s="749">
        <v>51384</v>
      </c>
      <c r="I201" s="749">
        <v>51384</v>
      </c>
      <c r="J201" s="749" t="s">
        <v>923</v>
      </c>
      <c r="K201" s="749" t="s">
        <v>927</v>
      </c>
      <c r="L201" s="752">
        <v>192.5</v>
      </c>
      <c r="M201" s="752">
        <v>5</v>
      </c>
      <c r="N201" s="753">
        <v>962.5</v>
      </c>
    </row>
    <row r="202" spans="1:14" ht="14.4" customHeight="1" x14ac:dyDescent="0.3">
      <c r="A202" s="747" t="s">
        <v>576</v>
      </c>
      <c r="B202" s="748" t="s">
        <v>577</v>
      </c>
      <c r="C202" s="749" t="s">
        <v>589</v>
      </c>
      <c r="D202" s="750" t="s">
        <v>590</v>
      </c>
      <c r="E202" s="751">
        <v>50113001</v>
      </c>
      <c r="F202" s="750" t="s">
        <v>603</v>
      </c>
      <c r="G202" s="749" t="s">
        <v>604</v>
      </c>
      <c r="H202" s="749">
        <v>132082</v>
      </c>
      <c r="I202" s="749">
        <v>32082</v>
      </c>
      <c r="J202" s="749" t="s">
        <v>928</v>
      </c>
      <c r="K202" s="749" t="s">
        <v>929</v>
      </c>
      <c r="L202" s="752">
        <v>82.893999999999991</v>
      </c>
      <c r="M202" s="752">
        <v>5</v>
      </c>
      <c r="N202" s="753">
        <v>414.46999999999997</v>
      </c>
    </row>
    <row r="203" spans="1:14" ht="14.4" customHeight="1" x14ac:dyDescent="0.3">
      <c r="A203" s="747" t="s">
        <v>576</v>
      </c>
      <c r="B203" s="748" t="s">
        <v>577</v>
      </c>
      <c r="C203" s="749" t="s">
        <v>589</v>
      </c>
      <c r="D203" s="750" t="s">
        <v>590</v>
      </c>
      <c r="E203" s="751">
        <v>50113001</v>
      </c>
      <c r="F203" s="750" t="s">
        <v>603</v>
      </c>
      <c r="G203" s="749" t="s">
        <v>604</v>
      </c>
      <c r="H203" s="749">
        <v>846629</v>
      </c>
      <c r="I203" s="749">
        <v>100013</v>
      </c>
      <c r="J203" s="749" t="s">
        <v>930</v>
      </c>
      <c r="K203" s="749" t="s">
        <v>931</v>
      </c>
      <c r="L203" s="752">
        <v>37.39999999999997</v>
      </c>
      <c r="M203" s="752">
        <v>2</v>
      </c>
      <c r="N203" s="753">
        <v>74.79999999999994</v>
      </c>
    </row>
    <row r="204" spans="1:14" ht="14.4" customHeight="1" x14ac:dyDescent="0.3">
      <c r="A204" s="747" t="s">
        <v>576</v>
      </c>
      <c r="B204" s="748" t="s">
        <v>577</v>
      </c>
      <c r="C204" s="749" t="s">
        <v>589</v>
      </c>
      <c r="D204" s="750" t="s">
        <v>590</v>
      </c>
      <c r="E204" s="751">
        <v>50113001</v>
      </c>
      <c r="F204" s="750" t="s">
        <v>603</v>
      </c>
      <c r="G204" s="749" t="s">
        <v>604</v>
      </c>
      <c r="H204" s="749">
        <v>849829</v>
      </c>
      <c r="I204" s="749">
        <v>162673</v>
      </c>
      <c r="J204" s="749" t="s">
        <v>932</v>
      </c>
      <c r="K204" s="749" t="s">
        <v>933</v>
      </c>
      <c r="L204" s="752">
        <v>55.81</v>
      </c>
      <c r="M204" s="752">
        <v>4</v>
      </c>
      <c r="N204" s="753">
        <v>223.24</v>
      </c>
    </row>
    <row r="205" spans="1:14" ht="14.4" customHeight="1" x14ac:dyDescent="0.3">
      <c r="A205" s="747" t="s">
        <v>576</v>
      </c>
      <c r="B205" s="748" t="s">
        <v>577</v>
      </c>
      <c r="C205" s="749" t="s">
        <v>589</v>
      </c>
      <c r="D205" s="750" t="s">
        <v>590</v>
      </c>
      <c r="E205" s="751">
        <v>50113001</v>
      </c>
      <c r="F205" s="750" t="s">
        <v>603</v>
      </c>
      <c r="G205" s="749" t="s">
        <v>604</v>
      </c>
      <c r="H205" s="749">
        <v>847908</v>
      </c>
      <c r="I205" s="749">
        <v>155052</v>
      </c>
      <c r="J205" s="749" t="s">
        <v>934</v>
      </c>
      <c r="K205" s="749" t="s">
        <v>935</v>
      </c>
      <c r="L205" s="752">
        <v>118.13833333333332</v>
      </c>
      <c r="M205" s="752">
        <v>12</v>
      </c>
      <c r="N205" s="753">
        <v>1417.6599999999999</v>
      </c>
    </row>
    <row r="206" spans="1:14" ht="14.4" customHeight="1" x14ac:dyDescent="0.3">
      <c r="A206" s="747" t="s">
        <v>576</v>
      </c>
      <c r="B206" s="748" t="s">
        <v>577</v>
      </c>
      <c r="C206" s="749" t="s">
        <v>589</v>
      </c>
      <c r="D206" s="750" t="s">
        <v>590</v>
      </c>
      <c r="E206" s="751">
        <v>50113001</v>
      </c>
      <c r="F206" s="750" t="s">
        <v>603</v>
      </c>
      <c r="G206" s="749" t="s">
        <v>604</v>
      </c>
      <c r="H206" s="749">
        <v>146117</v>
      </c>
      <c r="I206" s="749">
        <v>146117</v>
      </c>
      <c r="J206" s="749" t="s">
        <v>936</v>
      </c>
      <c r="K206" s="749" t="s">
        <v>937</v>
      </c>
      <c r="L206" s="752">
        <v>74.45</v>
      </c>
      <c r="M206" s="752">
        <v>3</v>
      </c>
      <c r="N206" s="753">
        <v>223.35000000000002</v>
      </c>
    </row>
    <row r="207" spans="1:14" ht="14.4" customHeight="1" x14ac:dyDescent="0.3">
      <c r="A207" s="747" t="s">
        <v>576</v>
      </c>
      <c r="B207" s="748" t="s">
        <v>577</v>
      </c>
      <c r="C207" s="749" t="s">
        <v>589</v>
      </c>
      <c r="D207" s="750" t="s">
        <v>590</v>
      </c>
      <c r="E207" s="751">
        <v>50113001</v>
      </c>
      <c r="F207" s="750" t="s">
        <v>603</v>
      </c>
      <c r="G207" s="749" t="s">
        <v>604</v>
      </c>
      <c r="H207" s="749">
        <v>196696</v>
      </c>
      <c r="I207" s="749">
        <v>96696</v>
      </c>
      <c r="J207" s="749" t="s">
        <v>938</v>
      </c>
      <c r="K207" s="749" t="s">
        <v>939</v>
      </c>
      <c r="L207" s="752">
        <v>46.980000000000004</v>
      </c>
      <c r="M207" s="752">
        <v>1</v>
      </c>
      <c r="N207" s="753">
        <v>46.980000000000004</v>
      </c>
    </row>
    <row r="208" spans="1:14" ht="14.4" customHeight="1" x14ac:dyDescent="0.3">
      <c r="A208" s="747" t="s">
        <v>576</v>
      </c>
      <c r="B208" s="748" t="s">
        <v>577</v>
      </c>
      <c r="C208" s="749" t="s">
        <v>589</v>
      </c>
      <c r="D208" s="750" t="s">
        <v>590</v>
      </c>
      <c r="E208" s="751">
        <v>50113001</v>
      </c>
      <c r="F208" s="750" t="s">
        <v>603</v>
      </c>
      <c r="G208" s="749" t="s">
        <v>604</v>
      </c>
      <c r="H208" s="749">
        <v>193724</v>
      </c>
      <c r="I208" s="749">
        <v>93724</v>
      </c>
      <c r="J208" s="749" t="s">
        <v>940</v>
      </c>
      <c r="K208" s="749" t="s">
        <v>941</v>
      </c>
      <c r="L208" s="752">
        <v>68.79006524090282</v>
      </c>
      <c r="M208" s="752">
        <v>2</v>
      </c>
      <c r="N208" s="753">
        <v>137.58013048180564</v>
      </c>
    </row>
    <row r="209" spans="1:14" ht="14.4" customHeight="1" x14ac:dyDescent="0.3">
      <c r="A209" s="747" t="s">
        <v>576</v>
      </c>
      <c r="B209" s="748" t="s">
        <v>577</v>
      </c>
      <c r="C209" s="749" t="s">
        <v>589</v>
      </c>
      <c r="D209" s="750" t="s">
        <v>590</v>
      </c>
      <c r="E209" s="751">
        <v>50113001</v>
      </c>
      <c r="F209" s="750" t="s">
        <v>603</v>
      </c>
      <c r="G209" s="749" t="s">
        <v>604</v>
      </c>
      <c r="H209" s="749">
        <v>100802</v>
      </c>
      <c r="I209" s="749">
        <v>1000</v>
      </c>
      <c r="J209" s="749" t="s">
        <v>942</v>
      </c>
      <c r="K209" s="749" t="s">
        <v>943</v>
      </c>
      <c r="L209" s="752">
        <v>73.940081036637054</v>
      </c>
      <c r="M209" s="752">
        <v>6</v>
      </c>
      <c r="N209" s="753">
        <v>443.64048621982232</v>
      </c>
    </row>
    <row r="210" spans="1:14" ht="14.4" customHeight="1" x14ac:dyDescent="0.3">
      <c r="A210" s="747" t="s">
        <v>576</v>
      </c>
      <c r="B210" s="748" t="s">
        <v>577</v>
      </c>
      <c r="C210" s="749" t="s">
        <v>589</v>
      </c>
      <c r="D210" s="750" t="s">
        <v>590</v>
      </c>
      <c r="E210" s="751">
        <v>50113001</v>
      </c>
      <c r="F210" s="750" t="s">
        <v>603</v>
      </c>
      <c r="G210" s="749" t="s">
        <v>604</v>
      </c>
      <c r="H210" s="749">
        <v>185733</v>
      </c>
      <c r="I210" s="749">
        <v>85733</v>
      </c>
      <c r="J210" s="749" t="s">
        <v>944</v>
      </c>
      <c r="K210" s="749" t="s">
        <v>945</v>
      </c>
      <c r="L210" s="752">
        <v>568.28099999999995</v>
      </c>
      <c r="M210" s="752">
        <v>10</v>
      </c>
      <c r="N210" s="753">
        <v>5682.8099999999995</v>
      </c>
    </row>
    <row r="211" spans="1:14" ht="14.4" customHeight="1" x14ac:dyDescent="0.3">
      <c r="A211" s="747" t="s">
        <v>576</v>
      </c>
      <c r="B211" s="748" t="s">
        <v>577</v>
      </c>
      <c r="C211" s="749" t="s">
        <v>589</v>
      </c>
      <c r="D211" s="750" t="s">
        <v>590</v>
      </c>
      <c r="E211" s="751">
        <v>50113001</v>
      </c>
      <c r="F211" s="750" t="s">
        <v>603</v>
      </c>
      <c r="G211" s="749" t="s">
        <v>604</v>
      </c>
      <c r="H211" s="749">
        <v>218183</v>
      </c>
      <c r="I211" s="749">
        <v>218183</v>
      </c>
      <c r="J211" s="749" t="s">
        <v>944</v>
      </c>
      <c r="K211" s="749" t="s">
        <v>945</v>
      </c>
      <c r="L211" s="752">
        <v>570.49999999999989</v>
      </c>
      <c r="M211" s="752">
        <v>2</v>
      </c>
      <c r="N211" s="753">
        <v>1140.9999999999998</v>
      </c>
    </row>
    <row r="212" spans="1:14" ht="14.4" customHeight="1" x14ac:dyDescent="0.3">
      <c r="A212" s="747" t="s">
        <v>576</v>
      </c>
      <c r="B212" s="748" t="s">
        <v>577</v>
      </c>
      <c r="C212" s="749" t="s">
        <v>589</v>
      </c>
      <c r="D212" s="750" t="s">
        <v>590</v>
      </c>
      <c r="E212" s="751">
        <v>50113001</v>
      </c>
      <c r="F212" s="750" t="s">
        <v>603</v>
      </c>
      <c r="G212" s="749" t="s">
        <v>604</v>
      </c>
      <c r="H212" s="749">
        <v>185719</v>
      </c>
      <c r="I212" s="749">
        <v>85719</v>
      </c>
      <c r="J212" s="749" t="s">
        <v>946</v>
      </c>
      <c r="K212" s="749" t="s">
        <v>947</v>
      </c>
      <c r="L212" s="752">
        <v>173.9800000000001</v>
      </c>
      <c r="M212" s="752">
        <v>1</v>
      </c>
      <c r="N212" s="753">
        <v>173.9800000000001</v>
      </c>
    </row>
    <row r="213" spans="1:14" ht="14.4" customHeight="1" x14ac:dyDescent="0.3">
      <c r="A213" s="747" t="s">
        <v>576</v>
      </c>
      <c r="B213" s="748" t="s">
        <v>577</v>
      </c>
      <c r="C213" s="749" t="s">
        <v>589</v>
      </c>
      <c r="D213" s="750" t="s">
        <v>590</v>
      </c>
      <c r="E213" s="751">
        <v>50113001</v>
      </c>
      <c r="F213" s="750" t="s">
        <v>603</v>
      </c>
      <c r="G213" s="749" t="s">
        <v>604</v>
      </c>
      <c r="H213" s="749">
        <v>134821</v>
      </c>
      <c r="I213" s="749">
        <v>134821</v>
      </c>
      <c r="J213" s="749" t="s">
        <v>948</v>
      </c>
      <c r="K213" s="749" t="s">
        <v>949</v>
      </c>
      <c r="L213" s="752">
        <v>264.99</v>
      </c>
      <c r="M213" s="752">
        <v>1</v>
      </c>
      <c r="N213" s="753">
        <v>264.99</v>
      </c>
    </row>
    <row r="214" spans="1:14" ht="14.4" customHeight="1" x14ac:dyDescent="0.3">
      <c r="A214" s="747" t="s">
        <v>576</v>
      </c>
      <c r="B214" s="748" t="s">
        <v>577</v>
      </c>
      <c r="C214" s="749" t="s">
        <v>589</v>
      </c>
      <c r="D214" s="750" t="s">
        <v>590</v>
      </c>
      <c r="E214" s="751">
        <v>50113001</v>
      </c>
      <c r="F214" s="750" t="s">
        <v>603</v>
      </c>
      <c r="G214" s="749" t="s">
        <v>604</v>
      </c>
      <c r="H214" s="749">
        <v>501705</v>
      </c>
      <c r="I214" s="749">
        <v>0</v>
      </c>
      <c r="J214" s="749" t="s">
        <v>950</v>
      </c>
      <c r="K214" s="749" t="s">
        <v>951</v>
      </c>
      <c r="L214" s="752">
        <v>305.45</v>
      </c>
      <c r="M214" s="752">
        <v>1</v>
      </c>
      <c r="N214" s="753">
        <v>305.45</v>
      </c>
    </row>
    <row r="215" spans="1:14" ht="14.4" customHeight="1" x14ac:dyDescent="0.3">
      <c r="A215" s="747" t="s">
        <v>576</v>
      </c>
      <c r="B215" s="748" t="s">
        <v>577</v>
      </c>
      <c r="C215" s="749" t="s">
        <v>589</v>
      </c>
      <c r="D215" s="750" t="s">
        <v>590</v>
      </c>
      <c r="E215" s="751">
        <v>50113001</v>
      </c>
      <c r="F215" s="750" t="s">
        <v>603</v>
      </c>
      <c r="G215" s="749" t="s">
        <v>604</v>
      </c>
      <c r="H215" s="749">
        <v>847767</v>
      </c>
      <c r="I215" s="749">
        <v>500140</v>
      </c>
      <c r="J215" s="749" t="s">
        <v>952</v>
      </c>
      <c r="K215" s="749" t="s">
        <v>953</v>
      </c>
      <c r="L215" s="752">
        <v>808.16</v>
      </c>
      <c r="M215" s="752">
        <v>1</v>
      </c>
      <c r="N215" s="753">
        <v>808.16</v>
      </c>
    </row>
    <row r="216" spans="1:14" ht="14.4" customHeight="1" x14ac:dyDescent="0.3">
      <c r="A216" s="747" t="s">
        <v>576</v>
      </c>
      <c r="B216" s="748" t="s">
        <v>577</v>
      </c>
      <c r="C216" s="749" t="s">
        <v>589</v>
      </c>
      <c r="D216" s="750" t="s">
        <v>590</v>
      </c>
      <c r="E216" s="751">
        <v>50113001</v>
      </c>
      <c r="F216" s="750" t="s">
        <v>603</v>
      </c>
      <c r="G216" s="749" t="s">
        <v>604</v>
      </c>
      <c r="H216" s="749">
        <v>849714</v>
      </c>
      <c r="I216" s="749">
        <v>500133</v>
      </c>
      <c r="J216" s="749" t="s">
        <v>954</v>
      </c>
      <c r="K216" s="749" t="s">
        <v>955</v>
      </c>
      <c r="L216" s="752">
        <v>937.16</v>
      </c>
      <c r="M216" s="752">
        <v>1</v>
      </c>
      <c r="N216" s="753">
        <v>937.16</v>
      </c>
    </row>
    <row r="217" spans="1:14" ht="14.4" customHeight="1" x14ac:dyDescent="0.3">
      <c r="A217" s="747" t="s">
        <v>576</v>
      </c>
      <c r="B217" s="748" t="s">
        <v>577</v>
      </c>
      <c r="C217" s="749" t="s">
        <v>589</v>
      </c>
      <c r="D217" s="750" t="s">
        <v>590</v>
      </c>
      <c r="E217" s="751">
        <v>50113001</v>
      </c>
      <c r="F217" s="750" t="s">
        <v>603</v>
      </c>
      <c r="G217" s="749" t="s">
        <v>604</v>
      </c>
      <c r="H217" s="749">
        <v>107678</v>
      </c>
      <c r="I217" s="749">
        <v>107678</v>
      </c>
      <c r="J217" s="749" t="s">
        <v>956</v>
      </c>
      <c r="K217" s="749" t="s">
        <v>957</v>
      </c>
      <c r="L217" s="752">
        <v>459.8</v>
      </c>
      <c r="M217" s="752">
        <v>1</v>
      </c>
      <c r="N217" s="753">
        <v>459.8</v>
      </c>
    </row>
    <row r="218" spans="1:14" ht="14.4" customHeight="1" x14ac:dyDescent="0.3">
      <c r="A218" s="747" t="s">
        <v>576</v>
      </c>
      <c r="B218" s="748" t="s">
        <v>577</v>
      </c>
      <c r="C218" s="749" t="s">
        <v>589</v>
      </c>
      <c r="D218" s="750" t="s">
        <v>590</v>
      </c>
      <c r="E218" s="751">
        <v>50113001</v>
      </c>
      <c r="F218" s="750" t="s">
        <v>603</v>
      </c>
      <c r="G218" s="749" t="s">
        <v>604</v>
      </c>
      <c r="H218" s="749">
        <v>848725</v>
      </c>
      <c r="I218" s="749">
        <v>107677</v>
      </c>
      <c r="J218" s="749" t="s">
        <v>956</v>
      </c>
      <c r="K218" s="749" t="s">
        <v>958</v>
      </c>
      <c r="L218" s="752">
        <v>382.11000408123135</v>
      </c>
      <c r="M218" s="752">
        <v>18</v>
      </c>
      <c r="N218" s="753">
        <v>6877.980073462164</v>
      </c>
    </row>
    <row r="219" spans="1:14" ht="14.4" customHeight="1" x14ac:dyDescent="0.3">
      <c r="A219" s="747" t="s">
        <v>576</v>
      </c>
      <c r="B219" s="748" t="s">
        <v>577</v>
      </c>
      <c r="C219" s="749" t="s">
        <v>589</v>
      </c>
      <c r="D219" s="750" t="s">
        <v>590</v>
      </c>
      <c r="E219" s="751">
        <v>50113001</v>
      </c>
      <c r="F219" s="750" t="s">
        <v>603</v>
      </c>
      <c r="G219" s="749" t="s">
        <v>604</v>
      </c>
      <c r="H219" s="749">
        <v>200935</v>
      </c>
      <c r="I219" s="749">
        <v>200935</v>
      </c>
      <c r="J219" s="749" t="s">
        <v>959</v>
      </c>
      <c r="K219" s="749" t="s">
        <v>960</v>
      </c>
      <c r="L219" s="752">
        <v>34.340476190476195</v>
      </c>
      <c r="M219" s="752">
        <v>21</v>
      </c>
      <c r="N219" s="753">
        <v>721.15000000000009</v>
      </c>
    </row>
    <row r="220" spans="1:14" ht="14.4" customHeight="1" x14ac:dyDescent="0.3">
      <c r="A220" s="747" t="s">
        <v>576</v>
      </c>
      <c r="B220" s="748" t="s">
        <v>577</v>
      </c>
      <c r="C220" s="749" t="s">
        <v>589</v>
      </c>
      <c r="D220" s="750" t="s">
        <v>590</v>
      </c>
      <c r="E220" s="751">
        <v>50113001</v>
      </c>
      <c r="F220" s="750" t="s">
        <v>603</v>
      </c>
      <c r="G220" s="749" t="s">
        <v>604</v>
      </c>
      <c r="H220" s="749">
        <v>845697</v>
      </c>
      <c r="I220" s="749">
        <v>200935</v>
      </c>
      <c r="J220" s="749" t="s">
        <v>959</v>
      </c>
      <c r="K220" s="749" t="s">
        <v>960</v>
      </c>
      <c r="L220" s="752">
        <v>38.274583333333339</v>
      </c>
      <c r="M220" s="752">
        <v>24</v>
      </c>
      <c r="N220" s="753">
        <v>918.59000000000015</v>
      </c>
    </row>
    <row r="221" spans="1:14" ht="14.4" customHeight="1" x14ac:dyDescent="0.3">
      <c r="A221" s="747" t="s">
        <v>576</v>
      </c>
      <c r="B221" s="748" t="s">
        <v>577</v>
      </c>
      <c r="C221" s="749" t="s">
        <v>589</v>
      </c>
      <c r="D221" s="750" t="s">
        <v>590</v>
      </c>
      <c r="E221" s="751">
        <v>50113001</v>
      </c>
      <c r="F221" s="750" t="s">
        <v>603</v>
      </c>
      <c r="G221" s="749" t="s">
        <v>604</v>
      </c>
      <c r="H221" s="749">
        <v>100720</v>
      </c>
      <c r="I221" s="749">
        <v>720</v>
      </c>
      <c r="J221" s="749" t="s">
        <v>961</v>
      </c>
      <c r="K221" s="749" t="s">
        <v>962</v>
      </c>
      <c r="L221" s="752">
        <v>78.640000000000015</v>
      </c>
      <c r="M221" s="752">
        <v>1</v>
      </c>
      <c r="N221" s="753">
        <v>78.640000000000015</v>
      </c>
    </row>
    <row r="222" spans="1:14" ht="14.4" customHeight="1" x14ac:dyDescent="0.3">
      <c r="A222" s="747" t="s">
        <v>576</v>
      </c>
      <c r="B222" s="748" t="s">
        <v>577</v>
      </c>
      <c r="C222" s="749" t="s">
        <v>589</v>
      </c>
      <c r="D222" s="750" t="s">
        <v>590</v>
      </c>
      <c r="E222" s="751">
        <v>50113001</v>
      </c>
      <c r="F222" s="750" t="s">
        <v>603</v>
      </c>
      <c r="G222" s="749" t="s">
        <v>607</v>
      </c>
      <c r="H222" s="749">
        <v>166760</v>
      </c>
      <c r="I222" s="749">
        <v>166760</v>
      </c>
      <c r="J222" s="749" t="s">
        <v>963</v>
      </c>
      <c r="K222" s="749" t="s">
        <v>964</v>
      </c>
      <c r="L222" s="752">
        <v>148.62507071795198</v>
      </c>
      <c r="M222" s="752">
        <v>2</v>
      </c>
      <c r="N222" s="753">
        <v>297.25014143590397</v>
      </c>
    </row>
    <row r="223" spans="1:14" ht="14.4" customHeight="1" x14ac:dyDescent="0.3">
      <c r="A223" s="747" t="s">
        <v>576</v>
      </c>
      <c r="B223" s="748" t="s">
        <v>577</v>
      </c>
      <c r="C223" s="749" t="s">
        <v>589</v>
      </c>
      <c r="D223" s="750" t="s">
        <v>590</v>
      </c>
      <c r="E223" s="751">
        <v>50113001</v>
      </c>
      <c r="F223" s="750" t="s">
        <v>603</v>
      </c>
      <c r="G223" s="749" t="s">
        <v>604</v>
      </c>
      <c r="H223" s="749">
        <v>900881</v>
      </c>
      <c r="I223" s="749">
        <v>0</v>
      </c>
      <c r="J223" s="749" t="s">
        <v>965</v>
      </c>
      <c r="K223" s="749" t="s">
        <v>578</v>
      </c>
      <c r="L223" s="752">
        <v>132.62473653985347</v>
      </c>
      <c r="M223" s="752">
        <v>4</v>
      </c>
      <c r="N223" s="753">
        <v>530.49894615941389</v>
      </c>
    </row>
    <row r="224" spans="1:14" ht="14.4" customHeight="1" x14ac:dyDescent="0.3">
      <c r="A224" s="747" t="s">
        <v>576</v>
      </c>
      <c r="B224" s="748" t="s">
        <v>577</v>
      </c>
      <c r="C224" s="749" t="s">
        <v>589</v>
      </c>
      <c r="D224" s="750" t="s">
        <v>590</v>
      </c>
      <c r="E224" s="751">
        <v>50113001</v>
      </c>
      <c r="F224" s="750" t="s">
        <v>603</v>
      </c>
      <c r="G224" s="749" t="s">
        <v>604</v>
      </c>
      <c r="H224" s="749">
        <v>841566</v>
      </c>
      <c r="I224" s="749">
        <v>0</v>
      </c>
      <c r="J224" s="749" t="s">
        <v>966</v>
      </c>
      <c r="K224" s="749" t="s">
        <v>578</v>
      </c>
      <c r="L224" s="752">
        <v>72.663169639122003</v>
      </c>
      <c r="M224" s="752">
        <v>8</v>
      </c>
      <c r="N224" s="753">
        <v>581.30535711297603</v>
      </c>
    </row>
    <row r="225" spans="1:14" ht="14.4" customHeight="1" x14ac:dyDescent="0.3">
      <c r="A225" s="747" t="s">
        <v>576</v>
      </c>
      <c r="B225" s="748" t="s">
        <v>577</v>
      </c>
      <c r="C225" s="749" t="s">
        <v>589</v>
      </c>
      <c r="D225" s="750" t="s">
        <v>590</v>
      </c>
      <c r="E225" s="751">
        <v>50113001</v>
      </c>
      <c r="F225" s="750" t="s">
        <v>603</v>
      </c>
      <c r="G225" s="749" t="s">
        <v>604</v>
      </c>
      <c r="H225" s="749">
        <v>841544</v>
      </c>
      <c r="I225" s="749">
        <v>0</v>
      </c>
      <c r="J225" s="749" t="s">
        <v>967</v>
      </c>
      <c r="K225" s="749" t="s">
        <v>578</v>
      </c>
      <c r="L225" s="752">
        <v>65.204345511674205</v>
      </c>
      <c r="M225" s="752">
        <v>4</v>
      </c>
      <c r="N225" s="753">
        <v>260.81738204669682</v>
      </c>
    </row>
    <row r="226" spans="1:14" ht="14.4" customHeight="1" x14ac:dyDescent="0.3">
      <c r="A226" s="747" t="s">
        <v>576</v>
      </c>
      <c r="B226" s="748" t="s">
        <v>577</v>
      </c>
      <c r="C226" s="749" t="s">
        <v>589</v>
      </c>
      <c r="D226" s="750" t="s">
        <v>590</v>
      </c>
      <c r="E226" s="751">
        <v>50113001</v>
      </c>
      <c r="F226" s="750" t="s">
        <v>603</v>
      </c>
      <c r="G226" s="749" t="s">
        <v>604</v>
      </c>
      <c r="H226" s="749">
        <v>921284</v>
      </c>
      <c r="I226" s="749">
        <v>0</v>
      </c>
      <c r="J226" s="749" t="s">
        <v>968</v>
      </c>
      <c r="K226" s="749" t="s">
        <v>578</v>
      </c>
      <c r="L226" s="752">
        <v>107.70191335817472</v>
      </c>
      <c r="M226" s="752">
        <v>50</v>
      </c>
      <c r="N226" s="753">
        <v>5385.0956679087358</v>
      </c>
    </row>
    <row r="227" spans="1:14" ht="14.4" customHeight="1" x14ac:dyDescent="0.3">
      <c r="A227" s="747" t="s">
        <v>576</v>
      </c>
      <c r="B227" s="748" t="s">
        <v>577</v>
      </c>
      <c r="C227" s="749" t="s">
        <v>589</v>
      </c>
      <c r="D227" s="750" t="s">
        <v>590</v>
      </c>
      <c r="E227" s="751">
        <v>50113001</v>
      </c>
      <c r="F227" s="750" t="s">
        <v>603</v>
      </c>
      <c r="G227" s="749" t="s">
        <v>604</v>
      </c>
      <c r="H227" s="749">
        <v>921458</v>
      </c>
      <c r="I227" s="749">
        <v>0</v>
      </c>
      <c r="J227" s="749" t="s">
        <v>969</v>
      </c>
      <c r="K227" s="749" t="s">
        <v>578</v>
      </c>
      <c r="L227" s="752">
        <v>103.42070575202632</v>
      </c>
      <c r="M227" s="752">
        <v>9</v>
      </c>
      <c r="N227" s="753">
        <v>930.78635176823695</v>
      </c>
    </row>
    <row r="228" spans="1:14" ht="14.4" customHeight="1" x14ac:dyDescent="0.3">
      <c r="A228" s="747" t="s">
        <v>576</v>
      </c>
      <c r="B228" s="748" t="s">
        <v>577</v>
      </c>
      <c r="C228" s="749" t="s">
        <v>589</v>
      </c>
      <c r="D228" s="750" t="s">
        <v>590</v>
      </c>
      <c r="E228" s="751">
        <v>50113001</v>
      </c>
      <c r="F228" s="750" t="s">
        <v>603</v>
      </c>
      <c r="G228" s="749" t="s">
        <v>604</v>
      </c>
      <c r="H228" s="749">
        <v>500989</v>
      </c>
      <c r="I228" s="749">
        <v>0</v>
      </c>
      <c r="J228" s="749" t="s">
        <v>970</v>
      </c>
      <c r="K228" s="749" t="s">
        <v>578</v>
      </c>
      <c r="L228" s="752">
        <v>62.20000000000001</v>
      </c>
      <c r="M228" s="752">
        <v>4</v>
      </c>
      <c r="N228" s="753">
        <v>248.80000000000004</v>
      </c>
    </row>
    <row r="229" spans="1:14" ht="14.4" customHeight="1" x14ac:dyDescent="0.3">
      <c r="A229" s="747" t="s">
        <v>576</v>
      </c>
      <c r="B229" s="748" t="s">
        <v>577</v>
      </c>
      <c r="C229" s="749" t="s">
        <v>589</v>
      </c>
      <c r="D229" s="750" t="s">
        <v>590</v>
      </c>
      <c r="E229" s="751">
        <v>50113001</v>
      </c>
      <c r="F229" s="750" t="s">
        <v>603</v>
      </c>
      <c r="G229" s="749" t="s">
        <v>604</v>
      </c>
      <c r="H229" s="749">
        <v>921545</v>
      </c>
      <c r="I229" s="749">
        <v>0</v>
      </c>
      <c r="J229" s="749" t="s">
        <v>971</v>
      </c>
      <c r="K229" s="749" t="s">
        <v>578</v>
      </c>
      <c r="L229" s="752">
        <v>44.045000000000002</v>
      </c>
      <c r="M229" s="752">
        <v>1</v>
      </c>
      <c r="N229" s="753">
        <v>44.045000000000002</v>
      </c>
    </row>
    <row r="230" spans="1:14" ht="14.4" customHeight="1" x14ac:dyDescent="0.3">
      <c r="A230" s="747" t="s">
        <v>576</v>
      </c>
      <c r="B230" s="748" t="s">
        <v>577</v>
      </c>
      <c r="C230" s="749" t="s">
        <v>589</v>
      </c>
      <c r="D230" s="750" t="s">
        <v>590</v>
      </c>
      <c r="E230" s="751">
        <v>50113001</v>
      </c>
      <c r="F230" s="750" t="s">
        <v>603</v>
      </c>
      <c r="G230" s="749" t="s">
        <v>604</v>
      </c>
      <c r="H230" s="749">
        <v>900427</v>
      </c>
      <c r="I230" s="749">
        <v>0</v>
      </c>
      <c r="J230" s="749" t="s">
        <v>972</v>
      </c>
      <c r="K230" s="749" t="s">
        <v>578</v>
      </c>
      <c r="L230" s="752">
        <v>55.2759</v>
      </c>
      <c r="M230" s="752">
        <v>1</v>
      </c>
      <c r="N230" s="753">
        <v>55.2759</v>
      </c>
    </row>
    <row r="231" spans="1:14" ht="14.4" customHeight="1" x14ac:dyDescent="0.3">
      <c r="A231" s="747" t="s">
        <v>576</v>
      </c>
      <c r="B231" s="748" t="s">
        <v>577</v>
      </c>
      <c r="C231" s="749" t="s">
        <v>589</v>
      </c>
      <c r="D231" s="750" t="s">
        <v>590</v>
      </c>
      <c r="E231" s="751">
        <v>50113001</v>
      </c>
      <c r="F231" s="750" t="s">
        <v>603</v>
      </c>
      <c r="G231" s="749" t="s">
        <v>604</v>
      </c>
      <c r="H231" s="749">
        <v>900071</v>
      </c>
      <c r="I231" s="749">
        <v>0</v>
      </c>
      <c r="J231" s="749" t="s">
        <v>973</v>
      </c>
      <c r="K231" s="749" t="s">
        <v>578</v>
      </c>
      <c r="L231" s="752">
        <v>164.21950674716678</v>
      </c>
      <c r="M231" s="752">
        <v>22</v>
      </c>
      <c r="N231" s="753">
        <v>3612.8291484376691</v>
      </c>
    </row>
    <row r="232" spans="1:14" ht="14.4" customHeight="1" x14ac:dyDescent="0.3">
      <c r="A232" s="747" t="s">
        <v>576</v>
      </c>
      <c r="B232" s="748" t="s">
        <v>577</v>
      </c>
      <c r="C232" s="749" t="s">
        <v>589</v>
      </c>
      <c r="D232" s="750" t="s">
        <v>590</v>
      </c>
      <c r="E232" s="751">
        <v>50113001</v>
      </c>
      <c r="F232" s="750" t="s">
        <v>603</v>
      </c>
      <c r="G232" s="749" t="s">
        <v>604</v>
      </c>
      <c r="H232" s="749">
        <v>921184</v>
      </c>
      <c r="I232" s="749">
        <v>0</v>
      </c>
      <c r="J232" s="749" t="s">
        <v>974</v>
      </c>
      <c r="K232" s="749" t="s">
        <v>578</v>
      </c>
      <c r="L232" s="752">
        <v>413.1680549101165</v>
      </c>
      <c r="M232" s="752">
        <v>1</v>
      </c>
      <c r="N232" s="753">
        <v>413.1680549101165</v>
      </c>
    </row>
    <row r="233" spans="1:14" ht="14.4" customHeight="1" x14ac:dyDescent="0.3">
      <c r="A233" s="747" t="s">
        <v>576</v>
      </c>
      <c r="B233" s="748" t="s">
        <v>577</v>
      </c>
      <c r="C233" s="749" t="s">
        <v>589</v>
      </c>
      <c r="D233" s="750" t="s">
        <v>590</v>
      </c>
      <c r="E233" s="751">
        <v>50113001</v>
      </c>
      <c r="F233" s="750" t="s">
        <v>603</v>
      </c>
      <c r="G233" s="749" t="s">
        <v>604</v>
      </c>
      <c r="H233" s="749">
        <v>990947</v>
      </c>
      <c r="I233" s="749">
        <v>0</v>
      </c>
      <c r="J233" s="749" t="s">
        <v>975</v>
      </c>
      <c r="K233" s="749" t="s">
        <v>578</v>
      </c>
      <c r="L233" s="752">
        <v>1373.76</v>
      </c>
      <c r="M233" s="752">
        <v>1</v>
      </c>
      <c r="N233" s="753">
        <v>1373.76</v>
      </c>
    </row>
    <row r="234" spans="1:14" ht="14.4" customHeight="1" x14ac:dyDescent="0.3">
      <c r="A234" s="747" t="s">
        <v>576</v>
      </c>
      <c r="B234" s="748" t="s">
        <v>577</v>
      </c>
      <c r="C234" s="749" t="s">
        <v>589</v>
      </c>
      <c r="D234" s="750" t="s">
        <v>590</v>
      </c>
      <c r="E234" s="751">
        <v>50113001</v>
      </c>
      <c r="F234" s="750" t="s">
        <v>603</v>
      </c>
      <c r="G234" s="749" t="s">
        <v>604</v>
      </c>
      <c r="H234" s="749">
        <v>990927</v>
      </c>
      <c r="I234" s="749">
        <v>0</v>
      </c>
      <c r="J234" s="749" t="s">
        <v>976</v>
      </c>
      <c r="K234" s="749" t="s">
        <v>578</v>
      </c>
      <c r="L234" s="752">
        <v>142.61999999999998</v>
      </c>
      <c r="M234" s="752">
        <v>5</v>
      </c>
      <c r="N234" s="753">
        <v>713.09999999999991</v>
      </c>
    </row>
    <row r="235" spans="1:14" ht="14.4" customHeight="1" x14ac:dyDescent="0.3">
      <c r="A235" s="747" t="s">
        <v>576</v>
      </c>
      <c r="B235" s="748" t="s">
        <v>577</v>
      </c>
      <c r="C235" s="749" t="s">
        <v>589</v>
      </c>
      <c r="D235" s="750" t="s">
        <v>590</v>
      </c>
      <c r="E235" s="751">
        <v>50113001</v>
      </c>
      <c r="F235" s="750" t="s">
        <v>603</v>
      </c>
      <c r="G235" s="749" t="s">
        <v>604</v>
      </c>
      <c r="H235" s="749">
        <v>119571</v>
      </c>
      <c r="I235" s="749">
        <v>19571</v>
      </c>
      <c r="J235" s="749" t="s">
        <v>977</v>
      </c>
      <c r="K235" s="749" t="s">
        <v>978</v>
      </c>
      <c r="L235" s="752">
        <v>244.20042223227216</v>
      </c>
      <c r="M235" s="752">
        <v>1</v>
      </c>
      <c r="N235" s="753">
        <v>244.20042223227216</v>
      </c>
    </row>
    <row r="236" spans="1:14" ht="14.4" customHeight="1" x14ac:dyDescent="0.3">
      <c r="A236" s="747" t="s">
        <v>576</v>
      </c>
      <c r="B236" s="748" t="s">
        <v>577</v>
      </c>
      <c r="C236" s="749" t="s">
        <v>589</v>
      </c>
      <c r="D236" s="750" t="s">
        <v>590</v>
      </c>
      <c r="E236" s="751">
        <v>50113001</v>
      </c>
      <c r="F236" s="750" t="s">
        <v>603</v>
      </c>
      <c r="G236" s="749" t="s">
        <v>607</v>
      </c>
      <c r="H236" s="749">
        <v>848895</v>
      </c>
      <c r="I236" s="749">
        <v>151056</v>
      </c>
      <c r="J236" s="749" t="s">
        <v>979</v>
      </c>
      <c r="K236" s="749" t="s">
        <v>980</v>
      </c>
      <c r="L236" s="752">
        <v>161.54000000000002</v>
      </c>
      <c r="M236" s="752">
        <v>1</v>
      </c>
      <c r="N236" s="753">
        <v>161.54000000000002</v>
      </c>
    </row>
    <row r="237" spans="1:14" ht="14.4" customHeight="1" x14ac:dyDescent="0.3">
      <c r="A237" s="747" t="s">
        <v>576</v>
      </c>
      <c r="B237" s="748" t="s">
        <v>577</v>
      </c>
      <c r="C237" s="749" t="s">
        <v>589</v>
      </c>
      <c r="D237" s="750" t="s">
        <v>590</v>
      </c>
      <c r="E237" s="751">
        <v>50113001</v>
      </c>
      <c r="F237" s="750" t="s">
        <v>603</v>
      </c>
      <c r="G237" s="749" t="s">
        <v>604</v>
      </c>
      <c r="H237" s="749">
        <v>127953</v>
      </c>
      <c r="I237" s="749">
        <v>27953</v>
      </c>
      <c r="J237" s="749" t="s">
        <v>981</v>
      </c>
      <c r="K237" s="749" t="s">
        <v>982</v>
      </c>
      <c r="L237" s="752">
        <v>1064.2399999999996</v>
      </c>
      <c r="M237" s="752">
        <v>1</v>
      </c>
      <c r="N237" s="753">
        <v>1064.2399999999996</v>
      </c>
    </row>
    <row r="238" spans="1:14" ht="14.4" customHeight="1" x14ac:dyDescent="0.3">
      <c r="A238" s="747" t="s">
        <v>576</v>
      </c>
      <c r="B238" s="748" t="s">
        <v>577</v>
      </c>
      <c r="C238" s="749" t="s">
        <v>589</v>
      </c>
      <c r="D238" s="750" t="s">
        <v>590</v>
      </c>
      <c r="E238" s="751">
        <v>50113001</v>
      </c>
      <c r="F238" s="750" t="s">
        <v>603</v>
      </c>
      <c r="G238" s="749" t="s">
        <v>604</v>
      </c>
      <c r="H238" s="749">
        <v>109210</v>
      </c>
      <c r="I238" s="749">
        <v>9210</v>
      </c>
      <c r="J238" s="749" t="s">
        <v>983</v>
      </c>
      <c r="K238" s="749" t="s">
        <v>984</v>
      </c>
      <c r="L238" s="752">
        <v>289.31</v>
      </c>
      <c r="M238" s="752">
        <v>1</v>
      </c>
      <c r="N238" s="753">
        <v>289.31</v>
      </c>
    </row>
    <row r="239" spans="1:14" ht="14.4" customHeight="1" x14ac:dyDescent="0.3">
      <c r="A239" s="747" t="s">
        <v>576</v>
      </c>
      <c r="B239" s="748" t="s">
        <v>577</v>
      </c>
      <c r="C239" s="749" t="s">
        <v>589</v>
      </c>
      <c r="D239" s="750" t="s">
        <v>590</v>
      </c>
      <c r="E239" s="751">
        <v>50113001</v>
      </c>
      <c r="F239" s="750" t="s">
        <v>603</v>
      </c>
      <c r="G239" s="749" t="s">
        <v>604</v>
      </c>
      <c r="H239" s="749">
        <v>188217</v>
      </c>
      <c r="I239" s="749">
        <v>88217</v>
      </c>
      <c r="J239" s="749" t="s">
        <v>985</v>
      </c>
      <c r="K239" s="749" t="s">
        <v>986</v>
      </c>
      <c r="L239" s="752">
        <v>129.31</v>
      </c>
      <c r="M239" s="752">
        <v>1</v>
      </c>
      <c r="N239" s="753">
        <v>129.31</v>
      </c>
    </row>
    <row r="240" spans="1:14" ht="14.4" customHeight="1" x14ac:dyDescent="0.3">
      <c r="A240" s="747" t="s">
        <v>576</v>
      </c>
      <c r="B240" s="748" t="s">
        <v>577</v>
      </c>
      <c r="C240" s="749" t="s">
        <v>589</v>
      </c>
      <c r="D240" s="750" t="s">
        <v>590</v>
      </c>
      <c r="E240" s="751">
        <v>50113001</v>
      </c>
      <c r="F240" s="750" t="s">
        <v>603</v>
      </c>
      <c r="G240" s="749" t="s">
        <v>604</v>
      </c>
      <c r="H240" s="749">
        <v>188219</v>
      </c>
      <c r="I240" s="749">
        <v>88219</v>
      </c>
      <c r="J240" s="749" t="s">
        <v>987</v>
      </c>
      <c r="K240" s="749" t="s">
        <v>988</v>
      </c>
      <c r="L240" s="752">
        <v>141.6579518072289</v>
      </c>
      <c r="M240" s="752">
        <v>83</v>
      </c>
      <c r="N240" s="753">
        <v>11757.609999999999</v>
      </c>
    </row>
    <row r="241" spans="1:14" ht="14.4" customHeight="1" x14ac:dyDescent="0.3">
      <c r="A241" s="747" t="s">
        <v>576</v>
      </c>
      <c r="B241" s="748" t="s">
        <v>577</v>
      </c>
      <c r="C241" s="749" t="s">
        <v>589</v>
      </c>
      <c r="D241" s="750" t="s">
        <v>590</v>
      </c>
      <c r="E241" s="751">
        <v>50113001</v>
      </c>
      <c r="F241" s="750" t="s">
        <v>603</v>
      </c>
      <c r="G241" s="749" t="s">
        <v>607</v>
      </c>
      <c r="H241" s="749">
        <v>207098</v>
      </c>
      <c r="I241" s="749">
        <v>207098</v>
      </c>
      <c r="J241" s="749" t="s">
        <v>989</v>
      </c>
      <c r="K241" s="749" t="s">
        <v>990</v>
      </c>
      <c r="L241" s="752">
        <v>138</v>
      </c>
      <c r="M241" s="752">
        <v>1</v>
      </c>
      <c r="N241" s="753">
        <v>138</v>
      </c>
    </row>
    <row r="242" spans="1:14" ht="14.4" customHeight="1" x14ac:dyDescent="0.3">
      <c r="A242" s="747" t="s">
        <v>576</v>
      </c>
      <c r="B242" s="748" t="s">
        <v>577</v>
      </c>
      <c r="C242" s="749" t="s">
        <v>589</v>
      </c>
      <c r="D242" s="750" t="s">
        <v>590</v>
      </c>
      <c r="E242" s="751">
        <v>50113001</v>
      </c>
      <c r="F242" s="750" t="s">
        <v>603</v>
      </c>
      <c r="G242" s="749" t="s">
        <v>604</v>
      </c>
      <c r="H242" s="749">
        <v>109305</v>
      </c>
      <c r="I242" s="749">
        <v>9305</v>
      </c>
      <c r="J242" s="749" t="s">
        <v>991</v>
      </c>
      <c r="K242" s="749" t="s">
        <v>992</v>
      </c>
      <c r="L242" s="752">
        <v>60.750000000000021</v>
      </c>
      <c r="M242" s="752">
        <v>4</v>
      </c>
      <c r="N242" s="753">
        <v>243.00000000000009</v>
      </c>
    </row>
    <row r="243" spans="1:14" ht="14.4" customHeight="1" x14ac:dyDescent="0.3">
      <c r="A243" s="747" t="s">
        <v>576</v>
      </c>
      <c r="B243" s="748" t="s">
        <v>577</v>
      </c>
      <c r="C243" s="749" t="s">
        <v>589</v>
      </c>
      <c r="D243" s="750" t="s">
        <v>590</v>
      </c>
      <c r="E243" s="751">
        <v>50113001</v>
      </c>
      <c r="F243" s="750" t="s">
        <v>603</v>
      </c>
      <c r="G243" s="749" t="s">
        <v>604</v>
      </c>
      <c r="H243" s="749">
        <v>218236</v>
      </c>
      <c r="I243" s="749">
        <v>218236</v>
      </c>
      <c r="J243" s="749" t="s">
        <v>991</v>
      </c>
      <c r="K243" s="749" t="s">
        <v>992</v>
      </c>
      <c r="L243" s="752">
        <v>60.696666666666665</v>
      </c>
      <c r="M243" s="752">
        <v>3</v>
      </c>
      <c r="N243" s="753">
        <v>182.09</v>
      </c>
    </row>
    <row r="244" spans="1:14" ht="14.4" customHeight="1" x14ac:dyDescent="0.3">
      <c r="A244" s="747" t="s">
        <v>576</v>
      </c>
      <c r="B244" s="748" t="s">
        <v>577</v>
      </c>
      <c r="C244" s="749" t="s">
        <v>589</v>
      </c>
      <c r="D244" s="750" t="s">
        <v>590</v>
      </c>
      <c r="E244" s="751">
        <v>50113001</v>
      </c>
      <c r="F244" s="750" t="s">
        <v>603</v>
      </c>
      <c r="G244" s="749" t="s">
        <v>604</v>
      </c>
      <c r="H244" s="749">
        <v>109310</v>
      </c>
      <c r="I244" s="749">
        <v>9310</v>
      </c>
      <c r="J244" s="749" t="s">
        <v>993</v>
      </c>
      <c r="K244" s="749" t="s">
        <v>994</v>
      </c>
      <c r="L244" s="752">
        <v>60.309999999999981</v>
      </c>
      <c r="M244" s="752">
        <v>2</v>
      </c>
      <c r="N244" s="753">
        <v>120.61999999999996</v>
      </c>
    </row>
    <row r="245" spans="1:14" ht="14.4" customHeight="1" x14ac:dyDescent="0.3">
      <c r="A245" s="747" t="s">
        <v>576</v>
      </c>
      <c r="B245" s="748" t="s">
        <v>577</v>
      </c>
      <c r="C245" s="749" t="s">
        <v>589</v>
      </c>
      <c r="D245" s="750" t="s">
        <v>590</v>
      </c>
      <c r="E245" s="751">
        <v>50113001</v>
      </c>
      <c r="F245" s="750" t="s">
        <v>603</v>
      </c>
      <c r="G245" s="749" t="s">
        <v>607</v>
      </c>
      <c r="H245" s="749">
        <v>149909</v>
      </c>
      <c r="I245" s="749">
        <v>49909</v>
      </c>
      <c r="J245" s="749" t="s">
        <v>995</v>
      </c>
      <c r="K245" s="749" t="s">
        <v>996</v>
      </c>
      <c r="L245" s="752">
        <v>42.54</v>
      </c>
      <c r="M245" s="752">
        <v>8</v>
      </c>
      <c r="N245" s="753">
        <v>340.32</v>
      </c>
    </row>
    <row r="246" spans="1:14" ht="14.4" customHeight="1" x14ac:dyDescent="0.3">
      <c r="A246" s="747" t="s">
        <v>576</v>
      </c>
      <c r="B246" s="748" t="s">
        <v>577</v>
      </c>
      <c r="C246" s="749" t="s">
        <v>589</v>
      </c>
      <c r="D246" s="750" t="s">
        <v>590</v>
      </c>
      <c r="E246" s="751">
        <v>50113001</v>
      </c>
      <c r="F246" s="750" t="s">
        <v>603</v>
      </c>
      <c r="G246" s="749" t="s">
        <v>607</v>
      </c>
      <c r="H246" s="749">
        <v>149910</v>
      </c>
      <c r="I246" s="749">
        <v>49910</v>
      </c>
      <c r="J246" s="749" t="s">
        <v>995</v>
      </c>
      <c r="K246" s="749" t="s">
        <v>997</v>
      </c>
      <c r="L246" s="752">
        <v>147.93000000000006</v>
      </c>
      <c r="M246" s="752">
        <v>1</v>
      </c>
      <c r="N246" s="753">
        <v>147.93000000000006</v>
      </c>
    </row>
    <row r="247" spans="1:14" ht="14.4" customHeight="1" x14ac:dyDescent="0.3">
      <c r="A247" s="747" t="s">
        <v>576</v>
      </c>
      <c r="B247" s="748" t="s">
        <v>577</v>
      </c>
      <c r="C247" s="749" t="s">
        <v>589</v>
      </c>
      <c r="D247" s="750" t="s">
        <v>590</v>
      </c>
      <c r="E247" s="751">
        <v>50113001</v>
      </c>
      <c r="F247" s="750" t="s">
        <v>603</v>
      </c>
      <c r="G247" s="749" t="s">
        <v>604</v>
      </c>
      <c r="H247" s="749">
        <v>116439</v>
      </c>
      <c r="I247" s="749">
        <v>16439</v>
      </c>
      <c r="J247" s="749" t="s">
        <v>998</v>
      </c>
      <c r="K247" s="749" t="s">
        <v>999</v>
      </c>
      <c r="L247" s="752">
        <v>129.57000000000002</v>
      </c>
      <c r="M247" s="752">
        <v>1</v>
      </c>
      <c r="N247" s="753">
        <v>129.57000000000002</v>
      </c>
    </row>
    <row r="248" spans="1:14" ht="14.4" customHeight="1" x14ac:dyDescent="0.3">
      <c r="A248" s="747" t="s">
        <v>576</v>
      </c>
      <c r="B248" s="748" t="s">
        <v>577</v>
      </c>
      <c r="C248" s="749" t="s">
        <v>589</v>
      </c>
      <c r="D248" s="750" t="s">
        <v>590</v>
      </c>
      <c r="E248" s="751">
        <v>50113001</v>
      </c>
      <c r="F248" s="750" t="s">
        <v>603</v>
      </c>
      <c r="G248" s="749" t="s">
        <v>604</v>
      </c>
      <c r="H248" s="749">
        <v>110151</v>
      </c>
      <c r="I248" s="749">
        <v>10151</v>
      </c>
      <c r="J248" s="749" t="s">
        <v>1000</v>
      </c>
      <c r="K248" s="749" t="s">
        <v>1001</v>
      </c>
      <c r="L248" s="752">
        <v>66.720000000000027</v>
      </c>
      <c r="M248" s="752">
        <v>1</v>
      </c>
      <c r="N248" s="753">
        <v>66.720000000000027</v>
      </c>
    </row>
    <row r="249" spans="1:14" ht="14.4" customHeight="1" x14ac:dyDescent="0.3">
      <c r="A249" s="747" t="s">
        <v>576</v>
      </c>
      <c r="B249" s="748" t="s">
        <v>577</v>
      </c>
      <c r="C249" s="749" t="s">
        <v>589</v>
      </c>
      <c r="D249" s="750" t="s">
        <v>590</v>
      </c>
      <c r="E249" s="751">
        <v>50113001</v>
      </c>
      <c r="F249" s="750" t="s">
        <v>603</v>
      </c>
      <c r="G249" s="749" t="s">
        <v>604</v>
      </c>
      <c r="H249" s="749">
        <v>192853</v>
      </c>
      <c r="I249" s="749">
        <v>192853</v>
      </c>
      <c r="J249" s="749" t="s">
        <v>1000</v>
      </c>
      <c r="K249" s="749" t="s">
        <v>1002</v>
      </c>
      <c r="L249" s="752">
        <v>107.94000000000001</v>
      </c>
      <c r="M249" s="752">
        <v>12</v>
      </c>
      <c r="N249" s="753">
        <v>1295.2800000000002</v>
      </c>
    </row>
    <row r="250" spans="1:14" ht="14.4" customHeight="1" x14ac:dyDescent="0.3">
      <c r="A250" s="747" t="s">
        <v>576</v>
      </c>
      <c r="B250" s="748" t="s">
        <v>577</v>
      </c>
      <c r="C250" s="749" t="s">
        <v>589</v>
      </c>
      <c r="D250" s="750" t="s">
        <v>590</v>
      </c>
      <c r="E250" s="751">
        <v>50113001</v>
      </c>
      <c r="F250" s="750" t="s">
        <v>603</v>
      </c>
      <c r="G250" s="749" t="s">
        <v>607</v>
      </c>
      <c r="H250" s="749">
        <v>844554</v>
      </c>
      <c r="I250" s="749">
        <v>114065</v>
      </c>
      <c r="J250" s="749" t="s">
        <v>1003</v>
      </c>
      <c r="K250" s="749" t="s">
        <v>1004</v>
      </c>
      <c r="L250" s="752">
        <v>21.67</v>
      </c>
      <c r="M250" s="752">
        <v>3</v>
      </c>
      <c r="N250" s="753">
        <v>65.010000000000005</v>
      </c>
    </row>
    <row r="251" spans="1:14" ht="14.4" customHeight="1" x14ac:dyDescent="0.3">
      <c r="A251" s="747" t="s">
        <v>576</v>
      </c>
      <c r="B251" s="748" t="s">
        <v>577</v>
      </c>
      <c r="C251" s="749" t="s">
        <v>589</v>
      </c>
      <c r="D251" s="750" t="s">
        <v>590</v>
      </c>
      <c r="E251" s="751">
        <v>50113001</v>
      </c>
      <c r="F251" s="750" t="s">
        <v>603</v>
      </c>
      <c r="G251" s="749" t="s">
        <v>607</v>
      </c>
      <c r="H251" s="749">
        <v>115316</v>
      </c>
      <c r="I251" s="749">
        <v>15316</v>
      </c>
      <c r="J251" s="749" t="s">
        <v>1005</v>
      </c>
      <c r="K251" s="749" t="s">
        <v>1006</v>
      </c>
      <c r="L251" s="752">
        <v>29.299999999999994</v>
      </c>
      <c r="M251" s="752">
        <v>2</v>
      </c>
      <c r="N251" s="753">
        <v>58.599999999999987</v>
      </c>
    </row>
    <row r="252" spans="1:14" ht="14.4" customHeight="1" x14ac:dyDescent="0.3">
      <c r="A252" s="747" t="s">
        <v>576</v>
      </c>
      <c r="B252" s="748" t="s">
        <v>577</v>
      </c>
      <c r="C252" s="749" t="s">
        <v>589</v>
      </c>
      <c r="D252" s="750" t="s">
        <v>590</v>
      </c>
      <c r="E252" s="751">
        <v>50113001</v>
      </c>
      <c r="F252" s="750" t="s">
        <v>603</v>
      </c>
      <c r="G252" s="749" t="s">
        <v>604</v>
      </c>
      <c r="H252" s="749">
        <v>196635</v>
      </c>
      <c r="I252" s="749">
        <v>96635</v>
      </c>
      <c r="J252" s="749" t="s">
        <v>1007</v>
      </c>
      <c r="K252" s="749" t="s">
        <v>1008</v>
      </c>
      <c r="L252" s="752">
        <v>111.72000000000001</v>
      </c>
      <c r="M252" s="752">
        <v>2</v>
      </c>
      <c r="N252" s="753">
        <v>223.44000000000003</v>
      </c>
    </row>
    <row r="253" spans="1:14" ht="14.4" customHeight="1" x14ac:dyDescent="0.3">
      <c r="A253" s="747" t="s">
        <v>576</v>
      </c>
      <c r="B253" s="748" t="s">
        <v>577</v>
      </c>
      <c r="C253" s="749" t="s">
        <v>589</v>
      </c>
      <c r="D253" s="750" t="s">
        <v>590</v>
      </c>
      <c r="E253" s="751">
        <v>50113001</v>
      </c>
      <c r="F253" s="750" t="s">
        <v>603</v>
      </c>
      <c r="G253" s="749" t="s">
        <v>604</v>
      </c>
      <c r="H253" s="749">
        <v>100498</v>
      </c>
      <c r="I253" s="749">
        <v>498</v>
      </c>
      <c r="J253" s="749" t="s">
        <v>1009</v>
      </c>
      <c r="K253" s="749" t="s">
        <v>713</v>
      </c>
      <c r="L253" s="752">
        <v>96.24</v>
      </c>
      <c r="M253" s="752">
        <v>4</v>
      </c>
      <c r="N253" s="753">
        <v>384.96</v>
      </c>
    </row>
    <row r="254" spans="1:14" ht="14.4" customHeight="1" x14ac:dyDescent="0.3">
      <c r="A254" s="747" t="s">
        <v>576</v>
      </c>
      <c r="B254" s="748" t="s">
        <v>577</v>
      </c>
      <c r="C254" s="749" t="s">
        <v>589</v>
      </c>
      <c r="D254" s="750" t="s">
        <v>590</v>
      </c>
      <c r="E254" s="751">
        <v>50113001</v>
      </c>
      <c r="F254" s="750" t="s">
        <v>603</v>
      </c>
      <c r="G254" s="749" t="s">
        <v>604</v>
      </c>
      <c r="H254" s="749">
        <v>100499</v>
      </c>
      <c r="I254" s="749">
        <v>499</v>
      </c>
      <c r="J254" s="749" t="s">
        <v>1009</v>
      </c>
      <c r="K254" s="749" t="s">
        <v>1010</v>
      </c>
      <c r="L254" s="752">
        <v>100.39188034188039</v>
      </c>
      <c r="M254" s="752">
        <v>117</v>
      </c>
      <c r="N254" s="753">
        <v>11745.850000000006</v>
      </c>
    </row>
    <row r="255" spans="1:14" ht="14.4" customHeight="1" x14ac:dyDescent="0.3">
      <c r="A255" s="747" t="s">
        <v>576</v>
      </c>
      <c r="B255" s="748" t="s">
        <v>577</v>
      </c>
      <c r="C255" s="749" t="s">
        <v>589</v>
      </c>
      <c r="D255" s="750" t="s">
        <v>590</v>
      </c>
      <c r="E255" s="751">
        <v>50113001</v>
      </c>
      <c r="F255" s="750" t="s">
        <v>603</v>
      </c>
      <c r="G255" s="749" t="s">
        <v>604</v>
      </c>
      <c r="H255" s="749">
        <v>166555</v>
      </c>
      <c r="I255" s="749">
        <v>66555</v>
      </c>
      <c r="J255" s="749" t="s">
        <v>1011</v>
      </c>
      <c r="K255" s="749" t="s">
        <v>1012</v>
      </c>
      <c r="L255" s="752">
        <v>117.41000000000001</v>
      </c>
      <c r="M255" s="752">
        <v>3</v>
      </c>
      <c r="N255" s="753">
        <v>352.23</v>
      </c>
    </row>
    <row r="256" spans="1:14" ht="14.4" customHeight="1" x14ac:dyDescent="0.3">
      <c r="A256" s="747" t="s">
        <v>576</v>
      </c>
      <c r="B256" s="748" t="s">
        <v>577</v>
      </c>
      <c r="C256" s="749" t="s">
        <v>589</v>
      </c>
      <c r="D256" s="750" t="s">
        <v>590</v>
      </c>
      <c r="E256" s="751">
        <v>50113001</v>
      </c>
      <c r="F256" s="750" t="s">
        <v>603</v>
      </c>
      <c r="G256" s="749" t="s">
        <v>604</v>
      </c>
      <c r="H256" s="749">
        <v>215978</v>
      </c>
      <c r="I256" s="749">
        <v>215978</v>
      </c>
      <c r="J256" s="749" t="s">
        <v>1011</v>
      </c>
      <c r="K256" s="749" t="s">
        <v>1012</v>
      </c>
      <c r="L256" s="752">
        <v>116.60999999999999</v>
      </c>
      <c r="M256" s="752">
        <v>5</v>
      </c>
      <c r="N256" s="753">
        <v>583.04999999999995</v>
      </c>
    </row>
    <row r="257" spans="1:14" ht="14.4" customHeight="1" x14ac:dyDescent="0.3">
      <c r="A257" s="747" t="s">
        <v>576</v>
      </c>
      <c r="B257" s="748" t="s">
        <v>577</v>
      </c>
      <c r="C257" s="749" t="s">
        <v>589</v>
      </c>
      <c r="D257" s="750" t="s">
        <v>590</v>
      </c>
      <c r="E257" s="751">
        <v>50113001</v>
      </c>
      <c r="F257" s="750" t="s">
        <v>603</v>
      </c>
      <c r="G257" s="749" t="s">
        <v>604</v>
      </c>
      <c r="H257" s="749">
        <v>102546</v>
      </c>
      <c r="I257" s="749">
        <v>2546</v>
      </c>
      <c r="J257" s="749" t="s">
        <v>1013</v>
      </c>
      <c r="K257" s="749" t="s">
        <v>1014</v>
      </c>
      <c r="L257" s="752">
        <v>64.810000000000031</v>
      </c>
      <c r="M257" s="752">
        <v>2</v>
      </c>
      <c r="N257" s="753">
        <v>129.62000000000006</v>
      </c>
    </row>
    <row r="258" spans="1:14" ht="14.4" customHeight="1" x14ac:dyDescent="0.3">
      <c r="A258" s="747" t="s">
        <v>576</v>
      </c>
      <c r="B258" s="748" t="s">
        <v>577</v>
      </c>
      <c r="C258" s="749" t="s">
        <v>589</v>
      </c>
      <c r="D258" s="750" t="s">
        <v>590</v>
      </c>
      <c r="E258" s="751">
        <v>50113001</v>
      </c>
      <c r="F258" s="750" t="s">
        <v>603</v>
      </c>
      <c r="G258" s="749" t="s">
        <v>607</v>
      </c>
      <c r="H258" s="749">
        <v>201290</v>
      </c>
      <c r="I258" s="749">
        <v>201290</v>
      </c>
      <c r="J258" s="749" t="s">
        <v>1015</v>
      </c>
      <c r="K258" s="749" t="s">
        <v>1016</v>
      </c>
      <c r="L258" s="752">
        <v>24.837058823529418</v>
      </c>
      <c r="M258" s="752">
        <v>34</v>
      </c>
      <c r="N258" s="753">
        <v>844.46000000000015</v>
      </c>
    </row>
    <row r="259" spans="1:14" ht="14.4" customHeight="1" x14ac:dyDescent="0.3">
      <c r="A259" s="747" t="s">
        <v>576</v>
      </c>
      <c r="B259" s="748" t="s">
        <v>577</v>
      </c>
      <c r="C259" s="749" t="s">
        <v>589</v>
      </c>
      <c r="D259" s="750" t="s">
        <v>590</v>
      </c>
      <c r="E259" s="751">
        <v>50113001</v>
      </c>
      <c r="F259" s="750" t="s">
        <v>603</v>
      </c>
      <c r="G259" s="749" t="s">
        <v>607</v>
      </c>
      <c r="H259" s="749">
        <v>140373</v>
      </c>
      <c r="I259" s="749">
        <v>40373</v>
      </c>
      <c r="J259" s="749" t="s">
        <v>1017</v>
      </c>
      <c r="K259" s="749" t="s">
        <v>1018</v>
      </c>
      <c r="L259" s="752">
        <v>181.88988070871912</v>
      </c>
      <c r="M259" s="752">
        <v>5</v>
      </c>
      <c r="N259" s="753">
        <v>909.44940354359562</v>
      </c>
    </row>
    <row r="260" spans="1:14" ht="14.4" customHeight="1" x14ac:dyDescent="0.3">
      <c r="A260" s="747" t="s">
        <v>576</v>
      </c>
      <c r="B260" s="748" t="s">
        <v>577</v>
      </c>
      <c r="C260" s="749" t="s">
        <v>589</v>
      </c>
      <c r="D260" s="750" t="s">
        <v>590</v>
      </c>
      <c r="E260" s="751">
        <v>50113001</v>
      </c>
      <c r="F260" s="750" t="s">
        <v>603</v>
      </c>
      <c r="G260" s="749" t="s">
        <v>607</v>
      </c>
      <c r="H260" s="749">
        <v>140368</v>
      </c>
      <c r="I260" s="749">
        <v>40368</v>
      </c>
      <c r="J260" s="749" t="s">
        <v>1019</v>
      </c>
      <c r="K260" s="749" t="s">
        <v>1020</v>
      </c>
      <c r="L260" s="752">
        <v>61.7</v>
      </c>
      <c r="M260" s="752">
        <v>1</v>
      </c>
      <c r="N260" s="753">
        <v>61.7</v>
      </c>
    </row>
    <row r="261" spans="1:14" ht="14.4" customHeight="1" x14ac:dyDescent="0.3">
      <c r="A261" s="747" t="s">
        <v>576</v>
      </c>
      <c r="B261" s="748" t="s">
        <v>577</v>
      </c>
      <c r="C261" s="749" t="s">
        <v>589</v>
      </c>
      <c r="D261" s="750" t="s">
        <v>590</v>
      </c>
      <c r="E261" s="751">
        <v>50113001</v>
      </c>
      <c r="F261" s="750" t="s">
        <v>603</v>
      </c>
      <c r="G261" s="749" t="s">
        <v>604</v>
      </c>
      <c r="H261" s="749">
        <v>199963</v>
      </c>
      <c r="I261" s="749">
        <v>199963</v>
      </c>
      <c r="J261" s="749" t="s">
        <v>1021</v>
      </c>
      <c r="K261" s="749" t="s">
        <v>1022</v>
      </c>
      <c r="L261" s="752">
        <v>568.41</v>
      </c>
      <c r="M261" s="752">
        <v>3</v>
      </c>
      <c r="N261" s="753">
        <v>1705.2299999999998</v>
      </c>
    </row>
    <row r="262" spans="1:14" ht="14.4" customHeight="1" x14ac:dyDescent="0.3">
      <c r="A262" s="747" t="s">
        <v>576</v>
      </c>
      <c r="B262" s="748" t="s">
        <v>577</v>
      </c>
      <c r="C262" s="749" t="s">
        <v>589</v>
      </c>
      <c r="D262" s="750" t="s">
        <v>590</v>
      </c>
      <c r="E262" s="751">
        <v>50113001</v>
      </c>
      <c r="F262" s="750" t="s">
        <v>603</v>
      </c>
      <c r="G262" s="749" t="s">
        <v>604</v>
      </c>
      <c r="H262" s="749">
        <v>100502</v>
      </c>
      <c r="I262" s="749">
        <v>502</v>
      </c>
      <c r="J262" s="749" t="s">
        <v>1023</v>
      </c>
      <c r="K262" s="749" t="s">
        <v>1024</v>
      </c>
      <c r="L262" s="752">
        <v>239.09857142857143</v>
      </c>
      <c r="M262" s="752">
        <v>14</v>
      </c>
      <c r="N262" s="753">
        <v>3347.38</v>
      </c>
    </row>
    <row r="263" spans="1:14" ht="14.4" customHeight="1" x14ac:dyDescent="0.3">
      <c r="A263" s="747" t="s">
        <v>576</v>
      </c>
      <c r="B263" s="748" t="s">
        <v>577</v>
      </c>
      <c r="C263" s="749" t="s">
        <v>589</v>
      </c>
      <c r="D263" s="750" t="s">
        <v>590</v>
      </c>
      <c r="E263" s="751">
        <v>50113001</v>
      </c>
      <c r="F263" s="750" t="s">
        <v>603</v>
      </c>
      <c r="G263" s="749" t="s">
        <v>604</v>
      </c>
      <c r="H263" s="749">
        <v>102684</v>
      </c>
      <c r="I263" s="749">
        <v>2684</v>
      </c>
      <c r="J263" s="749" t="s">
        <v>1023</v>
      </c>
      <c r="K263" s="749" t="s">
        <v>1025</v>
      </c>
      <c r="L263" s="752">
        <v>72.998695652173907</v>
      </c>
      <c r="M263" s="752">
        <v>46</v>
      </c>
      <c r="N263" s="753">
        <v>3357.94</v>
      </c>
    </row>
    <row r="264" spans="1:14" ht="14.4" customHeight="1" x14ac:dyDescent="0.3">
      <c r="A264" s="747" t="s">
        <v>576</v>
      </c>
      <c r="B264" s="748" t="s">
        <v>577</v>
      </c>
      <c r="C264" s="749" t="s">
        <v>589</v>
      </c>
      <c r="D264" s="750" t="s">
        <v>590</v>
      </c>
      <c r="E264" s="751">
        <v>50113001</v>
      </c>
      <c r="F264" s="750" t="s">
        <v>603</v>
      </c>
      <c r="G264" s="749" t="s">
        <v>578</v>
      </c>
      <c r="H264" s="749">
        <v>126578</v>
      </c>
      <c r="I264" s="749">
        <v>26578</v>
      </c>
      <c r="J264" s="749" t="s">
        <v>1026</v>
      </c>
      <c r="K264" s="749" t="s">
        <v>1027</v>
      </c>
      <c r="L264" s="752">
        <v>231.70000000000002</v>
      </c>
      <c r="M264" s="752">
        <v>9</v>
      </c>
      <c r="N264" s="753">
        <v>2085.3000000000002</v>
      </c>
    </row>
    <row r="265" spans="1:14" ht="14.4" customHeight="1" x14ac:dyDescent="0.3">
      <c r="A265" s="747" t="s">
        <v>576</v>
      </c>
      <c r="B265" s="748" t="s">
        <v>577</v>
      </c>
      <c r="C265" s="749" t="s">
        <v>589</v>
      </c>
      <c r="D265" s="750" t="s">
        <v>590</v>
      </c>
      <c r="E265" s="751">
        <v>50113001</v>
      </c>
      <c r="F265" s="750" t="s">
        <v>603</v>
      </c>
      <c r="G265" s="749" t="s">
        <v>578</v>
      </c>
      <c r="H265" s="749">
        <v>129384</v>
      </c>
      <c r="I265" s="749">
        <v>29384</v>
      </c>
      <c r="J265" s="749" t="s">
        <v>1028</v>
      </c>
      <c r="K265" s="749" t="s">
        <v>1027</v>
      </c>
      <c r="L265" s="752">
        <v>231.70099999999996</v>
      </c>
      <c r="M265" s="752">
        <v>5</v>
      </c>
      <c r="N265" s="753">
        <v>1158.5049999999999</v>
      </c>
    </row>
    <row r="266" spans="1:14" ht="14.4" customHeight="1" x14ac:dyDescent="0.3">
      <c r="A266" s="747" t="s">
        <v>576</v>
      </c>
      <c r="B266" s="748" t="s">
        <v>577</v>
      </c>
      <c r="C266" s="749" t="s">
        <v>589</v>
      </c>
      <c r="D266" s="750" t="s">
        <v>590</v>
      </c>
      <c r="E266" s="751">
        <v>50113001</v>
      </c>
      <c r="F266" s="750" t="s">
        <v>603</v>
      </c>
      <c r="G266" s="749" t="s">
        <v>607</v>
      </c>
      <c r="H266" s="749">
        <v>127736</v>
      </c>
      <c r="I266" s="749">
        <v>127736</v>
      </c>
      <c r="J266" s="749" t="s">
        <v>1029</v>
      </c>
      <c r="K266" s="749" t="s">
        <v>1030</v>
      </c>
      <c r="L266" s="752">
        <v>49.369999999999983</v>
      </c>
      <c r="M266" s="752">
        <v>6</v>
      </c>
      <c r="N266" s="753">
        <v>296.21999999999991</v>
      </c>
    </row>
    <row r="267" spans="1:14" ht="14.4" customHeight="1" x14ac:dyDescent="0.3">
      <c r="A267" s="747" t="s">
        <v>576</v>
      </c>
      <c r="B267" s="748" t="s">
        <v>577</v>
      </c>
      <c r="C267" s="749" t="s">
        <v>589</v>
      </c>
      <c r="D267" s="750" t="s">
        <v>590</v>
      </c>
      <c r="E267" s="751">
        <v>50113001</v>
      </c>
      <c r="F267" s="750" t="s">
        <v>603</v>
      </c>
      <c r="G267" s="749" t="s">
        <v>607</v>
      </c>
      <c r="H267" s="749">
        <v>127737</v>
      </c>
      <c r="I267" s="749">
        <v>127737</v>
      </c>
      <c r="J267" s="749" t="s">
        <v>1031</v>
      </c>
      <c r="K267" s="749" t="s">
        <v>1032</v>
      </c>
      <c r="L267" s="752">
        <v>67.321296296296296</v>
      </c>
      <c r="M267" s="752">
        <v>54</v>
      </c>
      <c r="N267" s="753">
        <v>3635.35</v>
      </c>
    </row>
    <row r="268" spans="1:14" ht="14.4" customHeight="1" x14ac:dyDescent="0.3">
      <c r="A268" s="747" t="s">
        <v>576</v>
      </c>
      <c r="B268" s="748" t="s">
        <v>577</v>
      </c>
      <c r="C268" s="749" t="s">
        <v>589</v>
      </c>
      <c r="D268" s="750" t="s">
        <v>590</v>
      </c>
      <c r="E268" s="751">
        <v>50113001</v>
      </c>
      <c r="F268" s="750" t="s">
        <v>603</v>
      </c>
      <c r="G268" s="749" t="s">
        <v>578</v>
      </c>
      <c r="H268" s="749">
        <v>102592</v>
      </c>
      <c r="I268" s="749">
        <v>2592</v>
      </c>
      <c r="J268" s="749" t="s">
        <v>1033</v>
      </c>
      <c r="K268" s="749" t="s">
        <v>1034</v>
      </c>
      <c r="L268" s="752">
        <v>63.050029898523931</v>
      </c>
      <c r="M268" s="752">
        <v>2</v>
      </c>
      <c r="N268" s="753">
        <v>126.10005979704786</v>
      </c>
    </row>
    <row r="269" spans="1:14" ht="14.4" customHeight="1" x14ac:dyDescent="0.3">
      <c r="A269" s="747" t="s">
        <v>576</v>
      </c>
      <c r="B269" s="748" t="s">
        <v>577</v>
      </c>
      <c r="C269" s="749" t="s">
        <v>589</v>
      </c>
      <c r="D269" s="750" t="s">
        <v>590</v>
      </c>
      <c r="E269" s="751">
        <v>50113001</v>
      </c>
      <c r="F269" s="750" t="s">
        <v>603</v>
      </c>
      <c r="G269" s="749" t="s">
        <v>578</v>
      </c>
      <c r="H269" s="749">
        <v>101710</v>
      </c>
      <c r="I269" s="749">
        <v>1710</v>
      </c>
      <c r="J269" s="749" t="s">
        <v>1035</v>
      </c>
      <c r="K269" s="749" t="s">
        <v>1036</v>
      </c>
      <c r="L269" s="752">
        <v>65.910000000000025</v>
      </c>
      <c r="M269" s="752">
        <v>1</v>
      </c>
      <c r="N269" s="753">
        <v>65.910000000000025</v>
      </c>
    </row>
    <row r="270" spans="1:14" ht="14.4" customHeight="1" x14ac:dyDescent="0.3">
      <c r="A270" s="747" t="s">
        <v>576</v>
      </c>
      <c r="B270" s="748" t="s">
        <v>577</v>
      </c>
      <c r="C270" s="749" t="s">
        <v>589</v>
      </c>
      <c r="D270" s="750" t="s">
        <v>590</v>
      </c>
      <c r="E270" s="751">
        <v>50113001</v>
      </c>
      <c r="F270" s="750" t="s">
        <v>603</v>
      </c>
      <c r="G270" s="749" t="s">
        <v>604</v>
      </c>
      <c r="H270" s="749">
        <v>118566</v>
      </c>
      <c r="I270" s="749">
        <v>18566</v>
      </c>
      <c r="J270" s="749" t="s">
        <v>1037</v>
      </c>
      <c r="K270" s="749" t="s">
        <v>1038</v>
      </c>
      <c r="L270" s="752">
        <v>975.5999999999998</v>
      </c>
      <c r="M270" s="752">
        <v>1</v>
      </c>
      <c r="N270" s="753">
        <v>975.5999999999998</v>
      </c>
    </row>
    <row r="271" spans="1:14" ht="14.4" customHeight="1" x14ac:dyDescent="0.3">
      <c r="A271" s="747" t="s">
        <v>576</v>
      </c>
      <c r="B271" s="748" t="s">
        <v>577</v>
      </c>
      <c r="C271" s="749" t="s">
        <v>589</v>
      </c>
      <c r="D271" s="750" t="s">
        <v>590</v>
      </c>
      <c r="E271" s="751">
        <v>50113001</v>
      </c>
      <c r="F271" s="750" t="s">
        <v>603</v>
      </c>
      <c r="G271" s="749" t="s">
        <v>604</v>
      </c>
      <c r="H271" s="749">
        <v>397982</v>
      </c>
      <c r="I271" s="749">
        <v>0</v>
      </c>
      <c r="J271" s="749" t="s">
        <v>1039</v>
      </c>
      <c r="K271" s="749" t="s">
        <v>578</v>
      </c>
      <c r="L271" s="752">
        <v>17.267999999999997</v>
      </c>
      <c r="M271" s="752">
        <v>1</v>
      </c>
      <c r="N271" s="753">
        <v>17.267999999999997</v>
      </c>
    </row>
    <row r="272" spans="1:14" ht="14.4" customHeight="1" x14ac:dyDescent="0.3">
      <c r="A272" s="747" t="s">
        <v>576</v>
      </c>
      <c r="B272" s="748" t="s">
        <v>577</v>
      </c>
      <c r="C272" s="749" t="s">
        <v>589</v>
      </c>
      <c r="D272" s="750" t="s">
        <v>590</v>
      </c>
      <c r="E272" s="751">
        <v>50113001</v>
      </c>
      <c r="F272" s="750" t="s">
        <v>603</v>
      </c>
      <c r="G272" s="749" t="s">
        <v>604</v>
      </c>
      <c r="H272" s="749">
        <v>850104</v>
      </c>
      <c r="I272" s="749">
        <v>164344</v>
      </c>
      <c r="J272" s="749" t="s">
        <v>1040</v>
      </c>
      <c r="K272" s="749" t="s">
        <v>1041</v>
      </c>
      <c r="L272" s="752">
        <v>226.4</v>
      </c>
      <c r="M272" s="752">
        <v>1</v>
      </c>
      <c r="N272" s="753">
        <v>226.4</v>
      </c>
    </row>
    <row r="273" spans="1:14" ht="14.4" customHeight="1" x14ac:dyDescent="0.3">
      <c r="A273" s="747" t="s">
        <v>576</v>
      </c>
      <c r="B273" s="748" t="s">
        <v>577</v>
      </c>
      <c r="C273" s="749" t="s">
        <v>589</v>
      </c>
      <c r="D273" s="750" t="s">
        <v>590</v>
      </c>
      <c r="E273" s="751">
        <v>50113001</v>
      </c>
      <c r="F273" s="750" t="s">
        <v>603</v>
      </c>
      <c r="G273" s="749" t="s">
        <v>604</v>
      </c>
      <c r="H273" s="749">
        <v>101125</v>
      </c>
      <c r="I273" s="749">
        <v>1125</v>
      </c>
      <c r="J273" s="749" t="s">
        <v>1042</v>
      </c>
      <c r="K273" s="749" t="s">
        <v>1043</v>
      </c>
      <c r="L273" s="752">
        <v>79.214392406550857</v>
      </c>
      <c r="M273" s="752">
        <v>49</v>
      </c>
      <c r="N273" s="753">
        <v>3881.5052279209917</v>
      </c>
    </row>
    <row r="274" spans="1:14" ht="14.4" customHeight="1" x14ac:dyDescent="0.3">
      <c r="A274" s="747" t="s">
        <v>576</v>
      </c>
      <c r="B274" s="748" t="s">
        <v>577</v>
      </c>
      <c r="C274" s="749" t="s">
        <v>589</v>
      </c>
      <c r="D274" s="750" t="s">
        <v>590</v>
      </c>
      <c r="E274" s="751">
        <v>50113001</v>
      </c>
      <c r="F274" s="750" t="s">
        <v>603</v>
      </c>
      <c r="G274" s="749" t="s">
        <v>604</v>
      </c>
      <c r="H274" s="749">
        <v>848626</v>
      </c>
      <c r="I274" s="749">
        <v>107944</v>
      </c>
      <c r="J274" s="749" t="s">
        <v>1044</v>
      </c>
      <c r="K274" s="749" t="s">
        <v>1045</v>
      </c>
      <c r="L274" s="752">
        <v>113.48</v>
      </c>
      <c r="M274" s="752">
        <v>4</v>
      </c>
      <c r="N274" s="753">
        <v>453.92</v>
      </c>
    </row>
    <row r="275" spans="1:14" ht="14.4" customHeight="1" x14ac:dyDescent="0.3">
      <c r="A275" s="747" t="s">
        <v>576</v>
      </c>
      <c r="B275" s="748" t="s">
        <v>577</v>
      </c>
      <c r="C275" s="749" t="s">
        <v>589</v>
      </c>
      <c r="D275" s="750" t="s">
        <v>590</v>
      </c>
      <c r="E275" s="751">
        <v>50113001</v>
      </c>
      <c r="F275" s="750" t="s">
        <v>603</v>
      </c>
      <c r="G275" s="749" t="s">
        <v>607</v>
      </c>
      <c r="H275" s="749">
        <v>846921</v>
      </c>
      <c r="I275" s="749">
        <v>123265</v>
      </c>
      <c r="J275" s="749" t="s">
        <v>1046</v>
      </c>
      <c r="K275" s="749" t="s">
        <v>1047</v>
      </c>
      <c r="L275" s="752">
        <v>826.77</v>
      </c>
      <c r="M275" s="752">
        <v>1</v>
      </c>
      <c r="N275" s="753">
        <v>826.77</v>
      </c>
    </row>
    <row r="276" spans="1:14" ht="14.4" customHeight="1" x14ac:dyDescent="0.3">
      <c r="A276" s="747" t="s">
        <v>576</v>
      </c>
      <c r="B276" s="748" t="s">
        <v>577</v>
      </c>
      <c r="C276" s="749" t="s">
        <v>589</v>
      </c>
      <c r="D276" s="750" t="s">
        <v>590</v>
      </c>
      <c r="E276" s="751">
        <v>50113001</v>
      </c>
      <c r="F276" s="750" t="s">
        <v>603</v>
      </c>
      <c r="G276" s="749" t="s">
        <v>607</v>
      </c>
      <c r="H276" s="749">
        <v>32859</v>
      </c>
      <c r="I276" s="749">
        <v>32859</v>
      </c>
      <c r="J276" s="749" t="s">
        <v>1048</v>
      </c>
      <c r="K276" s="749" t="s">
        <v>1049</v>
      </c>
      <c r="L276" s="752">
        <v>125.45599999999999</v>
      </c>
      <c r="M276" s="752">
        <v>10</v>
      </c>
      <c r="N276" s="753">
        <v>1254.56</v>
      </c>
    </row>
    <row r="277" spans="1:14" ht="14.4" customHeight="1" x14ac:dyDescent="0.3">
      <c r="A277" s="747" t="s">
        <v>576</v>
      </c>
      <c r="B277" s="748" t="s">
        <v>577</v>
      </c>
      <c r="C277" s="749" t="s">
        <v>589</v>
      </c>
      <c r="D277" s="750" t="s">
        <v>590</v>
      </c>
      <c r="E277" s="751">
        <v>50113001</v>
      </c>
      <c r="F277" s="750" t="s">
        <v>603</v>
      </c>
      <c r="G277" s="749" t="s">
        <v>604</v>
      </c>
      <c r="H277" s="749">
        <v>100513</v>
      </c>
      <c r="I277" s="749">
        <v>513</v>
      </c>
      <c r="J277" s="749" t="s">
        <v>1050</v>
      </c>
      <c r="K277" s="749" t="s">
        <v>713</v>
      </c>
      <c r="L277" s="752">
        <v>56.79</v>
      </c>
      <c r="M277" s="752">
        <v>37</v>
      </c>
      <c r="N277" s="753">
        <v>2101.23</v>
      </c>
    </row>
    <row r="278" spans="1:14" ht="14.4" customHeight="1" x14ac:dyDescent="0.3">
      <c r="A278" s="747" t="s">
        <v>576</v>
      </c>
      <c r="B278" s="748" t="s">
        <v>577</v>
      </c>
      <c r="C278" s="749" t="s">
        <v>589</v>
      </c>
      <c r="D278" s="750" t="s">
        <v>590</v>
      </c>
      <c r="E278" s="751">
        <v>50113001</v>
      </c>
      <c r="F278" s="750" t="s">
        <v>603</v>
      </c>
      <c r="G278" s="749" t="s">
        <v>578</v>
      </c>
      <c r="H278" s="749">
        <v>53761</v>
      </c>
      <c r="I278" s="749">
        <v>53761</v>
      </c>
      <c r="J278" s="749" t="s">
        <v>1051</v>
      </c>
      <c r="K278" s="749" t="s">
        <v>1052</v>
      </c>
      <c r="L278" s="752">
        <v>94.25</v>
      </c>
      <c r="M278" s="752">
        <v>14</v>
      </c>
      <c r="N278" s="753">
        <v>1319.5</v>
      </c>
    </row>
    <row r="279" spans="1:14" ht="14.4" customHeight="1" x14ac:dyDescent="0.3">
      <c r="A279" s="747" t="s">
        <v>576</v>
      </c>
      <c r="B279" s="748" t="s">
        <v>577</v>
      </c>
      <c r="C279" s="749" t="s">
        <v>589</v>
      </c>
      <c r="D279" s="750" t="s">
        <v>590</v>
      </c>
      <c r="E279" s="751">
        <v>50113001</v>
      </c>
      <c r="F279" s="750" t="s">
        <v>603</v>
      </c>
      <c r="G279" s="749" t="s">
        <v>604</v>
      </c>
      <c r="H279" s="749">
        <v>110086</v>
      </c>
      <c r="I279" s="749">
        <v>10086</v>
      </c>
      <c r="J279" s="749" t="s">
        <v>1053</v>
      </c>
      <c r="K279" s="749" t="s">
        <v>1054</v>
      </c>
      <c r="L279" s="752">
        <v>1592.7999999999997</v>
      </c>
      <c r="M279" s="752">
        <v>13</v>
      </c>
      <c r="N279" s="753">
        <v>20706.399999999998</v>
      </c>
    </row>
    <row r="280" spans="1:14" ht="14.4" customHeight="1" x14ac:dyDescent="0.3">
      <c r="A280" s="747" t="s">
        <v>576</v>
      </c>
      <c r="B280" s="748" t="s">
        <v>577</v>
      </c>
      <c r="C280" s="749" t="s">
        <v>589</v>
      </c>
      <c r="D280" s="750" t="s">
        <v>590</v>
      </c>
      <c r="E280" s="751">
        <v>50113001</v>
      </c>
      <c r="F280" s="750" t="s">
        <v>603</v>
      </c>
      <c r="G280" s="749" t="s">
        <v>607</v>
      </c>
      <c r="H280" s="749">
        <v>191788</v>
      </c>
      <c r="I280" s="749">
        <v>91788</v>
      </c>
      <c r="J280" s="749" t="s">
        <v>1055</v>
      </c>
      <c r="K280" s="749" t="s">
        <v>1056</v>
      </c>
      <c r="L280" s="752">
        <v>16.099285714285713</v>
      </c>
      <c r="M280" s="752">
        <v>14</v>
      </c>
      <c r="N280" s="753">
        <v>225.39</v>
      </c>
    </row>
    <row r="281" spans="1:14" ht="14.4" customHeight="1" x14ac:dyDescent="0.3">
      <c r="A281" s="747" t="s">
        <v>576</v>
      </c>
      <c r="B281" s="748" t="s">
        <v>577</v>
      </c>
      <c r="C281" s="749" t="s">
        <v>589</v>
      </c>
      <c r="D281" s="750" t="s">
        <v>590</v>
      </c>
      <c r="E281" s="751">
        <v>50113001</v>
      </c>
      <c r="F281" s="750" t="s">
        <v>603</v>
      </c>
      <c r="G281" s="749" t="s">
        <v>604</v>
      </c>
      <c r="H281" s="749">
        <v>184398</v>
      </c>
      <c r="I281" s="749">
        <v>84398</v>
      </c>
      <c r="J281" s="749" t="s">
        <v>1057</v>
      </c>
      <c r="K281" s="749" t="s">
        <v>1058</v>
      </c>
      <c r="L281" s="752">
        <v>411.96</v>
      </c>
      <c r="M281" s="752">
        <v>1</v>
      </c>
      <c r="N281" s="753">
        <v>411.96</v>
      </c>
    </row>
    <row r="282" spans="1:14" ht="14.4" customHeight="1" x14ac:dyDescent="0.3">
      <c r="A282" s="747" t="s">
        <v>576</v>
      </c>
      <c r="B282" s="748" t="s">
        <v>577</v>
      </c>
      <c r="C282" s="749" t="s">
        <v>589</v>
      </c>
      <c r="D282" s="750" t="s">
        <v>590</v>
      </c>
      <c r="E282" s="751">
        <v>50113001</v>
      </c>
      <c r="F282" s="750" t="s">
        <v>603</v>
      </c>
      <c r="G282" s="749" t="s">
        <v>607</v>
      </c>
      <c r="H282" s="749">
        <v>850106</v>
      </c>
      <c r="I282" s="749">
        <v>111898</v>
      </c>
      <c r="J282" s="749" t="s">
        <v>1059</v>
      </c>
      <c r="K282" s="749" t="s">
        <v>620</v>
      </c>
      <c r="L282" s="752">
        <v>29.03</v>
      </c>
      <c r="M282" s="752">
        <v>3</v>
      </c>
      <c r="N282" s="753">
        <v>87.09</v>
      </c>
    </row>
    <row r="283" spans="1:14" ht="14.4" customHeight="1" x14ac:dyDescent="0.3">
      <c r="A283" s="747" t="s">
        <v>576</v>
      </c>
      <c r="B283" s="748" t="s">
        <v>577</v>
      </c>
      <c r="C283" s="749" t="s">
        <v>589</v>
      </c>
      <c r="D283" s="750" t="s">
        <v>590</v>
      </c>
      <c r="E283" s="751">
        <v>50113001</v>
      </c>
      <c r="F283" s="750" t="s">
        <v>603</v>
      </c>
      <c r="G283" s="749" t="s">
        <v>607</v>
      </c>
      <c r="H283" s="749">
        <v>849187</v>
      </c>
      <c r="I283" s="749">
        <v>111902</v>
      </c>
      <c r="J283" s="749" t="s">
        <v>1060</v>
      </c>
      <c r="K283" s="749" t="s">
        <v>1061</v>
      </c>
      <c r="L283" s="752">
        <v>32.559999999999988</v>
      </c>
      <c r="M283" s="752">
        <v>2</v>
      </c>
      <c r="N283" s="753">
        <v>65.119999999999976</v>
      </c>
    </row>
    <row r="284" spans="1:14" ht="14.4" customHeight="1" x14ac:dyDescent="0.3">
      <c r="A284" s="747" t="s">
        <v>576</v>
      </c>
      <c r="B284" s="748" t="s">
        <v>577</v>
      </c>
      <c r="C284" s="749" t="s">
        <v>589</v>
      </c>
      <c r="D284" s="750" t="s">
        <v>590</v>
      </c>
      <c r="E284" s="751">
        <v>50113001</v>
      </c>
      <c r="F284" s="750" t="s">
        <v>603</v>
      </c>
      <c r="G284" s="749" t="s">
        <v>604</v>
      </c>
      <c r="H284" s="749">
        <v>104307</v>
      </c>
      <c r="I284" s="749">
        <v>4307</v>
      </c>
      <c r="J284" s="749" t="s">
        <v>1062</v>
      </c>
      <c r="K284" s="749" t="s">
        <v>1063</v>
      </c>
      <c r="L284" s="752">
        <v>351.7439130434783</v>
      </c>
      <c r="M284" s="752">
        <v>23</v>
      </c>
      <c r="N284" s="753">
        <v>8090.1100000000015</v>
      </c>
    </row>
    <row r="285" spans="1:14" ht="14.4" customHeight="1" x14ac:dyDescent="0.3">
      <c r="A285" s="747" t="s">
        <v>576</v>
      </c>
      <c r="B285" s="748" t="s">
        <v>577</v>
      </c>
      <c r="C285" s="749" t="s">
        <v>589</v>
      </c>
      <c r="D285" s="750" t="s">
        <v>590</v>
      </c>
      <c r="E285" s="751">
        <v>50113001</v>
      </c>
      <c r="F285" s="750" t="s">
        <v>603</v>
      </c>
      <c r="G285" s="749" t="s">
        <v>604</v>
      </c>
      <c r="H285" s="749">
        <v>100536</v>
      </c>
      <c r="I285" s="749">
        <v>536</v>
      </c>
      <c r="J285" s="749" t="s">
        <v>1064</v>
      </c>
      <c r="K285" s="749" t="s">
        <v>611</v>
      </c>
      <c r="L285" s="752">
        <v>132.7257142857143</v>
      </c>
      <c r="M285" s="752">
        <v>49</v>
      </c>
      <c r="N285" s="753">
        <v>6503.56</v>
      </c>
    </row>
    <row r="286" spans="1:14" ht="14.4" customHeight="1" x14ac:dyDescent="0.3">
      <c r="A286" s="747" t="s">
        <v>576</v>
      </c>
      <c r="B286" s="748" t="s">
        <v>577</v>
      </c>
      <c r="C286" s="749" t="s">
        <v>589</v>
      </c>
      <c r="D286" s="750" t="s">
        <v>590</v>
      </c>
      <c r="E286" s="751">
        <v>50113001</v>
      </c>
      <c r="F286" s="750" t="s">
        <v>603</v>
      </c>
      <c r="G286" s="749" t="s">
        <v>607</v>
      </c>
      <c r="H286" s="749">
        <v>107981</v>
      </c>
      <c r="I286" s="749">
        <v>7981</v>
      </c>
      <c r="J286" s="749" t="s">
        <v>1065</v>
      </c>
      <c r="K286" s="749" t="s">
        <v>1066</v>
      </c>
      <c r="L286" s="752">
        <v>52.764166666666675</v>
      </c>
      <c r="M286" s="752">
        <v>72</v>
      </c>
      <c r="N286" s="753">
        <v>3799.0200000000004</v>
      </c>
    </row>
    <row r="287" spans="1:14" ht="14.4" customHeight="1" x14ac:dyDescent="0.3">
      <c r="A287" s="747" t="s">
        <v>576</v>
      </c>
      <c r="B287" s="748" t="s">
        <v>577</v>
      </c>
      <c r="C287" s="749" t="s">
        <v>589</v>
      </c>
      <c r="D287" s="750" t="s">
        <v>590</v>
      </c>
      <c r="E287" s="751">
        <v>50113001</v>
      </c>
      <c r="F287" s="750" t="s">
        <v>603</v>
      </c>
      <c r="G287" s="749" t="s">
        <v>607</v>
      </c>
      <c r="H287" s="749">
        <v>155823</v>
      </c>
      <c r="I287" s="749">
        <v>55823</v>
      </c>
      <c r="J287" s="749" t="s">
        <v>1065</v>
      </c>
      <c r="K287" s="749" t="s">
        <v>1067</v>
      </c>
      <c r="L287" s="752">
        <v>38.853125000000006</v>
      </c>
      <c r="M287" s="752">
        <v>48</v>
      </c>
      <c r="N287" s="753">
        <v>1864.9500000000003</v>
      </c>
    </row>
    <row r="288" spans="1:14" ht="14.4" customHeight="1" x14ac:dyDescent="0.3">
      <c r="A288" s="747" t="s">
        <v>576</v>
      </c>
      <c r="B288" s="748" t="s">
        <v>577</v>
      </c>
      <c r="C288" s="749" t="s">
        <v>589</v>
      </c>
      <c r="D288" s="750" t="s">
        <v>590</v>
      </c>
      <c r="E288" s="751">
        <v>50113001</v>
      </c>
      <c r="F288" s="750" t="s">
        <v>603</v>
      </c>
      <c r="G288" s="749" t="s">
        <v>607</v>
      </c>
      <c r="H288" s="749">
        <v>155824</v>
      </c>
      <c r="I288" s="749">
        <v>55824</v>
      </c>
      <c r="J288" s="749" t="s">
        <v>1065</v>
      </c>
      <c r="K288" s="749" t="s">
        <v>1068</v>
      </c>
      <c r="L288" s="752">
        <v>53.136000000000003</v>
      </c>
      <c r="M288" s="752">
        <v>25</v>
      </c>
      <c r="N288" s="753">
        <v>1328.4</v>
      </c>
    </row>
    <row r="289" spans="1:14" ht="14.4" customHeight="1" x14ac:dyDescent="0.3">
      <c r="A289" s="747" t="s">
        <v>576</v>
      </c>
      <c r="B289" s="748" t="s">
        <v>577</v>
      </c>
      <c r="C289" s="749" t="s">
        <v>589</v>
      </c>
      <c r="D289" s="750" t="s">
        <v>590</v>
      </c>
      <c r="E289" s="751">
        <v>50113001</v>
      </c>
      <c r="F289" s="750" t="s">
        <v>603</v>
      </c>
      <c r="G289" s="749" t="s">
        <v>607</v>
      </c>
      <c r="H289" s="749">
        <v>126786</v>
      </c>
      <c r="I289" s="749">
        <v>26786</v>
      </c>
      <c r="J289" s="749" t="s">
        <v>1069</v>
      </c>
      <c r="K289" s="749" t="s">
        <v>1070</v>
      </c>
      <c r="L289" s="752">
        <v>407.80000000000007</v>
      </c>
      <c r="M289" s="752">
        <v>8</v>
      </c>
      <c r="N289" s="753">
        <v>3262.4000000000005</v>
      </c>
    </row>
    <row r="290" spans="1:14" ht="14.4" customHeight="1" x14ac:dyDescent="0.3">
      <c r="A290" s="747" t="s">
        <v>576</v>
      </c>
      <c r="B290" s="748" t="s">
        <v>577</v>
      </c>
      <c r="C290" s="749" t="s">
        <v>589</v>
      </c>
      <c r="D290" s="750" t="s">
        <v>590</v>
      </c>
      <c r="E290" s="751">
        <v>50113001</v>
      </c>
      <c r="F290" s="750" t="s">
        <v>603</v>
      </c>
      <c r="G290" s="749" t="s">
        <v>604</v>
      </c>
      <c r="H290" s="749">
        <v>100874</v>
      </c>
      <c r="I290" s="749">
        <v>874</v>
      </c>
      <c r="J290" s="749" t="s">
        <v>1071</v>
      </c>
      <c r="K290" s="749" t="s">
        <v>1072</v>
      </c>
      <c r="L290" s="752">
        <v>48.719999999999963</v>
      </c>
      <c r="M290" s="752">
        <v>1</v>
      </c>
      <c r="N290" s="753">
        <v>48.719999999999963</v>
      </c>
    </row>
    <row r="291" spans="1:14" ht="14.4" customHeight="1" x14ac:dyDescent="0.3">
      <c r="A291" s="747" t="s">
        <v>576</v>
      </c>
      <c r="B291" s="748" t="s">
        <v>577</v>
      </c>
      <c r="C291" s="749" t="s">
        <v>589</v>
      </c>
      <c r="D291" s="750" t="s">
        <v>590</v>
      </c>
      <c r="E291" s="751">
        <v>50113001</v>
      </c>
      <c r="F291" s="750" t="s">
        <v>603</v>
      </c>
      <c r="G291" s="749" t="s">
        <v>604</v>
      </c>
      <c r="H291" s="749">
        <v>101940</v>
      </c>
      <c r="I291" s="749">
        <v>1940</v>
      </c>
      <c r="J291" s="749" t="s">
        <v>1073</v>
      </c>
      <c r="K291" s="749" t="s">
        <v>1074</v>
      </c>
      <c r="L291" s="752">
        <v>26.910000000000007</v>
      </c>
      <c r="M291" s="752">
        <v>1</v>
      </c>
      <c r="N291" s="753">
        <v>26.910000000000007</v>
      </c>
    </row>
    <row r="292" spans="1:14" ht="14.4" customHeight="1" x14ac:dyDescent="0.3">
      <c r="A292" s="747" t="s">
        <v>576</v>
      </c>
      <c r="B292" s="748" t="s">
        <v>577</v>
      </c>
      <c r="C292" s="749" t="s">
        <v>589</v>
      </c>
      <c r="D292" s="750" t="s">
        <v>590</v>
      </c>
      <c r="E292" s="751">
        <v>50113001</v>
      </c>
      <c r="F292" s="750" t="s">
        <v>603</v>
      </c>
      <c r="G292" s="749" t="s">
        <v>604</v>
      </c>
      <c r="H292" s="749">
        <v>102420</v>
      </c>
      <c r="I292" s="749">
        <v>2420</v>
      </c>
      <c r="J292" s="749" t="s">
        <v>1075</v>
      </c>
      <c r="K292" s="749" t="s">
        <v>1076</v>
      </c>
      <c r="L292" s="752">
        <v>96.799999999999983</v>
      </c>
      <c r="M292" s="752">
        <v>4</v>
      </c>
      <c r="N292" s="753">
        <v>387.19999999999993</v>
      </c>
    </row>
    <row r="293" spans="1:14" ht="14.4" customHeight="1" x14ac:dyDescent="0.3">
      <c r="A293" s="747" t="s">
        <v>576</v>
      </c>
      <c r="B293" s="748" t="s">
        <v>577</v>
      </c>
      <c r="C293" s="749" t="s">
        <v>589</v>
      </c>
      <c r="D293" s="750" t="s">
        <v>590</v>
      </c>
      <c r="E293" s="751">
        <v>50113001</v>
      </c>
      <c r="F293" s="750" t="s">
        <v>603</v>
      </c>
      <c r="G293" s="749" t="s">
        <v>604</v>
      </c>
      <c r="H293" s="749">
        <v>192390</v>
      </c>
      <c r="I293" s="749">
        <v>192390</v>
      </c>
      <c r="J293" s="749" t="s">
        <v>1075</v>
      </c>
      <c r="K293" s="749" t="s">
        <v>1077</v>
      </c>
      <c r="L293" s="752">
        <v>145.68</v>
      </c>
      <c r="M293" s="752">
        <v>2</v>
      </c>
      <c r="N293" s="753">
        <v>291.36</v>
      </c>
    </row>
    <row r="294" spans="1:14" ht="14.4" customHeight="1" x14ac:dyDescent="0.3">
      <c r="A294" s="747" t="s">
        <v>576</v>
      </c>
      <c r="B294" s="748" t="s">
        <v>577</v>
      </c>
      <c r="C294" s="749" t="s">
        <v>589</v>
      </c>
      <c r="D294" s="750" t="s">
        <v>590</v>
      </c>
      <c r="E294" s="751">
        <v>50113001</v>
      </c>
      <c r="F294" s="750" t="s">
        <v>603</v>
      </c>
      <c r="G294" s="749" t="s">
        <v>607</v>
      </c>
      <c r="H294" s="749">
        <v>850729</v>
      </c>
      <c r="I294" s="749">
        <v>157875</v>
      </c>
      <c r="J294" s="749" t="s">
        <v>1078</v>
      </c>
      <c r="K294" s="749" t="s">
        <v>1079</v>
      </c>
      <c r="L294" s="752">
        <v>258.72000000000003</v>
      </c>
      <c r="M294" s="752">
        <v>6</v>
      </c>
      <c r="N294" s="753">
        <v>1552.3200000000002</v>
      </c>
    </row>
    <row r="295" spans="1:14" ht="14.4" customHeight="1" x14ac:dyDescent="0.3">
      <c r="A295" s="747" t="s">
        <v>576</v>
      </c>
      <c r="B295" s="748" t="s">
        <v>577</v>
      </c>
      <c r="C295" s="749" t="s">
        <v>589</v>
      </c>
      <c r="D295" s="750" t="s">
        <v>590</v>
      </c>
      <c r="E295" s="751">
        <v>50113001</v>
      </c>
      <c r="F295" s="750" t="s">
        <v>603</v>
      </c>
      <c r="G295" s="749" t="s">
        <v>604</v>
      </c>
      <c r="H295" s="749">
        <v>848950</v>
      </c>
      <c r="I295" s="749">
        <v>155148</v>
      </c>
      <c r="J295" s="749" t="s">
        <v>1080</v>
      </c>
      <c r="K295" s="749" t="s">
        <v>1081</v>
      </c>
      <c r="L295" s="752">
        <v>18.670000000000016</v>
      </c>
      <c r="M295" s="752">
        <v>1</v>
      </c>
      <c r="N295" s="753">
        <v>18.670000000000016</v>
      </c>
    </row>
    <row r="296" spans="1:14" ht="14.4" customHeight="1" x14ac:dyDescent="0.3">
      <c r="A296" s="747" t="s">
        <v>576</v>
      </c>
      <c r="B296" s="748" t="s">
        <v>577</v>
      </c>
      <c r="C296" s="749" t="s">
        <v>589</v>
      </c>
      <c r="D296" s="750" t="s">
        <v>590</v>
      </c>
      <c r="E296" s="751">
        <v>50113001</v>
      </c>
      <c r="F296" s="750" t="s">
        <v>603</v>
      </c>
      <c r="G296" s="749" t="s">
        <v>604</v>
      </c>
      <c r="H296" s="749">
        <v>849941</v>
      </c>
      <c r="I296" s="749">
        <v>162142</v>
      </c>
      <c r="J296" s="749" t="s">
        <v>1080</v>
      </c>
      <c r="K296" s="749" t="s">
        <v>1082</v>
      </c>
      <c r="L296" s="752">
        <v>28.304996198347848</v>
      </c>
      <c r="M296" s="752">
        <v>32</v>
      </c>
      <c r="N296" s="753">
        <v>905.75987834713112</v>
      </c>
    </row>
    <row r="297" spans="1:14" ht="14.4" customHeight="1" x14ac:dyDescent="0.3">
      <c r="A297" s="747" t="s">
        <v>576</v>
      </c>
      <c r="B297" s="748" t="s">
        <v>577</v>
      </c>
      <c r="C297" s="749" t="s">
        <v>589</v>
      </c>
      <c r="D297" s="750" t="s">
        <v>590</v>
      </c>
      <c r="E297" s="751">
        <v>50113001</v>
      </c>
      <c r="F297" s="750" t="s">
        <v>603</v>
      </c>
      <c r="G297" s="749" t="s">
        <v>604</v>
      </c>
      <c r="H297" s="749">
        <v>846114</v>
      </c>
      <c r="I297" s="749">
        <v>13622</v>
      </c>
      <c r="J297" s="749" t="s">
        <v>1083</v>
      </c>
      <c r="K297" s="749" t="s">
        <v>1084</v>
      </c>
      <c r="L297" s="752">
        <v>23.14</v>
      </c>
      <c r="M297" s="752">
        <v>2</v>
      </c>
      <c r="N297" s="753">
        <v>46.28</v>
      </c>
    </row>
    <row r="298" spans="1:14" ht="14.4" customHeight="1" x14ac:dyDescent="0.3">
      <c r="A298" s="747" t="s">
        <v>576</v>
      </c>
      <c r="B298" s="748" t="s">
        <v>577</v>
      </c>
      <c r="C298" s="749" t="s">
        <v>589</v>
      </c>
      <c r="D298" s="750" t="s">
        <v>590</v>
      </c>
      <c r="E298" s="751">
        <v>50113001</v>
      </c>
      <c r="F298" s="750" t="s">
        <v>603</v>
      </c>
      <c r="G298" s="749" t="s">
        <v>604</v>
      </c>
      <c r="H298" s="749">
        <v>155911</v>
      </c>
      <c r="I298" s="749">
        <v>55911</v>
      </c>
      <c r="J298" s="749" t="s">
        <v>1085</v>
      </c>
      <c r="K298" s="749" t="s">
        <v>1086</v>
      </c>
      <c r="L298" s="752">
        <v>35.380000000000003</v>
      </c>
      <c r="M298" s="752">
        <v>2</v>
      </c>
      <c r="N298" s="753">
        <v>70.760000000000005</v>
      </c>
    </row>
    <row r="299" spans="1:14" ht="14.4" customHeight="1" x14ac:dyDescent="0.3">
      <c r="A299" s="747" t="s">
        <v>576</v>
      </c>
      <c r="B299" s="748" t="s">
        <v>577</v>
      </c>
      <c r="C299" s="749" t="s">
        <v>589</v>
      </c>
      <c r="D299" s="750" t="s">
        <v>590</v>
      </c>
      <c r="E299" s="751">
        <v>50113001</v>
      </c>
      <c r="F299" s="750" t="s">
        <v>603</v>
      </c>
      <c r="G299" s="749" t="s">
        <v>604</v>
      </c>
      <c r="H299" s="749">
        <v>100560</v>
      </c>
      <c r="I299" s="749">
        <v>560</v>
      </c>
      <c r="J299" s="749" t="s">
        <v>1087</v>
      </c>
      <c r="K299" s="749" t="s">
        <v>1088</v>
      </c>
      <c r="L299" s="752">
        <v>157.87000000000003</v>
      </c>
      <c r="M299" s="752">
        <v>2</v>
      </c>
      <c r="N299" s="753">
        <v>315.74000000000007</v>
      </c>
    </row>
    <row r="300" spans="1:14" ht="14.4" customHeight="1" x14ac:dyDescent="0.3">
      <c r="A300" s="747" t="s">
        <v>576</v>
      </c>
      <c r="B300" s="748" t="s">
        <v>577</v>
      </c>
      <c r="C300" s="749" t="s">
        <v>589</v>
      </c>
      <c r="D300" s="750" t="s">
        <v>590</v>
      </c>
      <c r="E300" s="751">
        <v>50113001</v>
      </c>
      <c r="F300" s="750" t="s">
        <v>603</v>
      </c>
      <c r="G300" s="749" t="s">
        <v>604</v>
      </c>
      <c r="H300" s="749">
        <v>846347</v>
      </c>
      <c r="I300" s="749">
        <v>29327</v>
      </c>
      <c r="J300" s="749" t="s">
        <v>1089</v>
      </c>
      <c r="K300" s="749" t="s">
        <v>578</v>
      </c>
      <c r="L300" s="752">
        <v>562.96</v>
      </c>
      <c r="M300" s="752">
        <v>2</v>
      </c>
      <c r="N300" s="753">
        <v>1125.92</v>
      </c>
    </row>
    <row r="301" spans="1:14" ht="14.4" customHeight="1" x14ac:dyDescent="0.3">
      <c r="A301" s="747" t="s">
        <v>576</v>
      </c>
      <c r="B301" s="748" t="s">
        <v>577</v>
      </c>
      <c r="C301" s="749" t="s">
        <v>589</v>
      </c>
      <c r="D301" s="750" t="s">
        <v>590</v>
      </c>
      <c r="E301" s="751">
        <v>50113001</v>
      </c>
      <c r="F301" s="750" t="s">
        <v>603</v>
      </c>
      <c r="G301" s="749" t="s">
        <v>604</v>
      </c>
      <c r="H301" s="749">
        <v>102963</v>
      </c>
      <c r="I301" s="749">
        <v>2963</v>
      </c>
      <c r="J301" s="749" t="s">
        <v>1090</v>
      </c>
      <c r="K301" s="749" t="s">
        <v>1091</v>
      </c>
      <c r="L301" s="752">
        <v>97.470000000000013</v>
      </c>
      <c r="M301" s="752">
        <v>8</v>
      </c>
      <c r="N301" s="753">
        <v>779.7600000000001</v>
      </c>
    </row>
    <row r="302" spans="1:14" ht="14.4" customHeight="1" x14ac:dyDescent="0.3">
      <c r="A302" s="747" t="s">
        <v>576</v>
      </c>
      <c r="B302" s="748" t="s">
        <v>577</v>
      </c>
      <c r="C302" s="749" t="s">
        <v>589</v>
      </c>
      <c r="D302" s="750" t="s">
        <v>590</v>
      </c>
      <c r="E302" s="751">
        <v>50113001</v>
      </c>
      <c r="F302" s="750" t="s">
        <v>603</v>
      </c>
      <c r="G302" s="749" t="s">
        <v>604</v>
      </c>
      <c r="H302" s="749">
        <v>100269</v>
      </c>
      <c r="I302" s="749">
        <v>269</v>
      </c>
      <c r="J302" s="749" t="s">
        <v>1092</v>
      </c>
      <c r="K302" s="749" t="s">
        <v>769</v>
      </c>
      <c r="L302" s="752">
        <v>40.780000000000008</v>
      </c>
      <c r="M302" s="752">
        <v>3</v>
      </c>
      <c r="N302" s="753">
        <v>122.34000000000003</v>
      </c>
    </row>
    <row r="303" spans="1:14" ht="14.4" customHeight="1" x14ac:dyDescent="0.3">
      <c r="A303" s="747" t="s">
        <v>576</v>
      </c>
      <c r="B303" s="748" t="s">
        <v>577</v>
      </c>
      <c r="C303" s="749" t="s">
        <v>589</v>
      </c>
      <c r="D303" s="750" t="s">
        <v>590</v>
      </c>
      <c r="E303" s="751">
        <v>50113001</v>
      </c>
      <c r="F303" s="750" t="s">
        <v>603</v>
      </c>
      <c r="G303" s="749" t="s">
        <v>607</v>
      </c>
      <c r="H303" s="749">
        <v>849940</v>
      </c>
      <c r="I303" s="749">
        <v>124119</v>
      </c>
      <c r="J303" s="749" t="s">
        <v>1093</v>
      </c>
      <c r="K303" s="749" t="s">
        <v>1094</v>
      </c>
      <c r="L303" s="752">
        <v>547.83000000000004</v>
      </c>
      <c r="M303" s="752">
        <v>2</v>
      </c>
      <c r="N303" s="753">
        <v>1095.6600000000001</v>
      </c>
    </row>
    <row r="304" spans="1:14" ht="14.4" customHeight="1" x14ac:dyDescent="0.3">
      <c r="A304" s="747" t="s">
        <v>576</v>
      </c>
      <c r="B304" s="748" t="s">
        <v>577</v>
      </c>
      <c r="C304" s="749" t="s">
        <v>589</v>
      </c>
      <c r="D304" s="750" t="s">
        <v>590</v>
      </c>
      <c r="E304" s="751">
        <v>50113001</v>
      </c>
      <c r="F304" s="750" t="s">
        <v>603</v>
      </c>
      <c r="G304" s="749" t="s">
        <v>607</v>
      </c>
      <c r="H304" s="749">
        <v>846824</v>
      </c>
      <c r="I304" s="749">
        <v>124087</v>
      </c>
      <c r="J304" s="749" t="s">
        <v>1095</v>
      </c>
      <c r="K304" s="749" t="s">
        <v>1016</v>
      </c>
      <c r="L304" s="752">
        <v>158.97999999999999</v>
      </c>
      <c r="M304" s="752">
        <v>2</v>
      </c>
      <c r="N304" s="753">
        <v>317.95999999999998</v>
      </c>
    </row>
    <row r="305" spans="1:14" ht="14.4" customHeight="1" x14ac:dyDescent="0.3">
      <c r="A305" s="747" t="s">
        <v>576</v>
      </c>
      <c r="B305" s="748" t="s">
        <v>577</v>
      </c>
      <c r="C305" s="749" t="s">
        <v>589</v>
      </c>
      <c r="D305" s="750" t="s">
        <v>590</v>
      </c>
      <c r="E305" s="751">
        <v>50113001</v>
      </c>
      <c r="F305" s="750" t="s">
        <v>603</v>
      </c>
      <c r="G305" s="749" t="s">
        <v>607</v>
      </c>
      <c r="H305" s="749">
        <v>844651</v>
      </c>
      <c r="I305" s="749">
        <v>101205</v>
      </c>
      <c r="J305" s="749" t="s">
        <v>1096</v>
      </c>
      <c r="K305" s="749" t="s">
        <v>701</v>
      </c>
      <c r="L305" s="752">
        <v>86.089999999999989</v>
      </c>
      <c r="M305" s="752">
        <v>6</v>
      </c>
      <c r="N305" s="753">
        <v>516.54</v>
      </c>
    </row>
    <row r="306" spans="1:14" ht="14.4" customHeight="1" x14ac:dyDescent="0.3">
      <c r="A306" s="747" t="s">
        <v>576</v>
      </c>
      <c r="B306" s="748" t="s">
        <v>577</v>
      </c>
      <c r="C306" s="749" t="s">
        <v>589</v>
      </c>
      <c r="D306" s="750" t="s">
        <v>590</v>
      </c>
      <c r="E306" s="751">
        <v>50113001</v>
      </c>
      <c r="F306" s="750" t="s">
        <v>603</v>
      </c>
      <c r="G306" s="749" t="s">
        <v>607</v>
      </c>
      <c r="H306" s="749">
        <v>845220</v>
      </c>
      <c r="I306" s="749">
        <v>101211</v>
      </c>
      <c r="J306" s="749" t="s">
        <v>1096</v>
      </c>
      <c r="K306" s="749" t="s">
        <v>726</v>
      </c>
      <c r="L306" s="752">
        <v>221.00181818181821</v>
      </c>
      <c r="M306" s="752">
        <v>11</v>
      </c>
      <c r="N306" s="753">
        <v>2431.0200000000004</v>
      </c>
    </row>
    <row r="307" spans="1:14" ht="14.4" customHeight="1" x14ac:dyDescent="0.3">
      <c r="A307" s="747" t="s">
        <v>576</v>
      </c>
      <c r="B307" s="748" t="s">
        <v>577</v>
      </c>
      <c r="C307" s="749" t="s">
        <v>589</v>
      </c>
      <c r="D307" s="750" t="s">
        <v>590</v>
      </c>
      <c r="E307" s="751">
        <v>50113001</v>
      </c>
      <c r="F307" s="750" t="s">
        <v>603</v>
      </c>
      <c r="G307" s="749" t="s">
        <v>607</v>
      </c>
      <c r="H307" s="749">
        <v>849831</v>
      </c>
      <c r="I307" s="749">
        <v>162008</v>
      </c>
      <c r="J307" s="749" t="s">
        <v>1097</v>
      </c>
      <c r="K307" s="749" t="s">
        <v>1006</v>
      </c>
      <c r="L307" s="752">
        <v>170.84999999999997</v>
      </c>
      <c r="M307" s="752">
        <v>1</v>
      </c>
      <c r="N307" s="753">
        <v>170.84999999999997</v>
      </c>
    </row>
    <row r="308" spans="1:14" ht="14.4" customHeight="1" x14ac:dyDescent="0.3">
      <c r="A308" s="747" t="s">
        <v>576</v>
      </c>
      <c r="B308" s="748" t="s">
        <v>577</v>
      </c>
      <c r="C308" s="749" t="s">
        <v>589</v>
      </c>
      <c r="D308" s="750" t="s">
        <v>590</v>
      </c>
      <c r="E308" s="751">
        <v>50113001</v>
      </c>
      <c r="F308" s="750" t="s">
        <v>603</v>
      </c>
      <c r="G308" s="749" t="s">
        <v>607</v>
      </c>
      <c r="H308" s="749">
        <v>846338</v>
      </c>
      <c r="I308" s="749">
        <v>122685</v>
      </c>
      <c r="J308" s="749" t="s">
        <v>1098</v>
      </c>
      <c r="K308" s="749" t="s">
        <v>1006</v>
      </c>
      <c r="L308" s="752">
        <v>116.05000000000003</v>
      </c>
      <c r="M308" s="752">
        <v>1</v>
      </c>
      <c r="N308" s="753">
        <v>116.05000000000003</v>
      </c>
    </row>
    <row r="309" spans="1:14" ht="14.4" customHeight="1" x14ac:dyDescent="0.3">
      <c r="A309" s="747" t="s">
        <v>576</v>
      </c>
      <c r="B309" s="748" t="s">
        <v>577</v>
      </c>
      <c r="C309" s="749" t="s">
        <v>589</v>
      </c>
      <c r="D309" s="750" t="s">
        <v>590</v>
      </c>
      <c r="E309" s="751">
        <v>50113001</v>
      </c>
      <c r="F309" s="750" t="s">
        <v>603</v>
      </c>
      <c r="G309" s="749" t="s">
        <v>607</v>
      </c>
      <c r="H309" s="749">
        <v>846340</v>
      </c>
      <c r="I309" s="749">
        <v>122690</v>
      </c>
      <c r="J309" s="749" t="s">
        <v>1098</v>
      </c>
      <c r="K309" s="749" t="s">
        <v>789</v>
      </c>
      <c r="L309" s="752">
        <v>278.3300000000001</v>
      </c>
      <c r="M309" s="752">
        <v>3</v>
      </c>
      <c r="N309" s="753">
        <v>834.99000000000024</v>
      </c>
    </row>
    <row r="310" spans="1:14" ht="14.4" customHeight="1" x14ac:dyDescent="0.3">
      <c r="A310" s="747" t="s">
        <v>576</v>
      </c>
      <c r="B310" s="748" t="s">
        <v>577</v>
      </c>
      <c r="C310" s="749" t="s">
        <v>589</v>
      </c>
      <c r="D310" s="750" t="s">
        <v>590</v>
      </c>
      <c r="E310" s="751">
        <v>50113001</v>
      </c>
      <c r="F310" s="750" t="s">
        <v>603</v>
      </c>
      <c r="G310" s="749" t="s">
        <v>607</v>
      </c>
      <c r="H310" s="749">
        <v>125969</v>
      </c>
      <c r="I310" s="749">
        <v>25969</v>
      </c>
      <c r="J310" s="749" t="s">
        <v>1099</v>
      </c>
      <c r="K310" s="749" t="s">
        <v>1100</v>
      </c>
      <c r="L310" s="752">
        <v>514.11</v>
      </c>
      <c r="M310" s="752">
        <v>2</v>
      </c>
      <c r="N310" s="753">
        <v>1028.22</v>
      </c>
    </row>
    <row r="311" spans="1:14" ht="14.4" customHeight="1" x14ac:dyDescent="0.3">
      <c r="A311" s="747" t="s">
        <v>576</v>
      </c>
      <c r="B311" s="748" t="s">
        <v>577</v>
      </c>
      <c r="C311" s="749" t="s">
        <v>589</v>
      </c>
      <c r="D311" s="750" t="s">
        <v>590</v>
      </c>
      <c r="E311" s="751">
        <v>50113001</v>
      </c>
      <c r="F311" s="750" t="s">
        <v>603</v>
      </c>
      <c r="G311" s="749" t="s">
        <v>607</v>
      </c>
      <c r="H311" s="749">
        <v>125978</v>
      </c>
      <c r="I311" s="749">
        <v>25978</v>
      </c>
      <c r="J311" s="749" t="s">
        <v>1101</v>
      </c>
      <c r="K311" s="749" t="s">
        <v>1102</v>
      </c>
      <c r="L311" s="752">
        <v>1059.03</v>
      </c>
      <c r="M311" s="752">
        <v>1</v>
      </c>
      <c r="N311" s="753">
        <v>1059.03</v>
      </c>
    </row>
    <row r="312" spans="1:14" ht="14.4" customHeight="1" x14ac:dyDescent="0.3">
      <c r="A312" s="747" t="s">
        <v>576</v>
      </c>
      <c r="B312" s="748" t="s">
        <v>577</v>
      </c>
      <c r="C312" s="749" t="s">
        <v>589</v>
      </c>
      <c r="D312" s="750" t="s">
        <v>590</v>
      </c>
      <c r="E312" s="751">
        <v>50113001</v>
      </c>
      <c r="F312" s="750" t="s">
        <v>603</v>
      </c>
      <c r="G312" s="749" t="s">
        <v>604</v>
      </c>
      <c r="H312" s="749">
        <v>849310</v>
      </c>
      <c r="I312" s="749">
        <v>126689</v>
      </c>
      <c r="J312" s="749" t="s">
        <v>1103</v>
      </c>
      <c r="K312" s="749" t="s">
        <v>1104</v>
      </c>
      <c r="L312" s="752">
        <v>218.89992807994986</v>
      </c>
      <c r="M312" s="752">
        <v>3</v>
      </c>
      <c r="N312" s="753">
        <v>656.69978423984958</v>
      </c>
    </row>
    <row r="313" spans="1:14" ht="14.4" customHeight="1" x14ac:dyDescent="0.3">
      <c r="A313" s="747" t="s">
        <v>576</v>
      </c>
      <c r="B313" s="748" t="s">
        <v>577</v>
      </c>
      <c r="C313" s="749" t="s">
        <v>589</v>
      </c>
      <c r="D313" s="750" t="s">
        <v>590</v>
      </c>
      <c r="E313" s="751">
        <v>50113001</v>
      </c>
      <c r="F313" s="750" t="s">
        <v>603</v>
      </c>
      <c r="G313" s="749" t="s">
        <v>607</v>
      </c>
      <c r="H313" s="749">
        <v>178689</v>
      </c>
      <c r="I313" s="749">
        <v>178689</v>
      </c>
      <c r="J313" s="749" t="s">
        <v>1105</v>
      </c>
      <c r="K313" s="749" t="s">
        <v>1106</v>
      </c>
      <c r="L313" s="752">
        <v>97.77</v>
      </c>
      <c r="M313" s="752">
        <v>1</v>
      </c>
      <c r="N313" s="753">
        <v>97.77</v>
      </c>
    </row>
    <row r="314" spans="1:14" ht="14.4" customHeight="1" x14ac:dyDescent="0.3">
      <c r="A314" s="747" t="s">
        <v>576</v>
      </c>
      <c r="B314" s="748" t="s">
        <v>577</v>
      </c>
      <c r="C314" s="749" t="s">
        <v>589</v>
      </c>
      <c r="D314" s="750" t="s">
        <v>590</v>
      </c>
      <c r="E314" s="751">
        <v>50113001</v>
      </c>
      <c r="F314" s="750" t="s">
        <v>603</v>
      </c>
      <c r="G314" s="749" t="s">
        <v>604</v>
      </c>
      <c r="H314" s="749">
        <v>172476</v>
      </c>
      <c r="I314" s="749">
        <v>172476</v>
      </c>
      <c r="J314" s="749" t="s">
        <v>1107</v>
      </c>
      <c r="K314" s="749" t="s">
        <v>1108</v>
      </c>
      <c r="L314" s="752">
        <v>40.250000000000007</v>
      </c>
      <c r="M314" s="752">
        <v>1</v>
      </c>
      <c r="N314" s="753">
        <v>40.250000000000007</v>
      </c>
    </row>
    <row r="315" spans="1:14" ht="14.4" customHeight="1" x14ac:dyDescent="0.3">
      <c r="A315" s="747" t="s">
        <v>576</v>
      </c>
      <c r="B315" s="748" t="s">
        <v>577</v>
      </c>
      <c r="C315" s="749" t="s">
        <v>589</v>
      </c>
      <c r="D315" s="750" t="s">
        <v>590</v>
      </c>
      <c r="E315" s="751">
        <v>50113001</v>
      </c>
      <c r="F315" s="750" t="s">
        <v>603</v>
      </c>
      <c r="G315" s="749" t="s">
        <v>604</v>
      </c>
      <c r="H315" s="749">
        <v>100584</v>
      </c>
      <c r="I315" s="749">
        <v>584</v>
      </c>
      <c r="J315" s="749" t="s">
        <v>1109</v>
      </c>
      <c r="K315" s="749" t="s">
        <v>1110</v>
      </c>
      <c r="L315" s="752">
        <v>73.790000000000006</v>
      </c>
      <c r="M315" s="752">
        <v>1</v>
      </c>
      <c r="N315" s="753">
        <v>73.790000000000006</v>
      </c>
    </row>
    <row r="316" spans="1:14" ht="14.4" customHeight="1" x14ac:dyDescent="0.3">
      <c r="A316" s="747" t="s">
        <v>576</v>
      </c>
      <c r="B316" s="748" t="s">
        <v>577</v>
      </c>
      <c r="C316" s="749" t="s">
        <v>589</v>
      </c>
      <c r="D316" s="750" t="s">
        <v>590</v>
      </c>
      <c r="E316" s="751">
        <v>50113001</v>
      </c>
      <c r="F316" s="750" t="s">
        <v>603</v>
      </c>
      <c r="G316" s="749" t="s">
        <v>604</v>
      </c>
      <c r="H316" s="749">
        <v>845758</v>
      </c>
      <c r="I316" s="749">
        <v>280</v>
      </c>
      <c r="J316" s="749" t="s">
        <v>1111</v>
      </c>
      <c r="K316" s="749" t="s">
        <v>1112</v>
      </c>
      <c r="L316" s="752">
        <v>34.130000000000003</v>
      </c>
      <c r="M316" s="752">
        <v>2</v>
      </c>
      <c r="N316" s="753">
        <v>68.260000000000005</v>
      </c>
    </row>
    <row r="317" spans="1:14" ht="14.4" customHeight="1" x14ac:dyDescent="0.3">
      <c r="A317" s="747" t="s">
        <v>576</v>
      </c>
      <c r="B317" s="748" t="s">
        <v>577</v>
      </c>
      <c r="C317" s="749" t="s">
        <v>589</v>
      </c>
      <c r="D317" s="750" t="s">
        <v>590</v>
      </c>
      <c r="E317" s="751">
        <v>50113001</v>
      </c>
      <c r="F317" s="750" t="s">
        <v>603</v>
      </c>
      <c r="G317" s="749" t="s">
        <v>578</v>
      </c>
      <c r="H317" s="749">
        <v>136105</v>
      </c>
      <c r="I317" s="749">
        <v>136105</v>
      </c>
      <c r="J317" s="749" t="s">
        <v>1113</v>
      </c>
      <c r="K317" s="749" t="s">
        <v>1114</v>
      </c>
      <c r="L317" s="752">
        <v>147.83000000000004</v>
      </c>
      <c r="M317" s="752">
        <v>1</v>
      </c>
      <c r="N317" s="753">
        <v>147.83000000000004</v>
      </c>
    </row>
    <row r="318" spans="1:14" ht="14.4" customHeight="1" x14ac:dyDescent="0.3">
      <c r="A318" s="747" t="s">
        <v>576</v>
      </c>
      <c r="B318" s="748" t="s">
        <v>577</v>
      </c>
      <c r="C318" s="749" t="s">
        <v>589</v>
      </c>
      <c r="D318" s="750" t="s">
        <v>590</v>
      </c>
      <c r="E318" s="751">
        <v>50113001</v>
      </c>
      <c r="F318" s="750" t="s">
        <v>603</v>
      </c>
      <c r="G318" s="749" t="s">
        <v>607</v>
      </c>
      <c r="H318" s="749">
        <v>142865</v>
      </c>
      <c r="I318" s="749">
        <v>142865</v>
      </c>
      <c r="J318" s="749" t="s">
        <v>1115</v>
      </c>
      <c r="K318" s="749" t="s">
        <v>1116</v>
      </c>
      <c r="L318" s="752">
        <v>47.52</v>
      </c>
      <c r="M318" s="752">
        <v>2</v>
      </c>
      <c r="N318" s="753">
        <v>95.04</v>
      </c>
    </row>
    <row r="319" spans="1:14" ht="14.4" customHeight="1" x14ac:dyDescent="0.3">
      <c r="A319" s="747" t="s">
        <v>576</v>
      </c>
      <c r="B319" s="748" t="s">
        <v>577</v>
      </c>
      <c r="C319" s="749" t="s">
        <v>589</v>
      </c>
      <c r="D319" s="750" t="s">
        <v>590</v>
      </c>
      <c r="E319" s="751">
        <v>50113001</v>
      </c>
      <c r="F319" s="750" t="s">
        <v>603</v>
      </c>
      <c r="G319" s="749" t="s">
        <v>607</v>
      </c>
      <c r="H319" s="749">
        <v>130652</v>
      </c>
      <c r="I319" s="749">
        <v>30652</v>
      </c>
      <c r="J319" s="749" t="s">
        <v>1117</v>
      </c>
      <c r="K319" s="749" t="s">
        <v>1118</v>
      </c>
      <c r="L319" s="752">
        <v>104.5</v>
      </c>
      <c r="M319" s="752">
        <v>1</v>
      </c>
      <c r="N319" s="753">
        <v>104.5</v>
      </c>
    </row>
    <row r="320" spans="1:14" ht="14.4" customHeight="1" x14ac:dyDescent="0.3">
      <c r="A320" s="747" t="s">
        <v>576</v>
      </c>
      <c r="B320" s="748" t="s">
        <v>577</v>
      </c>
      <c r="C320" s="749" t="s">
        <v>589</v>
      </c>
      <c r="D320" s="750" t="s">
        <v>590</v>
      </c>
      <c r="E320" s="751">
        <v>50113001</v>
      </c>
      <c r="F320" s="750" t="s">
        <v>603</v>
      </c>
      <c r="G320" s="749" t="s">
        <v>604</v>
      </c>
      <c r="H320" s="749">
        <v>118304</v>
      </c>
      <c r="I320" s="749">
        <v>18304</v>
      </c>
      <c r="J320" s="749" t="s">
        <v>1119</v>
      </c>
      <c r="K320" s="749" t="s">
        <v>1120</v>
      </c>
      <c r="L320" s="752">
        <v>185.60999999999999</v>
      </c>
      <c r="M320" s="752">
        <v>10</v>
      </c>
      <c r="N320" s="753">
        <v>1856.1</v>
      </c>
    </row>
    <row r="321" spans="1:14" ht="14.4" customHeight="1" x14ac:dyDescent="0.3">
      <c r="A321" s="747" t="s">
        <v>576</v>
      </c>
      <c r="B321" s="748" t="s">
        <v>577</v>
      </c>
      <c r="C321" s="749" t="s">
        <v>589</v>
      </c>
      <c r="D321" s="750" t="s">
        <v>590</v>
      </c>
      <c r="E321" s="751">
        <v>50113001</v>
      </c>
      <c r="F321" s="750" t="s">
        <v>603</v>
      </c>
      <c r="G321" s="749" t="s">
        <v>604</v>
      </c>
      <c r="H321" s="749">
        <v>118305</v>
      </c>
      <c r="I321" s="749">
        <v>18305</v>
      </c>
      <c r="J321" s="749" t="s">
        <v>1119</v>
      </c>
      <c r="K321" s="749" t="s">
        <v>1121</v>
      </c>
      <c r="L321" s="752">
        <v>242.00000011432815</v>
      </c>
      <c r="M321" s="752">
        <v>64</v>
      </c>
      <c r="N321" s="753">
        <v>15488.000007317001</v>
      </c>
    </row>
    <row r="322" spans="1:14" ht="14.4" customHeight="1" x14ac:dyDescent="0.3">
      <c r="A322" s="747" t="s">
        <v>576</v>
      </c>
      <c r="B322" s="748" t="s">
        <v>577</v>
      </c>
      <c r="C322" s="749" t="s">
        <v>589</v>
      </c>
      <c r="D322" s="750" t="s">
        <v>590</v>
      </c>
      <c r="E322" s="751">
        <v>50113001</v>
      </c>
      <c r="F322" s="750" t="s">
        <v>603</v>
      </c>
      <c r="G322" s="749" t="s">
        <v>604</v>
      </c>
      <c r="H322" s="749">
        <v>13440</v>
      </c>
      <c r="I322" s="749">
        <v>13440</v>
      </c>
      <c r="J322" s="749" t="s">
        <v>1122</v>
      </c>
      <c r="K322" s="749" t="s">
        <v>1123</v>
      </c>
      <c r="L322" s="752">
        <v>396</v>
      </c>
      <c r="M322" s="752">
        <v>1</v>
      </c>
      <c r="N322" s="753">
        <v>396</v>
      </c>
    </row>
    <row r="323" spans="1:14" ht="14.4" customHeight="1" x14ac:dyDescent="0.3">
      <c r="A323" s="747" t="s">
        <v>576</v>
      </c>
      <c r="B323" s="748" t="s">
        <v>577</v>
      </c>
      <c r="C323" s="749" t="s">
        <v>589</v>
      </c>
      <c r="D323" s="750" t="s">
        <v>590</v>
      </c>
      <c r="E323" s="751">
        <v>50113001</v>
      </c>
      <c r="F323" s="750" t="s">
        <v>603</v>
      </c>
      <c r="G323" s="749" t="s">
        <v>578</v>
      </c>
      <c r="H323" s="749">
        <v>147741</v>
      </c>
      <c r="I323" s="749">
        <v>47741</v>
      </c>
      <c r="J323" s="749" t="s">
        <v>1124</v>
      </c>
      <c r="K323" s="749" t="s">
        <v>1125</v>
      </c>
      <c r="L323" s="752">
        <v>39.47999999999999</v>
      </c>
      <c r="M323" s="752">
        <v>2</v>
      </c>
      <c r="N323" s="753">
        <v>78.95999999999998</v>
      </c>
    </row>
    <row r="324" spans="1:14" ht="14.4" customHeight="1" x14ac:dyDescent="0.3">
      <c r="A324" s="747" t="s">
        <v>576</v>
      </c>
      <c r="B324" s="748" t="s">
        <v>577</v>
      </c>
      <c r="C324" s="749" t="s">
        <v>589</v>
      </c>
      <c r="D324" s="750" t="s">
        <v>590</v>
      </c>
      <c r="E324" s="751">
        <v>50113001</v>
      </c>
      <c r="F324" s="750" t="s">
        <v>603</v>
      </c>
      <c r="G324" s="749" t="s">
        <v>578</v>
      </c>
      <c r="H324" s="749">
        <v>147740</v>
      </c>
      <c r="I324" s="749">
        <v>47740</v>
      </c>
      <c r="J324" s="749" t="s">
        <v>1126</v>
      </c>
      <c r="K324" s="749" t="s">
        <v>701</v>
      </c>
      <c r="L324" s="752">
        <v>36.556048934696953</v>
      </c>
      <c r="M324" s="752">
        <v>43</v>
      </c>
      <c r="N324" s="753">
        <v>1571.9101041919691</v>
      </c>
    </row>
    <row r="325" spans="1:14" ht="14.4" customHeight="1" x14ac:dyDescent="0.3">
      <c r="A325" s="747" t="s">
        <v>576</v>
      </c>
      <c r="B325" s="748" t="s">
        <v>577</v>
      </c>
      <c r="C325" s="749" t="s">
        <v>589</v>
      </c>
      <c r="D325" s="750" t="s">
        <v>590</v>
      </c>
      <c r="E325" s="751">
        <v>50113001</v>
      </c>
      <c r="F325" s="750" t="s">
        <v>603</v>
      </c>
      <c r="G325" s="749" t="s">
        <v>604</v>
      </c>
      <c r="H325" s="749">
        <v>114957</v>
      </c>
      <c r="I325" s="749">
        <v>14957</v>
      </c>
      <c r="J325" s="749" t="s">
        <v>1127</v>
      </c>
      <c r="K325" s="749" t="s">
        <v>1128</v>
      </c>
      <c r="L325" s="752">
        <v>40.070000000000007</v>
      </c>
      <c r="M325" s="752">
        <v>2</v>
      </c>
      <c r="N325" s="753">
        <v>80.140000000000015</v>
      </c>
    </row>
    <row r="326" spans="1:14" ht="14.4" customHeight="1" x14ac:dyDescent="0.3">
      <c r="A326" s="747" t="s">
        <v>576</v>
      </c>
      <c r="B326" s="748" t="s">
        <v>577</v>
      </c>
      <c r="C326" s="749" t="s">
        <v>589</v>
      </c>
      <c r="D326" s="750" t="s">
        <v>590</v>
      </c>
      <c r="E326" s="751">
        <v>50113001</v>
      </c>
      <c r="F326" s="750" t="s">
        <v>603</v>
      </c>
      <c r="G326" s="749" t="s">
        <v>604</v>
      </c>
      <c r="H326" s="749">
        <v>114958</v>
      </c>
      <c r="I326" s="749">
        <v>14958</v>
      </c>
      <c r="J326" s="749" t="s">
        <v>1129</v>
      </c>
      <c r="K326" s="749" t="s">
        <v>1130</v>
      </c>
      <c r="L326" s="752">
        <v>32.945000000000007</v>
      </c>
      <c r="M326" s="752">
        <v>4</v>
      </c>
      <c r="N326" s="753">
        <v>131.78000000000003</v>
      </c>
    </row>
    <row r="327" spans="1:14" ht="14.4" customHeight="1" x14ac:dyDescent="0.3">
      <c r="A327" s="747" t="s">
        <v>576</v>
      </c>
      <c r="B327" s="748" t="s">
        <v>577</v>
      </c>
      <c r="C327" s="749" t="s">
        <v>589</v>
      </c>
      <c r="D327" s="750" t="s">
        <v>590</v>
      </c>
      <c r="E327" s="751">
        <v>50113001</v>
      </c>
      <c r="F327" s="750" t="s">
        <v>603</v>
      </c>
      <c r="G327" s="749" t="s">
        <v>607</v>
      </c>
      <c r="H327" s="749">
        <v>145567</v>
      </c>
      <c r="I327" s="749">
        <v>145567</v>
      </c>
      <c r="J327" s="749" t="s">
        <v>1131</v>
      </c>
      <c r="K327" s="749" t="s">
        <v>616</v>
      </c>
      <c r="L327" s="752">
        <v>106.71999999999998</v>
      </c>
      <c r="M327" s="752">
        <v>3</v>
      </c>
      <c r="N327" s="753">
        <v>320.15999999999997</v>
      </c>
    </row>
    <row r="328" spans="1:14" ht="14.4" customHeight="1" x14ac:dyDescent="0.3">
      <c r="A328" s="747" t="s">
        <v>576</v>
      </c>
      <c r="B328" s="748" t="s">
        <v>577</v>
      </c>
      <c r="C328" s="749" t="s">
        <v>589</v>
      </c>
      <c r="D328" s="750" t="s">
        <v>590</v>
      </c>
      <c r="E328" s="751">
        <v>50113001</v>
      </c>
      <c r="F328" s="750" t="s">
        <v>603</v>
      </c>
      <c r="G328" s="749" t="s">
        <v>607</v>
      </c>
      <c r="H328" s="749">
        <v>145583</v>
      </c>
      <c r="I328" s="749">
        <v>145583</v>
      </c>
      <c r="J328" s="749" t="s">
        <v>1132</v>
      </c>
      <c r="K328" s="749" t="s">
        <v>1133</v>
      </c>
      <c r="L328" s="752">
        <v>164.35000000000002</v>
      </c>
      <c r="M328" s="752">
        <v>2</v>
      </c>
      <c r="N328" s="753">
        <v>328.70000000000005</v>
      </c>
    </row>
    <row r="329" spans="1:14" ht="14.4" customHeight="1" x14ac:dyDescent="0.3">
      <c r="A329" s="747" t="s">
        <v>576</v>
      </c>
      <c r="B329" s="748" t="s">
        <v>577</v>
      </c>
      <c r="C329" s="749" t="s">
        <v>589</v>
      </c>
      <c r="D329" s="750" t="s">
        <v>590</v>
      </c>
      <c r="E329" s="751">
        <v>50113001</v>
      </c>
      <c r="F329" s="750" t="s">
        <v>603</v>
      </c>
      <c r="G329" s="749" t="s">
        <v>604</v>
      </c>
      <c r="H329" s="749">
        <v>192086</v>
      </c>
      <c r="I329" s="749">
        <v>92086</v>
      </c>
      <c r="J329" s="749" t="s">
        <v>1134</v>
      </c>
      <c r="K329" s="749" t="s">
        <v>1135</v>
      </c>
      <c r="L329" s="752">
        <v>141.80896078851444</v>
      </c>
      <c r="M329" s="752">
        <v>4</v>
      </c>
      <c r="N329" s="753">
        <v>567.23584315405776</v>
      </c>
    </row>
    <row r="330" spans="1:14" ht="14.4" customHeight="1" x14ac:dyDescent="0.3">
      <c r="A330" s="747" t="s">
        <v>576</v>
      </c>
      <c r="B330" s="748" t="s">
        <v>577</v>
      </c>
      <c r="C330" s="749" t="s">
        <v>589</v>
      </c>
      <c r="D330" s="750" t="s">
        <v>590</v>
      </c>
      <c r="E330" s="751">
        <v>50113001</v>
      </c>
      <c r="F330" s="750" t="s">
        <v>603</v>
      </c>
      <c r="G330" s="749" t="s">
        <v>578</v>
      </c>
      <c r="H330" s="749">
        <v>198054</v>
      </c>
      <c r="I330" s="749">
        <v>198054</v>
      </c>
      <c r="J330" s="749" t="s">
        <v>1136</v>
      </c>
      <c r="K330" s="749" t="s">
        <v>1137</v>
      </c>
      <c r="L330" s="752">
        <v>43.999999999999979</v>
      </c>
      <c r="M330" s="752">
        <v>2</v>
      </c>
      <c r="N330" s="753">
        <v>87.999999999999957</v>
      </c>
    </row>
    <row r="331" spans="1:14" ht="14.4" customHeight="1" x14ac:dyDescent="0.3">
      <c r="A331" s="747" t="s">
        <v>576</v>
      </c>
      <c r="B331" s="748" t="s">
        <v>577</v>
      </c>
      <c r="C331" s="749" t="s">
        <v>589</v>
      </c>
      <c r="D331" s="750" t="s">
        <v>590</v>
      </c>
      <c r="E331" s="751">
        <v>50113001</v>
      </c>
      <c r="F331" s="750" t="s">
        <v>603</v>
      </c>
      <c r="G331" s="749" t="s">
        <v>604</v>
      </c>
      <c r="H331" s="749">
        <v>191032</v>
      </c>
      <c r="I331" s="749">
        <v>91032</v>
      </c>
      <c r="J331" s="749" t="s">
        <v>1138</v>
      </c>
      <c r="K331" s="749" t="s">
        <v>1139</v>
      </c>
      <c r="L331" s="752">
        <v>29.810000000000006</v>
      </c>
      <c r="M331" s="752">
        <v>1</v>
      </c>
      <c r="N331" s="753">
        <v>29.810000000000006</v>
      </c>
    </row>
    <row r="332" spans="1:14" ht="14.4" customHeight="1" x14ac:dyDescent="0.3">
      <c r="A332" s="747" t="s">
        <v>576</v>
      </c>
      <c r="B332" s="748" t="s">
        <v>577</v>
      </c>
      <c r="C332" s="749" t="s">
        <v>589</v>
      </c>
      <c r="D332" s="750" t="s">
        <v>590</v>
      </c>
      <c r="E332" s="751">
        <v>50113001</v>
      </c>
      <c r="F332" s="750" t="s">
        <v>603</v>
      </c>
      <c r="G332" s="749" t="s">
        <v>607</v>
      </c>
      <c r="H332" s="749">
        <v>191922</v>
      </c>
      <c r="I332" s="749">
        <v>191922</v>
      </c>
      <c r="J332" s="749" t="s">
        <v>1140</v>
      </c>
      <c r="K332" s="749" t="s">
        <v>1141</v>
      </c>
      <c r="L332" s="752">
        <v>92.393333333333317</v>
      </c>
      <c r="M332" s="752">
        <v>6</v>
      </c>
      <c r="N332" s="753">
        <v>554.3599999999999</v>
      </c>
    </row>
    <row r="333" spans="1:14" ht="14.4" customHeight="1" x14ac:dyDescent="0.3">
      <c r="A333" s="747" t="s">
        <v>576</v>
      </c>
      <c r="B333" s="748" t="s">
        <v>577</v>
      </c>
      <c r="C333" s="749" t="s">
        <v>589</v>
      </c>
      <c r="D333" s="750" t="s">
        <v>590</v>
      </c>
      <c r="E333" s="751">
        <v>50113001</v>
      </c>
      <c r="F333" s="750" t="s">
        <v>603</v>
      </c>
      <c r="G333" s="749" t="s">
        <v>604</v>
      </c>
      <c r="H333" s="749">
        <v>208203</v>
      </c>
      <c r="I333" s="749">
        <v>208203</v>
      </c>
      <c r="J333" s="749" t="s">
        <v>1142</v>
      </c>
      <c r="K333" s="749" t="s">
        <v>1143</v>
      </c>
      <c r="L333" s="752">
        <v>98.203333333333333</v>
      </c>
      <c r="M333" s="752">
        <v>3</v>
      </c>
      <c r="N333" s="753">
        <v>294.61</v>
      </c>
    </row>
    <row r="334" spans="1:14" ht="14.4" customHeight="1" x14ac:dyDescent="0.3">
      <c r="A334" s="747" t="s">
        <v>576</v>
      </c>
      <c r="B334" s="748" t="s">
        <v>577</v>
      </c>
      <c r="C334" s="749" t="s">
        <v>589</v>
      </c>
      <c r="D334" s="750" t="s">
        <v>590</v>
      </c>
      <c r="E334" s="751">
        <v>50113001</v>
      </c>
      <c r="F334" s="750" t="s">
        <v>603</v>
      </c>
      <c r="G334" s="749" t="s">
        <v>604</v>
      </c>
      <c r="H334" s="749">
        <v>208204</v>
      </c>
      <c r="I334" s="749">
        <v>208204</v>
      </c>
      <c r="J334" s="749" t="s">
        <v>1142</v>
      </c>
      <c r="K334" s="749" t="s">
        <v>1144</v>
      </c>
      <c r="L334" s="752">
        <v>49.15</v>
      </c>
      <c r="M334" s="752">
        <v>2</v>
      </c>
      <c r="N334" s="753">
        <v>98.3</v>
      </c>
    </row>
    <row r="335" spans="1:14" ht="14.4" customHeight="1" x14ac:dyDescent="0.3">
      <c r="A335" s="747" t="s">
        <v>576</v>
      </c>
      <c r="B335" s="748" t="s">
        <v>577</v>
      </c>
      <c r="C335" s="749" t="s">
        <v>589</v>
      </c>
      <c r="D335" s="750" t="s">
        <v>590</v>
      </c>
      <c r="E335" s="751">
        <v>50113001</v>
      </c>
      <c r="F335" s="750" t="s">
        <v>603</v>
      </c>
      <c r="G335" s="749" t="s">
        <v>607</v>
      </c>
      <c r="H335" s="749">
        <v>156503</v>
      </c>
      <c r="I335" s="749">
        <v>56503</v>
      </c>
      <c r="J335" s="749" t="s">
        <v>1142</v>
      </c>
      <c r="K335" s="749" t="s">
        <v>1144</v>
      </c>
      <c r="L335" s="752">
        <v>49.32</v>
      </c>
      <c r="M335" s="752">
        <v>1</v>
      </c>
      <c r="N335" s="753">
        <v>49.32</v>
      </c>
    </row>
    <row r="336" spans="1:14" ht="14.4" customHeight="1" x14ac:dyDescent="0.3">
      <c r="A336" s="747" t="s">
        <v>576</v>
      </c>
      <c r="B336" s="748" t="s">
        <v>577</v>
      </c>
      <c r="C336" s="749" t="s">
        <v>589</v>
      </c>
      <c r="D336" s="750" t="s">
        <v>590</v>
      </c>
      <c r="E336" s="751">
        <v>50113001</v>
      </c>
      <c r="F336" s="750" t="s">
        <v>603</v>
      </c>
      <c r="G336" s="749" t="s">
        <v>604</v>
      </c>
      <c r="H336" s="749">
        <v>208207</v>
      </c>
      <c r="I336" s="749">
        <v>208207</v>
      </c>
      <c r="J336" s="749" t="s">
        <v>1145</v>
      </c>
      <c r="K336" s="749" t="s">
        <v>1146</v>
      </c>
      <c r="L336" s="752">
        <v>81.650000000000006</v>
      </c>
      <c r="M336" s="752">
        <v>2</v>
      </c>
      <c r="N336" s="753">
        <v>163.30000000000001</v>
      </c>
    </row>
    <row r="337" spans="1:14" ht="14.4" customHeight="1" x14ac:dyDescent="0.3">
      <c r="A337" s="747" t="s">
        <v>576</v>
      </c>
      <c r="B337" s="748" t="s">
        <v>577</v>
      </c>
      <c r="C337" s="749" t="s">
        <v>589</v>
      </c>
      <c r="D337" s="750" t="s">
        <v>590</v>
      </c>
      <c r="E337" s="751">
        <v>50113001</v>
      </c>
      <c r="F337" s="750" t="s">
        <v>603</v>
      </c>
      <c r="G337" s="749" t="s">
        <v>604</v>
      </c>
      <c r="H337" s="749">
        <v>159941</v>
      </c>
      <c r="I337" s="749">
        <v>59941</v>
      </c>
      <c r="J337" s="749" t="s">
        <v>1147</v>
      </c>
      <c r="K337" s="749" t="s">
        <v>1148</v>
      </c>
      <c r="L337" s="752">
        <v>232.06000000000006</v>
      </c>
      <c r="M337" s="752">
        <v>1</v>
      </c>
      <c r="N337" s="753">
        <v>232.06000000000006</v>
      </c>
    </row>
    <row r="338" spans="1:14" ht="14.4" customHeight="1" x14ac:dyDescent="0.3">
      <c r="A338" s="747" t="s">
        <v>576</v>
      </c>
      <c r="B338" s="748" t="s">
        <v>577</v>
      </c>
      <c r="C338" s="749" t="s">
        <v>589</v>
      </c>
      <c r="D338" s="750" t="s">
        <v>590</v>
      </c>
      <c r="E338" s="751">
        <v>50113001</v>
      </c>
      <c r="F338" s="750" t="s">
        <v>603</v>
      </c>
      <c r="G338" s="749" t="s">
        <v>607</v>
      </c>
      <c r="H338" s="749">
        <v>109709</v>
      </c>
      <c r="I338" s="749">
        <v>9709</v>
      </c>
      <c r="J338" s="749" t="s">
        <v>1149</v>
      </c>
      <c r="K338" s="749" t="s">
        <v>1150</v>
      </c>
      <c r="L338" s="752">
        <v>45.013494113647333</v>
      </c>
      <c r="M338" s="752">
        <v>51</v>
      </c>
      <c r="N338" s="753">
        <v>2295.688199796014</v>
      </c>
    </row>
    <row r="339" spans="1:14" ht="14.4" customHeight="1" x14ac:dyDescent="0.3">
      <c r="A339" s="747" t="s">
        <v>576</v>
      </c>
      <c r="B339" s="748" t="s">
        <v>577</v>
      </c>
      <c r="C339" s="749" t="s">
        <v>589</v>
      </c>
      <c r="D339" s="750" t="s">
        <v>590</v>
      </c>
      <c r="E339" s="751">
        <v>50113001</v>
      </c>
      <c r="F339" s="750" t="s">
        <v>603</v>
      </c>
      <c r="G339" s="749" t="s">
        <v>607</v>
      </c>
      <c r="H339" s="749">
        <v>109710</v>
      </c>
      <c r="I339" s="749">
        <v>9710</v>
      </c>
      <c r="J339" s="749" t="s">
        <v>1149</v>
      </c>
      <c r="K339" s="749" t="s">
        <v>1151</v>
      </c>
      <c r="L339" s="752">
        <v>64.099999999999994</v>
      </c>
      <c r="M339" s="752">
        <v>4</v>
      </c>
      <c r="N339" s="753">
        <v>256.39999999999998</v>
      </c>
    </row>
    <row r="340" spans="1:14" ht="14.4" customHeight="1" x14ac:dyDescent="0.3">
      <c r="A340" s="747" t="s">
        <v>576</v>
      </c>
      <c r="B340" s="748" t="s">
        <v>577</v>
      </c>
      <c r="C340" s="749" t="s">
        <v>589</v>
      </c>
      <c r="D340" s="750" t="s">
        <v>590</v>
      </c>
      <c r="E340" s="751">
        <v>50113001</v>
      </c>
      <c r="F340" s="750" t="s">
        <v>603</v>
      </c>
      <c r="G340" s="749" t="s">
        <v>604</v>
      </c>
      <c r="H340" s="749">
        <v>194852</v>
      </c>
      <c r="I340" s="749">
        <v>94852</v>
      </c>
      <c r="J340" s="749" t="s">
        <v>1152</v>
      </c>
      <c r="K340" s="749" t="s">
        <v>1153</v>
      </c>
      <c r="L340" s="752">
        <v>1039.9157142857143</v>
      </c>
      <c r="M340" s="752">
        <v>7</v>
      </c>
      <c r="N340" s="753">
        <v>7279.41</v>
      </c>
    </row>
    <row r="341" spans="1:14" ht="14.4" customHeight="1" x14ac:dyDescent="0.3">
      <c r="A341" s="747" t="s">
        <v>576</v>
      </c>
      <c r="B341" s="748" t="s">
        <v>577</v>
      </c>
      <c r="C341" s="749" t="s">
        <v>589</v>
      </c>
      <c r="D341" s="750" t="s">
        <v>590</v>
      </c>
      <c r="E341" s="751">
        <v>50113001</v>
      </c>
      <c r="F341" s="750" t="s">
        <v>603</v>
      </c>
      <c r="G341" s="749" t="s">
        <v>604</v>
      </c>
      <c r="H341" s="749">
        <v>848866</v>
      </c>
      <c r="I341" s="749">
        <v>119654</v>
      </c>
      <c r="J341" s="749" t="s">
        <v>1154</v>
      </c>
      <c r="K341" s="749" t="s">
        <v>1155</v>
      </c>
      <c r="L341" s="752">
        <v>255.94800000000004</v>
      </c>
      <c r="M341" s="752">
        <v>10</v>
      </c>
      <c r="N341" s="753">
        <v>2559.4800000000005</v>
      </c>
    </row>
    <row r="342" spans="1:14" ht="14.4" customHeight="1" x14ac:dyDescent="0.3">
      <c r="A342" s="747" t="s">
        <v>576</v>
      </c>
      <c r="B342" s="748" t="s">
        <v>577</v>
      </c>
      <c r="C342" s="749" t="s">
        <v>589</v>
      </c>
      <c r="D342" s="750" t="s">
        <v>590</v>
      </c>
      <c r="E342" s="751">
        <v>50113001</v>
      </c>
      <c r="F342" s="750" t="s">
        <v>603</v>
      </c>
      <c r="G342" s="749" t="s">
        <v>578</v>
      </c>
      <c r="H342" s="749">
        <v>193013</v>
      </c>
      <c r="I342" s="749">
        <v>93013</v>
      </c>
      <c r="J342" s="749" t="s">
        <v>1156</v>
      </c>
      <c r="K342" s="749" t="s">
        <v>1157</v>
      </c>
      <c r="L342" s="752">
        <v>39.424999999999997</v>
      </c>
      <c r="M342" s="752">
        <v>4</v>
      </c>
      <c r="N342" s="753">
        <v>157.69999999999999</v>
      </c>
    </row>
    <row r="343" spans="1:14" ht="14.4" customHeight="1" x14ac:dyDescent="0.3">
      <c r="A343" s="747" t="s">
        <v>576</v>
      </c>
      <c r="B343" s="748" t="s">
        <v>577</v>
      </c>
      <c r="C343" s="749" t="s">
        <v>589</v>
      </c>
      <c r="D343" s="750" t="s">
        <v>590</v>
      </c>
      <c r="E343" s="751">
        <v>50113001</v>
      </c>
      <c r="F343" s="750" t="s">
        <v>603</v>
      </c>
      <c r="G343" s="749" t="s">
        <v>578</v>
      </c>
      <c r="H343" s="749">
        <v>193018</v>
      </c>
      <c r="I343" s="749">
        <v>93018</v>
      </c>
      <c r="J343" s="749" t="s">
        <v>1158</v>
      </c>
      <c r="K343" s="749" t="s">
        <v>1159</v>
      </c>
      <c r="L343" s="752">
        <v>279.40843474572824</v>
      </c>
      <c r="M343" s="752">
        <v>7</v>
      </c>
      <c r="N343" s="753">
        <v>1955.8590432200976</v>
      </c>
    </row>
    <row r="344" spans="1:14" ht="14.4" customHeight="1" x14ac:dyDescent="0.3">
      <c r="A344" s="747" t="s">
        <v>576</v>
      </c>
      <c r="B344" s="748" t="s">
        <v>577</v>
      </c>
      <c r="C344" s="749" t="s">
        <v>589</v>
      </c>
      <c r="D344" s="750" t="s">
        <v>590</v>
      </c>
      <c r="E344" s="751">
        <v>50113001</v>
      </c>
      <c r="F344" s="750" t="s">
        <v>603</v>
      </c>
      <c r="G344" s="749" t="s">
        <v>578</v>
      </c>
      <c r="H344" s="749">
        <v>193016</v>
      </c>
      <c r="I344" s="749">
        <v>93016</v>
      </c>
      <c r="J344" s="749" t="s">
        <v>1160</v>
      </c>
      <c r="K344" s="749" t="s">
        <v>1161</v>
      </c>
      <c r="L344" s="752">
        <v>81.95999999999998</v>
      </c>
      <c r="M344" s="752">
        <v>6</v>
      </c>
      <c r="N344" s="753">
        <v>491.75999999999988</v>
      </c>
    </row>
    <row r="345" spans="1:14" ht="14.4" customHeight="1" x14ac:dyDescent="0.3">
      <c r="A345" s="747" t="s">
        <v>576</v>
      </c>
      <c r="B345" s="748" t="s">
        <v>577</v>
      </c>
      <c r="C345" s="749" t="s">
        <v>589</v>
      </c>
      <c r="D345" s="750" t="s">
        <v>590</v>
      </c>
      <c r="E345" s="751">
        <v>50113001</v>
      </c>
      <c r="F345" s="750" t="s">
        <v>603</v>
      </c>
      <c r="G345" s="749" t="s">
        <v>578</v>
      </c>
      <c r="H345" s="749">
        <v>193021</v>
      </c>
      <c r="I345" s="749">
        <v>93021</v>
      </c>
      <c r="J345" s="749" t="s">
        <v>1162</v>
      </c>
      <c r="K345" s="749" t="s">
        <v>1163</v>
      </c>
      <c r="L345" s="752">
        <v>448.53818489221783</v>
      </c>
      <c r="M345" s="752">
        <v>15</v>
      </c>
      <c r="N345" s="753">
        <v>6728.0727733832673</v>
      </c>
    </row>
    <row r="346" spans="1:14" ht="14.4" customHeight="1" x14ac:dyDescent="0.3">
      <c r="A346" s="747" t="s">
        <v>576</v>
      </c>
      <c r="B346" s="748" t="s">
        <v>577</v>
      </c>
      <c r="C346" s="749" t="s">
        <v>589</v>
      </c>
      <c r="D346" s="750" t="s">
        <v>590</v>
      </c>
      <c r="E346" s="751">
        <v>50113001</v>
      </c>
      <c r="F346" s="750" t="s">
        <v>603</v>
      </c>
      <c r="G346" s="749" t="s">
        <v>578</v>
      </c>
      <c r="H346" s="749">
        <v>193019</v>
      </c>
      <c r="I346" s="749">
        <v>93019</v>
      </c>
      <c r="J346" s="749" t="s">
        <v>1164</v>
      </c>
      <c r="K346" s="749" t="s">
        <v>1165</v>
      </c>
      <c r="L346" s="752">
        <v>128.21312499999999</v>
      </c>
      <c r="M346" s="752">
        <v>16</v>
      </c>
      <c r="N346" s="753">
        <v>2051.41</v>
      </c>
    </row>
    <row r="347" spans="1:14" ht="14.4" customHeight="1" x14ac:dyDescent="0.3">
      <c r="A347" s="747" t="s">
        <v>576</v>
      </c>
      <c r="B347" s="748" t="s">
        <v>577</v>
      </c>
      <c r="C347" s="749" t="s">
        <v>589</v>
      </c>
      <c r="D347" s="750" t="s">
        <v>590</v>
      </c>
      <c r="E347" s="751">
        <v>50113001</v>
      </c>
      <c r="F347" s="750" t="s">
        <v>603</v>
      </c>
      <c r="G347" s="749" t="s">
        <v>607</v>
      </c>
      <c r="H347" s="749">
        <v>848251</v>
      </c>
      <c r="I347" s="749">
        <v>122632</v>
      </c>
      <c r="J347" s="749" t="s">
        <v>1166</v>
      </c>
      <c r="K347" s="749" t="s">
        <v>1167</v>
      </c>
      <c r="L347" s="752">
        <v>210.47</v>
      </c>
      <c r="M347" s="752">
        <v>1</v>
      </c>
      <c r="N347" s="753">
        <v>210.47</v>
      </c>
    </row>
    <row r="348" spans="1:14" ht="14.4" customHeight="1" x14ac:dyDescent="0.3">
      <c r="A348" s="747" t="s">
        <v>576</v>
      </c>
      <c r="B348" s="748" t="s">
        <v>577</v>
      </c>
      <c r="C348" s="749" t="s">
        <v>589</v>
      </c>
      <c r="D348" s="750" t="s">
        <v>590</v>
      </c>
      <c r="E348" s="751">
        <v>50113001</v>
      </c>
      <c r="F348" s="750" t="s">
        <v>603</v>
      </c>
      <c r="G348" s="749" t="s">
        <v>604</v>
      </c>
      <c r="H348" s="749">
        <v>844145</v>
      </c>
      <c r="I348" s="749">
        <v>56350</v>
      </c>
      <c r="J348" s="749" t="s">
        <v>1168</v>
      </c>
      <c r="K348" s="749" t="s">
        <v>1169</v>
      </c>
      <c r="L348" s="752">
        <v>32.682272727272739</v>
      </c>
      <c r="M348" s="752">
        <v>22</v>
      </c>
      <c r="N348" s="753">
        <v>719.01000000000022</v>
      </c>
    </row>
    <row r="349" spans="1:14" ht="14.4" customHeight="1" x14ac:dyDescent="0.3">
      <c r="A349" s="747" t="s">
        <v>576</v>
      </c>
      <c r="B349" s="748" t="s">
        <v>577</v>
      </c>
      <c r="C349" s="749" t="s">
        <v>589</v>
      </c>
      <c r="D349" s="750" t="s">
        <v>590</v>
      </c>
      <c r="E349" s="751">
        <v>50113001</v>
      </c>
      <c r="F349" s="750" t="s">
        <v>603</v>
      </c>
      <c r="G349" s="749" t="s">
        <v>604</v>
      </c>
      <c r="H349" s="749">
        <v>103688</v>
      </c>
      <c r="I349" s="749">
        <v>3688</v>
      </c>
      <c r="J349" s="749" t="s">
        <v>1170</v>
      </c>
      <c r="K349" s="749" t="s">
        <v>1171</v>
      </c>
      <c r="L349" s="752">
        <v>58.093333333333348</v>
      </c>
      <c r="M349" s="752">
        <v>42</v>
      </c>
      <c r="N349" s="753">
        <v>2439.9200000000005</v>
      </c>
    </row>
    <row r="350" spans="1:14" ht="14.4" customHeight="1" x14ac:dyDescent="0.3">
      <c r="A350" s="747" t="s">
        <v>576</v>
      </c>
      <c r="B350" s="748" t="s">
        <v>577</v>
      </c>
      <c r="C350" s="749" t="s">
        <v>589</v>
      </c>
      <c r="D350" s="750" t="s">
        <v>590</v>
      </c>
      <c r="E350" s="751">
        <v>50113001</v>
      </c>
      <c r="F350" s="750" t="s">
        <v>603</v>
      </c>
      <c r="G350" s="749" t="s">
        <v>604</v>
      </c>
      <c r="H350" s="749">
        <v>100610</v>
      </c>
      <c r="I350" s="749">
        <v>610</v>
      </c>
      <c r="J350" s="749" t="s">
        <v>1172</v>
      </c>
      <c r="K350" s="749" t="s">
        <v>1173</v>
      </c>
      <c r="L350" s="752">
        <v>64.159999999999982</v>
      </c>
      <c r="M350" s="752">
        <v>2</v>
      </c>
      <c r="N350" s="753">
        <v>128.31999999999996</v>
      </c>
    </row>
    <row r="351" spans="1:14" ht="14.4" customHeight="1" x14ac:dyDescent="0.3">
      <c r="A351" s="747" t="s">
        <v>576</v>
      </c>
      <c r="B351" s="748" t="s">
        <v>577</v>
      </c>
      <c r="C351" s="749" t="s">
        <v>589</v>
      </c>
      <c r="D351" s="750" t="s">
        <v>590</v>
      </c>
      <c r="E351" s="751">
        <v>50113001</v>
      </c>
      <c r="F351" s="750" t="s">
        <v>603</v>
      </c>
      <c r="G351" s="749" t="s">
        <v>604</v>
      </c>
      <c r="H351" s="749">
        <v>100612</v>
      </c>
      <c r="I351" s="749">
        <v>612</v>
      </c>
      <c r="J351" s="749" t="s">
        <v>1174</v>
      </c>
      <c r="K351" s="749" t="s">
        <v>1175</v>
      </c>
      <c r="L351" s="752">
        <v>60.279999999999994</v>
      </c>
      <c r="M351" s="752">
        <v>1</v>
      </c>
      <c r="N351" s="753">
        <v>60.279999999999994</v>
      </c>
    </row>
    <row r="352" spans="1:14" ht="14.4" customHeight="1" x14ac:dyDescent="0.3">
      <c r="A352" s="747" t="s">
        <v>576</v>
      </c>
      <c r="B352" s="748" t="s">
        <v>577</v>
      </c>
      <c r="C352" s="749" t="s">
        <v>589</v>
      </c>
      <c r="D352" s="750" t="s">
        <v>590</v>
      </c>
      <c r="E352" s="751">
        <v>50113001</v>
      </c>
      <c r="F352" s="750" t="s">
        <v>603</v>
      </c>
      <c r="G352" s="749" t="s">
        <v>604</v>
      </c>
      <c r="H352" s="749">
        <v>395294</v>
      </c>
      <c r="I352" s="749">
        <v>180306</v>
      </c>
      <c r="J352" s="749" t="s">
        <v>1176</v>
      </c>
      <c r="K352" s="749" t="s">
        <v>1177</v>
      </c>
      <c r="L352" s="752">
        <v>175.28866666666664</v>
      </c>
      <c r="M352" s="752">
        <v>15</v>
      </c>
      <c r="N352" s="753">
        <v>2629.3299999999995</v>
      </c>
    </row>
    <row r="353" spans="1:14" ht="14.4" customHeight="1" x14ac:dyDescent="0.3">
      <c r="A353" s="747" t="s">
        <v>576</v>
      </c>
      <c r="B353" s="748" t="s">
        <v>577</v>
      </c>
      <c r="C353" s="749" t="s">
        <v>589</v>
      </c>
      <c r="D353" s="750" t="s">
        <v>590</v>
      </c>
      <c r="E353" s="751">
        <v>50113001</v>
      </c>
      <c r="F353" s="750" t="s">
        <v>603</v>
      </c>
      <c r="G353" s="749" t="s">
        <v>604</v>
      </c>
      <c r="H353" s="749">
        <v>188630</v>
      </c>
      <c r="I353" s="749">
        <v>88630</v>
      </c>
      <c r="J353" s="749" t="s">
        <v>1178</v>
      </c>
      <c r="K353" s="749" t="s">
        <v>1179</v>
      </c>
      <c r="L353" s="752">
        <v>67.389999999999986</v>
      </c>
      <c r="M353" s="752">
        <v>6</v>
      </c>
      <c r="N353" s="753">
        <v>404.33999999999992</v>
      </c>
    </row>
    <row r="354" spans="1:14" ht="14.4" customHeight="1" x14ac:dyDescent="0.3">
      <c r="A354" s="747" t="s">
        <v>576</v>
      </c>
      <c r="B354" s="748" t="s">
        <v>577</v>
      </c>
      <c r="C354" s="749" t="s">
        <v>589</v>
      </c>
      <c r="D354" s="750" t="s">
        <v>590</v>
      </c>
      <c r="E354" s="751">
        <v>50113001</v>
      </c>
      <c r="F354" s="750" t="s">
        <v>603</v>
      </c>
      <c r="G354" s="749" t="s">
        <v>607</v>
      </c>
      <c r="H354" s="749">
        <v>158191</v>
      </c>
      <c r="I354" s="749">
        <v>158191</v>
      </c>
      <c r="J354" s="749" t="s">
        <v>1180</v>
      </c>
      <c r="K354" s="749" t="s">
        <v>1181</v>
      </c>
      <c r="L354" s="752">
        <v>64.480985000000004</v>
      </c>
      <c r="M354" s="752">
        <v>10</v>
      </c>
      <c r="N354" s="753">
        <v>644.80984999999998</v>
      </c>
    </row>
    <row r="355" spans="1:14" ht="14.4" customHeight="1" x14ac:dyDescent="0.3">
      <c r="A355" s="747" t="s">
        <v>576</v>
      </c>
      <c r="B355" s="748" t="s">
        <v>577</v>
      </c>
      <c r="C355" s="749" t="s">
        <v>589</v>
      </c>
      <c r="D355" s="750" t="s">
        <v>590</v>
      </c>
      <c r="E355" s="751">
        <v>50113001</v>
      </c>
      <c r="F355" s="750" t="s">
        <v>603</v>
      </c>
      <c r="G355" s="749" t="s">
        <v>607</v>
      </c>
      <c r="H355" s="749">
        <v>158198</v>
      </c>
      <c r="I355" s="749">
        <v>158198</v>
      </c>
      <c r="J355" s="749" t="s">
        <v>1180</v>
      </c>
      <c r="K355" s="749" t="s">
        <v>1182</v>
      </c>
      <c r="L355" s="752">
        <v>224.45000000000005</v>
      </c>
      <c r="M355" s="752">
        <v>4</v>
      </c>
      <c r="N355" s="753">
        <v>897.80000000000018</v>
      </c>
    </row>
    <row r="356" spans="1:14" ht="14.4" customHeight="1" x14ac:dyDescent="0.3">
      <c r="A356" s="747" t="s">
        <v>576</v>
      </c>
      <c r="B356" s="748" t="s">
        <v>577</v>
      </c>
      <c r="C356" s="749" t="s">
        <v>589</v>
      </c>
      <c r="D356" s="750" t="s">
        <v>590</v>
      </c>
      <c r="E356" s="751">
        <v>50113001</v>
      </c>
      <c r="F356" s="750" t="s">
        <v>603</v>
      </c>
      <c r="G356" s="749" t="s">
        <v>607</v>
      </c>
      <c r="H356" s="749">
        <v>189668</v>
      </c>
      <c r="I356" s="749">
        <v>189668</v>
      </c>
      <c r="J356" s="749" t="s">
        <v>1183</v>
      </c>
      <c r="K356" s="749" t="s">
        <v>1184</v>
      </c>
      <c r="L356" s="752">
        <v>64.317999999999998</v>
      </c>
      <c r="M356" s="752">
        <v>5</v>
      </c>
      <c r="N356" s="753">
        <v>321.58999999999997</v>
      </c>
    </row>
    <row r="357" spans="1:14" ht="14.4" customHeight="1" x14ac:dyDescent="0.3">
      <c r="A357" s="747" t="s">
        <v>576</v>
      </c>
      <c r="B357" s="748" t="s">
        <v>577</v>
      </c>
      <c r="C357" s="749" t="s">
        <v>589</v>
      </c>
      <c r="D357" s="750" t="s">
        <v>590</v>
      </c>
      <c r="E357" s="751">
        <v>50113001</v>
      </c>
      <c r="F357" s="750" t="s">
        <v>603</v>
      </c>
      <c r="G357" s="749" t="s">
        <v>607</v>
      </c>
      <c r="H357" s="749">
        <v>189657</v>
      </c>
      <c r="I357" s="749">
        <v>189657</v>
      </c>
      <c r="J357" s="749" t="s">
        <v>1185</v>
      </c>
      <c r="K357" s="749" t="s">
        <v>1006</v>
      </c>
      <c r="L357" s="752">
        <v>87.664276924054917</v>
      </c>
      <c r="M357" s="752">
        <v>7</v>
      </c>
      <c r="N357" s="753">
        <v>613.64993846838445</v>
      </c>
    </row>
    <row r="358" spans="1:14" ht="14.4" customHeight="1" x14ac:dyDescent="0.3">
      <c r="A358" s="747" t="s">
        <v>576</v>
      </c>
      <c r="B358" s="748" t="s">
        <v>577</v>
      </c>
      <c r="C358" s="749" t="s">
        <v>589</v>
      </c>
      <c r="D358" s="750" t="s">
        <v>590</v>
      </c>
      <c r="E358" s="751">
        <v>50113001</v>
      </c>
      <c r="F358" s="750" t="s">
        <v>603</v>
      </c>
      <c r="G358" s="749" t="s">
        <v>604</v>
      </c>
      <c r="H358" s="749">
        <v>131215</v>
      </c>
      <c r="I358" s="749">
        <v>31215</v>
      </c>
      <c r="J358" s="749" t="s">
        <v>1186</v>
      </c>
      <c r="K358" s="749" t="s">
        <v>1187</v>
      </c>
      <c r="L358" s="752">
        <v>55.250000000000014</v>
      </c>
      <c r="M358" s="752">
        <v>1</v>
      </c>
      <c r="N358" s="753">
        <v>55.250000000000014</v>
      </c>
    </row>
    <row r="359" spans="1:14" ht="14.4" customHeight="1" x14ac:dyDescent="0.3">
      <c r="A359" s="747" t="s">
        <v>576</v>
      </c>
      <c r="B359" s="748" t="s">
        <v>577</v>
      </c>
      <c r="C359" s="749" t="s">
        <v>589</v>
      </c>
      <c r="D359" s="750" t="s">
        <v>590</v>
      </c>
      <c r="E359" s="751">
        <v>50113001</v>
      </c>
      <c r="F359" s="750" t="s">
        <v>603</v>
      </c>
      <c r="G359" s="749" t="s">
        <v>604</v>
      </c>
      <c r="H359" s="749">
        <v>844242</v>
      </c>
      <c r="I359" s="749">
        <v>105937</v>
      </c>
      <c r="J359" s="749" t="s">
        <v>1188</v>
      </c>
      <c r="K359" s="749" t="s">
        <v>1123</v>
      </c>
      <c r="L359" s="752">
        <v>2800</v>
      </c>
      <c r="M359" s="752">
        <v>1</v>
      </c>
      <c r="N359" s="753">
        <v>2800</v>
      </c>
    </row>
    <row r="360" spans="1:14" ht="14.4" customHeight="1" x14ac:dyDescent="0.3">
      <c r="A360" s="747" t="s">
        <v>576</v>
      </c>
      <c r="B360" s="748" t="s">
        <v>577</v>
      </c>
      <c r="C360" s="749" t="s">
        <v>589</v>
      </c>
      <c r="D360" s="750" t="s">
        <v>590</v>
      </c>
      <c r="E360" s="751">
        <v>50113001</v>
      </c>
      <c r="F360" s="750" t="s">
        <v>603</v>
      </c>
      <c r="G360" s="749" t="s">
        <v>578</v>
      </c>
      <c r="H360" s="749">
        <v>189677</v>
      </c>
      <c r="I360" s="749">
        <v>189677</v>
      </c>
      <c r="J360" s="749" t="s">
        <v>1189</v>
      </c>
      <c r="K360" s="749" t="s">
        <v>1027</v>
      </c>
      <c r="L360" s="752">
        <v>49.569999999999993</v>
      </c>
      <c r="M360" s="752">
        <v>2</v>
      </c>
      <c r="N360" s="753">
        <v>99.139999999999986</v>
      </c>
    </row>
    <row r="361" spans="1:14" ht="14.4" customHeight="1" x14ac:dyDescent="0.3">
      <c r="A361" s="747" t="s">
        <v>576</v>
      </c>
      <c r="B361" s="748" t="s">
        <v>577</v>
      </c>
      <c r="C361" s="749" t="s">
        <v>589</v>
      </c>
      <c r="D361" s="750" t="s">
        <v>590</v>
      </c>
      <c r="E361" s="751">
        <v>50113001</v>
      </c>
      <c r="F361" s="750" t="s">
        <v>603</v>
      </c>
      <c r="G361" s="749" t="s">
        <v>604</v>
      </c>
      <c r="H361" s="749">
        <v>100616</v>
      </c>
      <c r="I361" s="749">
        <v>616</v>
      </c>
      <c r="J361" s="749" t="s">
        <v>1190</v>
      </c>
      <c r="K361" s="749" t="s">
        <v>1191</v>
      </c>
      <c r="L361" s="752">
        <v>95.47903491979902</v>
      </c>
      <c r="M361" s="752">
        <v>2</v>
      </c>
      <c r="N361" s="753">
        <v>190.95806983959804</v>
      </c>
    </row>
    <row r="362" spans="1:14" ht="14.4" customHeight="1" x14ac:dyDescent="0.3">
      <c r="A362" s="747" t="s">
        <v>576</v>
      </c>
      <c r="B362" s="748" t="s">
        <v>577</v>
      </c>
      <c r="C362" s="749" t="s">
        <v>589</v>
      </c>
      <c r="D362" s="750" t="s">
        <v>590</v>
      </c>
      <c r="E362" s="751">
        <v>50113001</v>
      </c>
      <c r="F362" s="750" t="s">
        <v>603</v>
      </c>
      <c r="G362" s="749" t="s">
        <v>607</v>
      </c>
      <c r="H362" s="749">
        <v>216673</v>
      </c>
      <c r="I362" s="749">
        <v>216673</v>
      </c>
      <c r="J362" s="749" t="s">
        <v>1192</v>
      </c>
      <c r="K362" s="749" t="s">
        <v>1193</v>
      </c>
      <c r="L362" s="752">
        <v>457.14</v>
      </c>
      <c r="M362" s="752">
        <v>1</v>
      </c>
      <c r="N362" s="753">
        <v>457.14</v>
      </c>
    </row>
    <row r="363" spans="1:14" ht="14.4" customHeight="1" x14ac:dyDescent="0.3">
      <c r="A363" s="747" t="s">
        <v>576</v>
      </c>
      <c r="B363" s="748" t="s">
        <v>577</v>
      </c>
      <c r="C363" s="749" t="s">
        <v>589</v>
      </c>
      <c r="D363" s="750" t="s">
        <v>590</v>
      </c>
      <c r="E363" s="751">
        <v>50113001</v>
      </c>
      <c r="F363" s="750" t="s">
        <v>603</v>
      </c>
      <c r="G363" s="749" t="s">
        <v>604</v>
      </c>
      <c r="H363" s="749">
        <v>148578</v>
      </c>
      <c r="I363" s="749">
        <v>48578</v>
      </c>
      <c r="J363" s="749" t="s">
        <v>1194</v>
      </c>
      <c r="K363" s="749" t="s">
        <v>1195</v>
      </c>
      <c r="L363" s="752">
        <v>54.980000000000004</v>
      </c>
      <c r="M363" s="752">
        <v>4</v>
      </c>
      <c r="N363" s="753">
        <v>219.92000000000002</v>
      </c>
    </row>
    <row r="364" spans="1:14" ht="14.4" customHeight="1" x14ac:dyDescent="0.3">
      <c r="A364" s="747" t="s">
        <v>576</v>
      </c>
      <c r="B364" s="748" t="s">
        <v>577</v>
      </c>
      <c r="C364" s="749" t="s">
        <v>589</v>
      </c>
      <c r="D364" s="750" t="s">
        <v>590</v>
      </c>
      <c r="E364" s="751">
        <v>50113001</v>
      </c>
      <c r="F364" s="750" t="s">
        <v>603</v>
      </c>
      <c r="G364" s="749" t="s">
        <v>604</v>
      </c>
      <c r="H364" s="749">
        <v>848632</v>
      </c>
      <c r="I364" s="749">
        <v>125315</v>
      </c>
      <c r="J364" s="749" t="s">
        <v>1194</v>
      </c>
      <c r="K364" s="749" t="s">
        <v>1196</v>
      </c>
      <c r="L364" s="752">
        <v>61.744007150901702</v>
      </c>
      <c r="M364" s="752">
        <v>90</v>
      </c>
      <c r="N364" s="753">
        <v>5556.9606435811529</v>
      </c>
    </row>
    <row r="365" spans="1:14" ht="14.4" customHeight="1" x14ac:dyDescent="0.3">
      <c r="A365" s="747" t="s">
        <v>576</v>
      </c>
      <c r="B365" s="748" t="s">
        <v>577</v>
      </c>
      <c r="C365" s="749" t="s">
        <v>589</v>
      </c>
      <c r="D365" s="750" t="s">
        <v>590</v>
      </c>
      <c r="E365" s="751">
        <v>50113001</v>
      </c>
      <c r="F365" s="750" t="s">
        <v>603</v>
      </c>
      <c r="G365" s="749" t="s">
        <v>604</v>
      </c>
      <c r="H365" s="749">
        <v>501570</v>
      </c>
      <c r="I365" s="749">
        <v>0</v>
      </c>
      <c r="J365" s="749" t="s">
        <v>1197</v>
      </c>
      <c r="K365" s="749" t="s">
        <v>578</v>
      </c>
      <c r="L365" s="752">
        <v>586.63428571428574</v>
      </c>
      <c r="M365" s="752">
        <v>28</v>
      </c>
      <c r="N365" s="753">
        <v>16425.760000000002</v>
      </c>
    </row>
    <row r="366" spans="1:14" ht="14.4" customHeight="1" x14ac:dyDescent="0.3">
      <c r="A366" s="747" t="s">
        <v>576</v>
      </c>
      <c r="B366" s="748" t="s">
        <v>577</v>
      </c>
      <c r="C366" s="749" t="s">
        <v>589</v>
      </c>
      <c r="D366" s="750" t="s">
        <v>590</v>
      </c>
      <c r="E366" s="751">
        <v>50113001</v>
      </c>
      <c r="F366" s="750" t="s">
        <v>603</v>
      </c>
      <c r="G366" s="749" t="s">
        <v>578</v>
      </c>
      <c r="H366" s="749">
        <v>193894</v>
      </c>
      <c r="I366" s="749">
        <v>193894</v>
      </c>
      <c r="J366" s="749" t="s">
        <v>1198</v>
      </c>
      <c r="K366" s="749" t="s">
        <v>1027</v>
      </c>
      <c r="L366" s="752">
        <v>128.26</v>
      </c>
      <c r="M366" s="752">
        <v>1</v>
      </c>
      <c r="N366" s="753">
        <v>128.26</v>
      </c>
    </row>
    <row r="367" spans="1:14" ht="14.4" customHeight="1" x14ac:dyDescent="0.3">
      <c r="A367" s="747" t="s">
        <v>576</v>
      </c>
      <c r="B367" s="748" t="s">
        <v>577</v>
      </c>
      <c r="C367" s="749" t="s">
        <v>589</v>
      </c>
      <c r="D367" s="750" t="s">
        <v>590</v>
      </c>
      <c r="E367" s="751">
        <v>50113001</v>
      </c>
      <c r="F367" s="750" t="s">
        <v>603</v>
      </c>
      <c r="G367" s="749" t="s">
        <v>604</v>
      </c>
      <c r="H367" s="749">
        <v>109847</v>
      </c>
      <c r="I367" s="749">
        <v>9847</v>
      </c>
      <c r="J367" s="749" t="s">
        <v>1199</v>
      </c>
      <c r="K367" s="749" t="s">
        <v>1200</v>
      </c>
      <c r="L367" s="752">
        <v>41.35</v>
      </c>
      <c r="M367" s="752">
        <v>1</v>
      </c>
      <c r="N367" s="753">
        <v>41.35</v>
      </c>
    </row>
    <row r="368" spans="1:14" ht="14.4" customHeight="1" x14ac:dyDescent="0.3">
      <c r="A368" s="747" t="s">
        <v>576</v>
      </c>
      <c r="B368" s="748" t="s">
        <v>577</v>
      </c>
      <c r="C368" s="749" t="s">
        <v>589</v>
      </c>
      <c r="D368" s="750" t="s">
        <v>590</v>
      </c>
      <c r="E368" s="751">
        <v>50113001</v>
      </c>
      <c r="F368" s="750" t="s">
        <v>603</v>
      </c>
      <c r="G368" s="749" t="s">
        <v>604</v>
      </c>
      <c r="H368" s="749">
        <v>191836</v>
      </c>
      <c r="I368" s="749">
        <v>91836</v>
      </c>
      <c r="J368" s="749" t="s">
        <v>1199</v>
      </c>
      <c r="K368" s="749" t="s">
        <v>1201</v>
      </c>
      <c r="L368" s="752">
        <v>44.798571428571435</v>
      </c>
      <c r="M368" s="752">
        <v>7</v>
      </c>
      <c r="N368" s="753">
        <v>313.59000000000003</v>
      </c>
    </row>
    <row r="369" spans="1:14" ht="14.4" customHeight="1" x14ac:dyDescent="0.3">
      <c r="A369" s="747" t="s">
        <v>576</v>
      </c>
      <c r="B369" s="748" t="s">
        <v>577</v>
      </c>
      <c r="C369" s="749" t="s">
        <v>589</v>
      </c>
      <c r="D369" s="750" t="s">
        <v>590</v>
      </c>
      <c r="E369" s="751">
        <v>50113001</v>
      </c>
      <c r="F369" s="750" t="s">
        <v>603</v>
      </c>
      <c r="G369" s="749" t="s">
        <v>604</v>
      </c>
      <c r="H369" s="749">
        <v>210402</v>
      </c>
      <c r="I369" s="749">
        <v>210402</v>
      </c>
      <c r="J369" s="749" t="s">
        <v>1202</v>
      </c>
      <c r="K369" s="749" t="s">
        <v>1203</v>
      </c>
      <c r="L369" s="752">
        <v>934.07999999999993</v>
      </c>
      <c r="M369" s="752">
        <v>1</v>
      </c>
      <c r="N369" s="753">
        <v>934.07999999999993</v>
      </c>
    </row>
    <row r="370" spans="1:14" ht="14.4" customHeight="1" x14ac:dyDescent="0.3">
      <c r="A370" s="747" t="s">
        <v>576</v>
      </c>
      <c r="B370" s="748" t="s">
        <v>577</v>
      </c>
      <c r="C370" s="749" t="s">
        <v>589</v>
      </c>
      <c r="D370" s="750" t="s">
        <v>590</v>
      </c>
      <c r="E370" s="751">
        <v>50113001</v>
      </c>
      <c r="F370" s="750" t="s">
        <v>603</v>
      </c>
      <c r="G370" s="749" t="s">
        <v>607</v>
      </c>
      <c r="H370" s="749">
        <v>142392</v>
      </c>
      <c r="I370" s="749">
        <v>42392</v>
      </c>
      <c r="J370" s="749" t="s">
        <v>1204</v>
      </c>
      <c r="K370" s="749" t="s">
        <v>1205</v>
      </c>
      <c r="L370" s="752">
        <v>303.23000000000013</v>
      </c>
      <c r="M370" s="752">
        <v>2</v>
      </c>
      <c r="N370" s="753">
        <v>606.46000000000026</v>
      </c>
    </row>
    <row r="371" spans="1:14" ht="14.4" customHeight="1" x14ac:dyDescent="0.3">
      <c r="A371" s="747" t="s">
        <v>576</v>
      </c>
      <c r="B371" s="748" t="s">
        <v>577</v>
      </c>
      <c r="C371" s="749" t="s">
        <v>589</v>
      </c>
      <c r="D371" s="750" t="s">
        <v>590</v>
      </c>
      <c r="E371" s="751">
        <v>50113001</v>
      </c>
      <c r="F371" s="750" t="s">
        <v>603</v>
      </c>
      <c r="G371" s="749" t="s">
        <v>604</v>
      </c>
      <c r="H371" s="749">
        <v>168451</v>
      </c>
      <c r="I371" s="749">
        <v>168451</v>
      </c>
      <c r="J371" s="749" t="s">
        <v>1206</v>
      </c>
      <c r="K371" s="749" t="s">
        <v>726</v>
      </c>
      <c r="L371" s="752">
        <v>2962.87</v>
      </c>
      <c r="M371" s="752">
        <v>1</v>
      </c>
      <c r="N371" s="753">
        <v>2962.87</v>
      </c>
    </row>
    <row r="372" spans="1:14" ht="14.4" customHeight="1" x14ac:dyDescent="0.3">
      <c r="A372" s="747" t="s">
        <v>576</v>
      </c>
      <c r="B372" s="748" t="s">
        <v>577</v>
      </c>
      <c r="C372" s="749" t="s">
        <v>589</v>
      </c>
      <c r="D372" s="750" t="s">
        <v>590</v>
      </c>
      <c r="E372" s="751">
        <v>50113001</v>
      </c>
      <c r="F372" s="750" t="s">
        <v>603</v>
      </c>
      <c r="G372" s="749" t="s">
        <v>604</v>
      </c>
      <c r="H372" s="749">
        <v>159671</v>
      </c>
      <c r="I372" s="749">
        <v>59671</v>
      </c>
      <c r="J372" s="749" t="s">
        <v>1207</v>
      </c>
      <c r="K372" s="749" t="s">
        <v>1208</v>
      </c>
      <c r="L372" s="752">
        <v>19.579999999999998</v>
      </c>
      <c r="M372" s="752">
        <v>1</v>
      </c>
      <c r="N372" s="753">
        <v>19.579999999999998</v>
      </c>
    </row>
    <row r="373" spans="1:14" ht="14.4" customHeight="1" x14ac:dyDescent="0.3">
      <c r="A373" s="747" t="s">
        <v>576</v>
      </c>
      <c r="B373" s="748" t="s">
        <v>577</v>
      </c>
      <c r="C373" s="749" t="s">
        <v>589</v>
      </c>
      <c r="D373" s="750" t="s">
        <v>590</v>
      </c>
      <c r="E373" s="751">
        <v>50113001</v>
      </c>
      <c r="F373" s="750" t="s">
        <v>603</v>
      </c>
      <c r="G373" s="749" t="s">
        <v>604</v>
      </c>
      <c r="H373" s="749">
        <v>214616</v>
      </c>
      <c r="I373" s="749">
        <v>214616</v>
      </c>
      <c r="J373" s="749" t="s">
        <v>1209</v>
      </c>
      <c r="K373" s="749" t="s">
        <v>1210</v>
      </c>
      <c r="L373" s="752">
        <v>47.320000000000007</v>
      </c>
      <c r="M373" s="752">
        <v>2</v>
      </c>
      <c r="N373" s="753">
        <v>94.640000000000015</v>
      </c>
    </row>
    <row r="374" spans="1:14" ht="14.4" customHeight="1" x14ac:dyDescent="0.3">
      <c r="A374" s="747" t="s">
        <v>576</v>
      </c>
      <c r="B374" s="748" t="s">
        <v>577</v>
      </c>
      <c r="C374" s="749" t="s">
        <v>589</v>
      </c>
      <c r="D374" s="750" t="s">
        <v>590</v>
      </c>
      <c r="E374" s="751">
        <v>50113001</v>
      </c>
      <c r="F374" s="750" t="s">
        <v>603</v>
      </c>
      <c r="G374" s="749" t="s">
        <v>604</v>
      </c>
      <c r="H374" s="749">
        <v>104178</v>
      </c>
      <c r="I374" s="749">
        <v>4178</v>
      </c>
      <c r="J374" s="749" t="s">
        <v>1211</v>
      </c>
      <c r="K374" s="749" t="s">
        <v>849</v>
      </c>
      <c r="L374" s="752">
        <v>43.319999999999993</v>
      </c>
      <c r="M374" s="752">
        <v>2</v>
      </c>
      <c r="N374" s="753">
        <v>86.639999999999986</v>
      </c>
    </row>
    <row r="375" spans="1:14" ht="14.4" customHeight="1" x14ac:dyDescent="0.3">
      <c r="A375" s="747" t="s">
        <v>576</v>
      </c>
      <c r="B375" s="748" t="s">
        <v>577</v>
      </c>
      <c r="C375" s="749" t="s">
        <v>589</v>
      </c>
      <c r="D375" s="750" t="s">
        <v>590</v>
      </c>
      <c r="E375" s="751">
        <v>50113001</v>
      </c>
      <c r="F375" s="750" t="s">
        <v>603</v>
      </c>
      <c r="G375" s="749" t="s">
        <v>604</v>
      </c>
      <c r="H375" s="749">
        <v>850072</v>
      </c>
      <c r="I375" s="749">
        <v>162502</v>
      </c>
      <c r="J375" s="749" t="s">
        <v>1212</v>
      </c>
      <c r="K375" s="749" t="s">
        <v>1213</v>
      </c>
      <c r="L375" s="752">
        <v>56.489999999999988</v>
      </c>
      <c r="M375" s="752">
        <v>2</v>
      </c>
      <c r="N375" s="753">
        <v>112.97999999999998</v>
      </c>
    </row>
    <row r="376" spans="1:14" ht="14.4" customHeight="1" x14ac:dyDescent="0.3">
      <c r="A376" s="747" t="s">
        <v>576</v>
      </c>
      <c r="B376" s="748" t="s">
        <v>577</v>
      </c>
      <c r="C376" s="749" t="s">
        <v>589</v>
      </c>
      <c r="D376" s="750" t="s">
        <v>590</v>
      </c>
      <c r="E376" s="751">
        <v>50113001</v>
      </c>
      <c r="F376" s="750" t="s">
        <v>603</v>
      </c>
      <c r="G376" s="749" t="s">
        <v>607</v>
      </c>
      <c r="H376" s="749">
        <v>190958</v>
      </c>
      <c r="I376" s="749">
        <v>190958</v>
      </c>
      <c r="J376" s="749" t="s">
        <v>1214</v>
      </c>
      <c r="K376" s="749" t="s">
        <v>1006</v>
      </c>
      <c r="L376" s="752">
        <v>164.19</v>
      </c>
      <c r="M376" s="752">
        <v>2</v>
      </c>
      <c r="N376" s="753">
        <v>328.38</v>
      </c>
    </row>
    <row r="377" spans="1:14" ht="14.4" customHeight="1" x14ac:dyDescent="0.3">
      <c r="A377" s="747" t="s">
        <v>576</v>
      </c>
      <c r="B377" s="748" t="s">
        <v>577</v>
      </c>
      <c r="C377" s="749" t="s">
        <v>589</v>
      </c>
      <c r="D377" s="750" t="s">
        <v>590</v>
      </c>
      <c r="E377" s="751">
        <v>50113001</v>
      </c>
      <c r="F377" s="750" t="s">
        <v>603</v>
      </c>
      <c r="G377" s="749" t="s">
        <v>607</v>
      </c>
      <c r="H377" s="749">
        <v>56972</v>
      </c>
      <c r="I377" s="749">
        <v>56972</v>
      </c>
      <c r="J377" s="749" t="s">
        <v>1215</v>
      </c>
      <c r="K377" s="749" t="s">
        <v>1216</v>
      </c>
      <c r="L377" s="752">
        <v>14.825000000000003</v>
      </c>
      <c r="M377" s="752">
        <v>4</v>
      </c>
      <c r="N377" s="753">
        <v>59.300000000000011</v>
      </c>
    </row>
    <row r="378" spans="1:14" ht="14.4" customHeight="1" x14ac:dyDescent="0.3">
      <c r="A378" s="747" t="s">
        <v>576</v>
      </c>
      <c r="B378" s="748" t="s">
        <v>577</v>
      </c>
      <c r="C378" s="749" t="s">
        <v>589</v>
      </c>
      <c r="D378" s="750" t="s">
        <v>590</v>
      </c>
      <c r="E378" s="751">
        <v>50113001</v>
      </c>
      <c r="F378" s="750" t="s">
        <v>603</v>
      </c>
      <c r="G378" s="749" t="s">
        <v>607</v>
      </c>
      <c r="H378" s="749">
        <v>115864</v>
      </c>
      <c r="I378" s="749">
        <v>15864</v>
      </c>
      <c r="J378" s="749" t="s">
        <v>1217</v>
      </c>
      <c r="K378" s="749" t="s">
        <v>620</v>
      </c>
      <c r="L378" s="752">
        <v>62.14</v>
      </c>
      <c r="M378" s="752">
        <v>2</v>
      </c>
      <c r="N378" s="753">
        <v>124.28</v>
      </c>
    </row>
    <row r="379" spans="1:14" ht="14.4" customHeight="1" x14ac:dyDescent="0.3">
      <c r="A379" s="747" t="s">
        <v>576</v>
      </c>
      <c r="B379" s="748" t="s">
        <v>577</v>
      </c>
      <c r="C379" s="749" t="s">
        <v>589</v>
      </c>
      <c r="D379" s="750" t="s">
        <v>590</v>
      </c>
      <c r="E379" s="751">
        <v>50113001</v>
      </c>
      <c r="F379" s="750" t="s">
        <v>603</v>
      </c>
      <c r="G379" s="749" t="s">
        <v>607</v>
      </c>
      <c r="H379" s="749">
        <v>56976</v>
      </c>
      <c r="I379" s="749">
        <v>56976</v>
      </c>
      <c r="J379" s="749" t="s">
        <v>1218</v>
      </c>
      <c r="K379" s="749" t="s">
        <v>1219</v>
      </c>
      <c r="L379" s="752">
        <v>11.977478165695969</v>
      </c>
      <c r="M379" s="752">
        <v>16</v>
      </c>
      <c r="N379" s="753">
        <v>191.6396506511355</v>
      </c>
    </row>
    <row r="380" spans="1:14" ht="14.4" customHeight="1" x14ac:dyDescent="0.3">
      <c r="A380" s="747" t="s">
        <v>576</v>
      </c>
      <c r="B380" s="748" t="s">
        <v>577</v>
      </c>
      <c r="C380" s="749" t="s">
        <v>589</v>
      </c>
      <c r="D380" s="750" t="s">
        <v>590</v>
      </c>
      <c r="E380" s="751">
        <v>50113001</v>
      </c>
      <c r="F380" s="750" t="s">
        <v>603</v>
      </c>
      <c r="G380" s="749" t="s">
        <v>607</v>
      </c>
      <c r="H380" s="749">
        <v>156981</v>
      </c>
      <c r="I380" s="749">
        <v>56981</v>
      </c>
      <c r="J380" s="749" t="s">
        <v>1220</v>
      </c>
      <c r="K380" s="749" t="s">
        <v>1221</v>
      </c>
      <c r="L380" s="752">
        <v>35.94071151920803</v>
      </c>
      <c r="M380" s="752">
        <v>14</v>
      </c>
      <c r="N380" s="753">
        <v>503.16996126891246</v>
      </c>
    </row>
    <row r="381" spans="1:14" ht="14.4" customHeight="1" x14ac:dyDescent="0.3">
      <c r="A381" s="747" t="s">
        <v>576</v>
      </c>
      <c r="B381" s="748" t="s">
        <v>577</v>
      </c>
      <c r="C381" s="749" t="s">
        <v>589</v>
      </c>
      <c r="D381" s="750" t="s">
        <v>590</v>
      </c>
      <c r="E381" s="751">
        <v>50113001</v>
      </c>
      <c r="F381" s="750" t="s">
        <v>603</v>
      </c>
      <c r="G381" s="749" t="s">
        <v>604</v>
      </c>
      <c r="H381" s="749">
        <v>154094</v>
      </c>
      <c r="I381" s="749">
        <v>54094</v>
      </c>
      <c r="J381" s="749" t="s">
        <v>1222</v>
      </c>
      <c r="K381" s="749" t="s">
        <v>1223</v>
      </c>
      <c r="L381" s="752">
        <v>111.77000000000001</v>
      </c>
      <c r="M381" s="752">
        <v>2</v>
      </c>
      <c r="N381" s="753">
        <v>223.54000000000002</v>
      </c>
    </row>
    <row r="382" spans="1:14" ht="14.4" customHeight="1" x14ac:dyDescent="0.3">
      <c r="A382" s="747" t="s">
        <v>576</v>
      </c>
      <c r="B382" s="748" t="s">
        <v>577</v>
      </c>
      <c r="C382" s="749" t="s">
        <v>589</v>
      </c>
      <c r="D382" s="750" t="s">
        <v>590</v>
      </c>
      <c r="E382" s="751">
        <v>50113001</v>
      </c>
      <c r="F382" s="750" t="s">
        <v>603</v>
      </c>
      <c r="G382" s="749" t="s">
        <v>607</v>
      </c>
      <c r="H382" s="749">
        <v>138854</v>
      </c>
      <c r="I382" s="749">
        <v>138854</v>
      </c>
      <c r="J382" s="749" t="s">
        <v>1224</v>
      </c>
      <c r="K382" s="749" t="s">
        <v>1225</v>
      </c>
      <c r="L382" s="752">
        <v>422.87</v>
      </c>
      <c r="M382" s="752">
        <v>1</v>
      </c>
      <c r="N382" s="753">
        <v>422.87</v>
      </c>
    </row>
    <row r="383" spans="1:14" ht="14.4" customHeight="1" x14ac:dyDescent="0.3">
      <c r="A383" s="747" t="s">
        <v>576</v>
      </c>
      <c r="B383" s="748" t="s">
        <v>577</v>
      </c>
      <c r="C383" s="749" t="s">
        <v>589</v>
      </c>
      <c r="D383" s="750" t="s">
        <v>590</v>
      </c>
      <c r="E383" s="751">
        <v>50113001</v>
      </c>
      <c r="F383" s="750" t="s">
        <v>603</v>
      </c>
      <c r="G383" s="749" t="s">
        <v>607</v>
      </c>
      <c r="H383" s="749">
        <v>150311</v>
      </c>
      <c r="I383" s="749">
        <v>50311</v>
      </c>
      <c r="J383" s="749" t="s">
        <v>1226</v>
      </c>
      <c r="K383" s="749" t="s">
        <v>1227</v>
      </c>
      <c r="L383" s="752">
        <v>103.72999999999998</v>
      </c>
      <c r="M383" s="752">
        <v>3</v>
      </c>
      <c r="N383" s="753">
        <v>311.18999999999994</v>
      </c>
    </row>
    <row r="384" spans="1:14" ht="14.4" customHeight="1" x14ac:dyDescent="0.3">
      <c r="A384" s="747" t="s">
        <v>576</v>
      </c>
      <c r="B384" s="748" t="s">
        <v>577</v>
      </c>
      <c r="C384" s="749" t="s">
        <v>589</v>
      </c>
      <c r="D384" s="750" t="s">
        <v>590</v>
      </c>
      <c r="E384" s="751">
        <v>50113001</v>
      </c>
      <c r="F384" s="750" t="s">
        <v>603</v>
      </c>
      <c r="G384" s="749" t="s">
        <v>607</v>
      </c>
      <c r="H384" s="749">
        <v>150316</v>
      </c>
      <c r="I384" s="749">
        <v>50316</v>
      </c>
      <c r="J384" s="749" t="s">
        <v>1228</v>
      </c>
      <c r="K384" s="749" t="s">
        <v>616</v>
      </c>
      <c r="L384" s="752">
        <v>69.380000000000024</v>
      </c>
      <c r="M384" s="752">
        <v>6</v>
      </c>
      <c r="N384" s="753">
        <v>416.28000000000014</v>
      </c>
    </row>
    <row r="385" spans="1:14" ht="14.4" customHeight="1" x14ac:dyDescent="0.3">
      <c r="A385" s="747" t="s">
        <v>576</v>
      </c>
      <c r="B385" s="748" t="s">
        <v>577</v>
      </c>
      <c r="C385" s="749" t="s">
        <v>589</v>
      </c>
      <c r="D385" s="750" t="s">
        <v>590</v>
      </c>
      <c r="E385" s="751">
        <v>50113001</v>
      </c>
      <c r="F385" s="750" t="s">
        <v>603</v>
      </c>
      <c r="G385" s="749" t="s">
        <v>607</v>
      </c>
      <c r="H385" s="749">
        <v>150318</v>
      </c>
      <c r="I385" s="749">
        <v>50318</v>
      </c>
      <c r="J385" s="749" t="s">
        <v>1228</v>
      </c>
      <c r="K385" s="749" t="s">
        <v>1229</v>
      </c>
      <c r="L385" s="752">
        <v>207.27</v>
      </c>
      <c r="M385" s="752">
        <v>2</v>
      </c>
      <c r="N385" s="753">
        <v>414.54</v>
      </c>
    </row>
    <row r="386" spans="1:14" ht="14.4" customHeight="1" x14ac:dyDescent="0.3">
      <c r="A386" s="747" t="s">
        <v>576</v>
      </c>
      <c r="B386" s="748" t="s">
        <v>577</v>
      </c>
      <c r="C386" s="749" t="s">
        <v>589</v>
      </c>
      <c r="D386" s="750" t="s">
        <v>590</v>
      </c>
      <c r="E386" s="751">
        <v>50113001</v>
      </c>
      <c r="F386" s="750" t="s">
        <v>603</v>
      </c>
      <c r="G386" s="749" t="s">
        <v>607</v>
      </c>
      <c r="H386" s="749">
        <v>850592</v>
      </c>
      <c r="I386" s="749">
        <v>148309</v>
      </c>
      <c r="J386" s="749" t="s">
        <v>1230</v>
      </c>
      <c r="K386" s="749" t="s">
        <v>1231</v>
      </c>
      <c r="L386" s="752">
        <v>323.61909090909086</v>
      </c>
      <c r="M386" s="752">
        <v>11</v>
      </c>
      <c r="N386" s="753">
        <v>3559.8099999999995</v>
      </c>
    </row>
    <row r="387" spans="1:14" ht="14.4" customHeight="1" x14ac:dyDescent="0.3">
      <c r="A387" s="747" t="s">
        <v>576</v>
      </c>
      <c r="B387" s="748" t="s">
        <v>577</v>
      </c>
      <c r="C387" s="749" t="s">
        <v>589</v>
      </c>
      <c r="D387" s="750" t="s">
        <v>590</v>
      </c>
      <c r="E387" s="751">
        <v>50113001</v>
      </c>
      <c r="F387" s="750" t="s">
        <v>603</v>
      </c>
      <c r="G387" s="749" t="s">
        <v>607</v>
      </c>
      <c r="H387" s="749">
        <v>850552</v>
      </c>
      <c r="I387" s="749">
        <v>167852</v>
      </c>
      <c r="J387" s="749" t="s">
        <v>1232</v>
      </c>
      <c r="K387" s="749" t="s">
        <v>1027</v>
      </c>
      <c r="L387" s="752">
        <v>229.21000000000006</v>
      </c>
      <c r="M387" s="752">
        <v>1</v>
      </c>
      <c r="N387" s="753">
        <v>229.21000000000006</v>
      </c>
    </row>
    <row r="388" spans="1:14" ht="14.4" customHeight="1" x14ac:dyDescent="0.3">
      <c r="A388" s="747" t="s">
        <v>576</v>
      </c>
      <c r="B388" s="748" t="s">
        <v>577</v>
      </c>
      <c r="C388" s="749" t="s">
        <v>589</v>
      </c>
      <c r="D388" s="750" t="s">
        <v>590</v>
      </c>
      <c r="E388" s="751">
        <v>50113001</v>
      </c>
      <c r="F388" s="750" t="s">
        <v>603</v>
      </c>
      <c r="G388" s="749" t="s">
        <v>604</v>
      </c>
      <c r="H388" s="749">
        <v>197782</v>
      </c>
      <c r="I388" s="749">
        <v>197782</v>
      </c>
      <c r="J388" s="749" t="s">
        <v>1233</v>
      </c>
      <c r="K388" s="749" t="s">
        <v>1234</v>
      </c>
      <c r="L388" s="752">
        <v>383.57</v>
      </c>
      <c r="M388" s="752">
        <v>1</v>
      </c>
      <c r="N388" s="753">
        <v>383.57</v>
      </c>
    </row>
    <row r="389" spans="1:14" ht="14.4" customHeight="1" x14ac:dyDescent="0.3">
      <c r="A389" s="747" t="s">
        <v>576</v>
      </c>
      <c r="B389" s="748" t="s">
        <v>577</v>
      </c>
      <c r="C389" s="749" t="s">
        <v>589</v>
      </c>
      <c r="D389" s="750" t="s">
        <v>590</v>
      </c>
      <c r="E389" s="751">
        <v>50113001</v>
      </c>
      <c r="F389" s="750" t="s">
        <v>603</v>
      </c>
      <c r="G389" s="749" t="s">
        <v>604</v>
      </c>
      <c r="H389" s="749">
        <v>849695</v>
      </c>
      <c r="I389" s="749">
        <v>500578</v>
      </c>
      <c r="J389" s="749" t="s">
        <v>1235</v>
      </c>
      <c r="K389" s="749" t="s">
        <v>1236</v>
      </c>
      <c r="L389" s="752">
        <v>929.75</v>
      </c>
      <c r="M389" s="752">
        <v>1</v>
      </c>
      <c r="N389" s="753">
        <v>929.75</v>
      </c>
    </row>
    <row r="390" spans="1:14" ht="14.4" customHeight="1" x14ac:dyDescent="0.3">
      <c r="A390" s="747" t="s">
        <v>576</v>
      </c>
      <c r="B390" s="748" t="s">
        <v>577</v>
      </c>
      <c r="C390" s="749" t="s">
        <v>589</v>
      </c>
      <c r="D390" s="750" t="s">
        <v>590</v>
      </c>
      <c r="E390" s="751">
        <v>50113001</v>
      </c>
      <c r="F390" s="750" t="s">
        <v>603</v>
      </c>
      <c r="G390" s="749" t="s">
        <v>607</v>
      </c>
      <c r="H390" s="749">
        <v>155093</v>
      </c>
      <c r="I390" s="749">
        <v>155093</v>
      </c>
      <c r="J390" s="749" t="s">
        <v>1237</v>
      </c>
      <c r="K390" s="749" t="s">
        <v>1238</v>
      </c>
      <c r="L390" s="752">
        <v>282.83999999999997</v>
      </c>
      <c r="M390" s="752">
        <v>1</v>
      </c>
      <c r="N390" s="753">
        <v>282.83999999999997</v>
      </c>
    </row>
    <row r="391" spans="1:14" ht="14.4" customHeight="1" x14ac:dyDescent="0.3">
      <c r="A391" s="747" t="s">
        <v>576</v>
      </c>
      <c r="B391" s="748" t="s">
        <v>577</v>
      </c>
      <c r="C391" s="749" t="s">
        <v>589</v>
      </c>
      <c r="D391" s="750" t="s">
        <v>590</v>
      </c>
      <c r="E391" s="751">
        <v>50113001</v>
      </c>
      <c r="F391" s="750" t="s">
        <v>603</v>
      </c>
      <c r="G391" s="749" t="s">
        <v>607</v>
      </c>
      <c r="H391" s="749">
        <v>161954</v>
      </c>
      <c r="I391" s="749">
        <v>161954</v>
      </c>
      <c r="J391" s="749" t="s">
        <v>1239</v>
      </c>
      <c r="K391" s="749" t="s">
        <v>793</v>
      </c>
      <c r="L391" s="752">
        <v>98.740000000000023</v>
      </c>
      <c r="M391" s="752">
        <v>1</v>
      </c>
      <c r="N391" s="753">
        <v>98.740000000000023</v>
      </c>
    </row>
    <row r="392" spans="1:14" ht="14.4" customHeight="1" x14ac:dyDescent="0.3">
      <c r="A392" s="747" t="s">
        <v>576</v>
      </c>
      <c r="B392" s="748" t="s">
        <v>577</v>
      </c>
      <c r="C392" s="749" t="s">
        <v>589</v>
      </c>
      <c r="D392" s="750" t="s">
        <v>590</v>
      </c>
      <c r="E392" s="751">
        <v>50113001</v>
      </c>
      <c r="F392" s="750" t="s">
        <v>603</v>
      </c>
      <c r="G392" s="749" t="s">
        <v>607</v>
      </c>
      <c r="H392" s="749">
        <v>845108</v>
      </c>
      <c r="I392" s="749">
        <v>125595</v>
      </c>
      <c r="J392" s="749" t="s">
        <v>1240</v>
      </c>
      <c r="K392" s="749" t="s">
        <v>1241</v>
      </c>
      <c r="L392" s="752">
        <v>87.29000000000002</v>
      </c>
      <c r="M392" s="752">
        <v>1</v>
      </c>
      <c r="N392" s="753">
        <v>87.29000000000002</v>
      </c>
    </row>
    <row r="393" spans="1:14" ht="14.4" customHeight="1" x14ac:dyDescent="0.3">
      <c r="A393" s="747" t="s">
        <v>576</v>
      </c>
      <c r="B393" s="748" t="s">
        <v>577</v>
      </c>
      <c r="C393" s="749" t="s">
        <v>589</v>
      </c>
      <c r="D393" s="750" t="s">
        <v>590</v>
      </c>
      <c r="E393" s="751">
        <v>50113001</v>
      </c>
      <c r="F393" s="750" t="s">
        <v>603</v>
      </c>
      <c r="G393" s="749" t="s">
        <v>607</v>
      </c>
      <c r="H393" s="749">
        <v>131934</v>
      </c>
      <c r="I393" s="749">
        <v>31934</v>
      </c>
      <c r="J393" s="749" t="s">
        <v>1242</v>
      </c>
      <c r="K393" s="749" t="s">
        <v>1243</v>
      </c>
      <c r="L393" s="752">
        <v>49.898000000000003</v>
      </c>
      <c r="M393" s="752">
        <v>15</v>
      </c>
      <c r="N393" s="753">
        <v>748.47</v>
      </c>
    </row>
    <row r="394" spans="1:14" ht="14.4" customHeight="1" x14ac:dyDescent="0.3">
      <c r="A394" s="747" t="s">
        <v>576</v>
      </c>
      <c r="B394" s="748" t="s">
        <v>577</v>
      </c>
      <c r="C394" s="749" t="s">
        <v>589</v>
      </c>
      <c r="D394" s="750" t="s">
        <v>590</v>
      </c>
      <c r="E394" s="751">
        <v>50113001</v>
      </c>
      <c r="F394" s="750" t="s">
        <v>603</v>
      </c>
      <c r="G394" s="749" t="s">
        <v>607</v>
      </c>
      <c r="H394" s="749">
        <v>158380</v>
      </c>
      <c r="I394" s="749">
        <v>58380</v>
      </c>
      <c r="J394" s="749" t="s">
        <v>1244</v>
      </c>
      <c r="K394" s="749" t="s">
        <v>1245</v>
      </c>
      <c r="L394" s="752">
        <v>81.360869565217399</v>
      </c>
      <c r="M394" s="752">
        <v>23</v>
      </c>
      <c r="N394" s="753">
        <v>1871.3000000000002</v>
      </c>
    </row>
    <row r="395" spans="1:14" ht="14.4" customHeight="1" x14ac:dyDescent="0.3">
      <c r="A395" s="747" t="s">
        <v>576</v>
      </c>
      <c r="B395" s="748" t="s">
        <v>577</v>
      </c>
      <c r="C395" s="749" t="s">
        <v>589</v>
      </c>
      <c r="D395" s="750" t="s">
        <v>590</v>
      </c>
      <c r="E395" s="751">
        <v>50113001</v>
      </c>
      <c r="F395" s="750" t="s">
        <v>603</v>
      </c>
      <c r="G395" s="749" t="s">
        <v>604</v>
      </c>
      <c r="H395" s="749">
        <v>130434</v>
      </c>
      <c r="I395" s="749">
        <v>30434</v>
      </c>
      <c r="J395" s="749" t="s">
        <v>1246</v>
      </c>
      <c r="K395" s="749" t="s">
        <v>1247</v>
      </c>
      <c r="L395" s="752">
        <v>156.78750000000002</v>
      </c>
      <c r="M395" s="752">
        <v>8</v>
      </c>
      <c r="N395" s="753">
        <v>1254.3000000000002</v>
      </c>
    </row>
    <row r="396" spans="1:14" ht="14.4" customHeight="1" x14ac:dyDescent="0.3">
      <c r="A396" s="747" t="s">
        <v>576</v>
      </c>
      <c r="B396" s="748" t="s">
        <v>577</v>
      </c>
      <c r="C396" s="749" t="s">
        <v>589</v>
      </c>
      <c r="D396" s="750" t="s">
        <v>590</v>
      </c>
      <c r="E396" s="751">
        <v>50113001</v>
      </c>
      <c r="F396" s="750" t="s">
        <v>603</v>
      </c>
      <c r="G396" s="749" t="s">
        <v>604</v>
      </c>
      <c r="H396" s="749">
        <v>146754</v>
      </c>
      <c r="I396" s="749">
        <v>46754</v>
      </c>
      <c r="J396" s="749" t="s">
        <v>1248</v>
      </c>
      <c r="K396" s="749" t="s">
        <v>1249</v>
      </c>
      <c r="L396" s="752">
        <v>116.84250000000002</v>
      </c>
      <c r="M396" s="752">
        <v>4</v>
      </c>
      <c r="N396" s="753">
        <v>467.37000000000006</v>
      </c>
    </row>
    <row r="397" spans="1:14" ht="14.4" customHeight="1" x14ac:dyDescent="0.3">
      <c r="A397" s="747" t="s">
        <v>576</v>
      </c>
      <c r="B397" s="748" t="s">
        <v>577</v>
      </c>
      <c r="C397" s="749" t="s">
        <v>589</v>
      </c>
      <c r="D397" s="750" t="s">
        <v>590</v>
      </c>
      <c r="E397" s="751">
        <v>50113001</v>
      </c>
      <c r="F397" s="750" t="s">
        <v>603</v>
      </c>
      <c r="G397" s="749" t="s">
        <v>604</v>
      </c>
      <c r="H397" s="749">
        <v>118279</v>
      </c>
      <c r="I397" s="749">
        <v>18279</v>
      </c>
      <c r="J397" s="749" t="s">
        <v>1250</v>
      </c>
      <c r="K397" s="749" t="s">
        <v>702</v>
      </c>
      <c r="L397" s="752">
        <v>1241</v>
      </c>
      <c r="M397" s="752">
        <v>1</v>
      </c>
      <c r="N397" s="753">
        <v>1241</v>
      </c>
    </row>
    <row r="398" spans="1:14" ht="14.4" customHeight="1" x14ac:dyDescent="0.3">
      <c r="A398" s="747" t="s">
        <v>576</v>
      </c>
      <c r="B398" s="748" t="s">
        <v>577</v>
      </c>
      <c r="C398" s="749" t="s">
        <v>589</v>
      </c>
      <c r="D398" s="750" t="s">
        <v>590</v>
      </c>
      <c r="E398" s="751">
        <v>50113001</v>
      </c>
      <c r="F398" s="750" t="s">
        <v>603</v>
      </c>
      <c r="G398" s="749" t="s">
        <v>604</v>
      </c>
      <c r="H398" s="749">
        <v>990296</v>
      </c>
      <c r="I398" s="749">
        <v>194453</v>
      </c>
      <c r="J398" s="749" t="s">
        <v>1251</v>
      </c>
      <c r="K398" s="749" t="s">
        <v>1236</v>
      </c>
      <c r="L398" s="752">
        <v>766.13</v>
      </c>
      <c r="M398" s="752">
        <v>1</v>
      </c>
      <c r="N398" s="753">
        <v>766.13</v>
      </c>
    </row>
    <row r="399" spans="1:14" ht="14.4" customHeight="1" x14ac:dyDescent="0.3">
      <c r="A399" s="747" t="s">
        <v>576</v>
      </c>
      <c r="B399" s="748" t="s">
        <v>577</v>
      </c>
      <c r="C399" s="749" t="s">
        <v>589</v>
      </c>
      <c r="D399" s="750" t="s">
        <v>590</v>
      </c>
      <c r="E399" s="751">
        <v>50113001</v>
      </c>
      <c r="F399" s="750" t="s">
        <v>603</v>
      </c>
      <c r="G399" s="749" t="s">
        <v>604</v>
      </c>
      <c r="H399" s="749">
        <v>100643</v>
      </c>
      <c r="I399" s="749">
        <v>643</v>
      </c>
      <c r="J399" s="749" t="s">
        <v>1252</v>
      </c>
      <c r="K399" s="749" t="s">
        <v>1253</v>
      </c>
      <c r="L399" s="752">
        <v>43.62</v>
      </c>
      <c r="M399" s="752">
        <v>1</v>
      </c>
      <c r="N399" s="753">
        <v>43.62</v>
      </c>
    </row>
    <row r="400" spans="1:14" ht="14.4" customHeight="1" x14ac:dyDescent="0.3">
      <c r="A400" s="747" t="s">
        <v>576</v>
      </c>
      <c r="B400" s="748" t="s">
        <v>577</v>
      </c>
      <c r="C400" s="749" t="s">
        <v>589</v>
      </c>
      <c r="D400" s="750" t="s">
        <v>590</v>
      </c>
      <c r="E400" s="751">
        <v>50113001</v>
      </c>
      <c r="F400" s="750" t="s">
        <v>603</v>
      </c>
      <c r="G400" s="749" t="s">
        <v>604</v>
      </c>
      <c r="H400" s="749">
        <v>100641</v>
      </c>
      <c r="I400" s="749">
        <v>641</v>
      </c>
      <c r="J400" s="749" t="s">
        <v>1254</v>
      </c>
      <c r="K400" s="749" t="s">
        <v>1255</v>
      </c>
      <c r="L400" s="752">
        <v>31.47381773606504</v>
      </c>
      <c r="M400" s="752">
        <v>5</v>
      </c>
      <c r="N400" s="753">
        <v>157.36908868032521</v>
      </c>
    </row>
    <row r="401" spans="1:14" ht="14.4" customHeight="1" x14ac:dyDescent="0.3">
      <c r="A401" s="747" t="s">
        <v>576</v>
      </c>
      <c r="B401" s="748" t="s">
        <v>577</v>
      </c>
      <c r="C401" s="749" t="s">
        <v>589</v>
      </c>
      <c r="D401" s="750" t="s">
        <v>590</v>
      </c>
      <c r="E401" s="751">
        <v>50113001</v>
      </c>
      <c r="F401" s="750" t="s">
        <v>603</v>
      </c>
      <c r="G401" s="749" t="s">
        <v>607</v>
      </c>
      <c r="H401" s="749">
        <v>194114</v>
      </c>
      <c r="I401" s="749">
        <v>94114</v>
      </c>
      <c r="J401" s="749" t="s">
        <v>1256</v>
      </c>
      <c r="K401" s="749" t="s">
        <v>821</v>
      </c>
      <c r="L401" s="752">
        <v>137.815</v>
      </c>
      <c r="M401" s="752">
        <v>10</v>
      </c>
      <c r="N401" s="753">
        <v>1378.15</v>
      </c>
    </row>
    <row r="402" spans="1:14" ht="14.4" customHeight="1" x14ac:dyDescent="0.3">
      <c r="A402" s="747" t="s">
        <v>576</v>
      </c>
      <c r="B402" s="748" t="s">
        <v>577</v>
      </c>
      <c r="C402" s="749" t="s">
        <v>589</v>
      </c>
      <c r="D402" s="750" t="s">
        <v>590</v>
      </c>
      <c r="E402" s="751">
        <v>50113001</v>
      </c>
      <c r="F402" s="750" t="s">
        <v>603</v>
      </c>
      <c r="G402" s="749" t="s">
        <v>607</v>
      </c>
      <c r="H402" s="749">
        <v>192340</v>
      </c>
      <c r="I402" s="749">
        <v>192340</v>
      </c>
      <c r="J402" s="749" t="s">
        <v>1257</v>
      </c>
      <c r="K402" s="749" t="s">
        <v>1258</v>
      </c>
      <c r="L402" s="752">
        <v>79.919999999999987</v>
      </c>
      <c r="M402" s="752">
        <v>1</v>
      </c>
      <c r="N402" s="753">
        <v>79.919999999999987</v>
      </c>
    </row>
    <row r="403" spans="1:14" ht="14.4" customHeight="1" x14ac:dyDescent="0.3">
      <c r="A403" s="747" t="s">
        <v>576</v>
      </c>
      <c r="B403" s="748" t="s">
        <v>577</v>
      </c>
      <c r="C403" s="749" t="s">
        <v>589</v>
      </c>
      <c r="D403" s="750" t="s">
        <v>590</v>
      </c>
      <c r="E403" s="751">
        <v>50113001</v>
      </c>
      <c r="F403" s="750" t="s">
        <v>603</v>
      </c>
      <c r="G403" s="749" t="s">
        <v>604</v>
      </c>
      <c r="H403" s="749">
        <v>168903</v>
      </c>
      <c r="I403" s="749">
        <v>168903</v>
      </c>
      <c r="J403" s="749" t="s">
        <v>1259</v>
      </c>
      <c r="K403" s="749" t="s">
        <v>996</v>
      </c>
      <c r="L403" s="752">
        <v>1507.1100000000006</v>
      </c>
      <c r="M403" s="752">
        <v>1</v>
      </c>
      <c r="N403" s="753">
        <v>1507.1100000000006</v>
      </c>
    </row>
    <row r="404" spans="1:14" ht="14.4" customHeight="1" x14ac:dyDescent="0.3">
      <c r="A404" s="747" t="s">
        <v>576</v>
      </c>
      <c r="B404" s="748" t="s">
        <v>577</v>
      </c>
      <c r="C404" s="749" t="s">
        <v>589</v>
      </c>
      <c r="D404" s="750" t="s">
        <v>590</v>
      </c>
      <c r="E404" s="751">
        <v>50113001</v>
      </c>
      <c r="F404" s="750" t="s">
        <v>603</v>
      </c>
      <c r="G404" s="749" t="s">
        <v>604</v>
      </c>
      <c r="H404" s="749">
        <v>117926</v>
      </c>
      <c r="I404" s="749">
        <v>201609</v>
      </c>
      <c r="J404" s="749" t="s">
        <v>1260</v>
      </c>
      <c r="K404" s="749" t="s">
        <v>1261</v>
      </c>
      <c r="L404" s="752">
        <v>41.470013110143135</v>
      </c>
      <c r="M404" s="752">
        <v>6</v>
      </c>
      <c r="N404" s="753">
        <v>248.82007866085883</v>
      </c>
    </row>
    <row r="405" spans="1:14" ht="14.4" customHeight="1" x14ac:dyDescent="0.3">
      <c r="A405" s="747" t="s">
        <v>576</v>
      </c>
      <c r="B405" s="748" t="s">
        <v>577</v>
      </c>
      <c r="C405" s="749" t="s">
        <v>589</v>
      </c>
      <c r="D405" s="750" t="s">
        <v>590</v>
      </c>
      <c r="E405" s="751">
        <v>50113001</v>
      </c>
      <c r="F405" s="750" t="s">
        <v>603</v>
      </c>
      <c r="G405" s="749" t="s">
        <v>604</v>
      </c>
      <c r="H405" s="749">
        <v>201608</v>
      </c>
      <c r="I405" s="749">
        <v>201608</v>
      </c>
      <c r="J405" s="749" t="s">
        <v>1260</v>
      </c>
      <c r="K405" s="749" t="s">
        <v>1262</v>
      </c>
      <c r="L405" s="752">
        <v>57.620000000000012</v>
      </c>
      <c r="M405" s="752">
        <v>4</v>
      </c>
      <c r="N405" s="753">
        <v>230.48000000000005</v>
      </c>
    </row>
    <row r="406" spans="1:14" ht="14.4" customHeight="1" x14ac:dyDescent="0.3">
      <c r="A406" s="747" t="s">
        <v>576</v>
      </c>
      <c r="B406" s="748" t="s">
        <v>577</v>
      </c>
      <c r="C406" s="749" t="s">
        <v>589</v>
      </c>
      <c r="D406" s="750" t="s">
        <v>590</v>
      </c>
      <c r="E406" s="751">
        <v>50113001</v>
      </c>
      <c r="F406" s="750" t="s">
        <v>603</v>
      </c>
      <c r="G406" s="749" t="s">
        <v>607</v>
      </c>
      <c r="H406" s="749">
        <v>105496</v>
      </c>
      <c r="I406" s="749">
        <v>5496</v>
      </c>
      <c r="J406" s="749" t="s">
        <v>1263</v>
      </c>
      <c r="K406" s="749" t="s">
        <v>1264</v>
      </c>
      <c r="L406" s="752">
        <v>75.872500000000002</v>
      </c>
      <c r="M406" s="752">
        <v>4</v>
      </c>
      <c r="N406" s="753">
        <v>303.49</v>
      </c>
    </row>
    <row r="407" spans="1:14" ht="14.4" customHeight="1" x14ac:dyDescent="0.3">
      <c r="A407" s="747" t="s">
        <v>576</v>
      </c>
      <c r="B407" s="748" t="s">
        <v>577</v>
      </c>
      <c r="C407" s="749" t="s">
        <v>589</v>
      </c>
      <c r="D407" s="750" t="s">
        <v>590</v>
      </c>
      <c r="E407" s="751">
        <v>50113001</v>
      </c>
      <c r="F407" s="750" t="s">
        <v>603</v>
      </c>
      <c r="G407" s="749" t="s">
        <v>607</v>
      </c>
      <c r="H407" s="749">
        <v>987473</v>
      </c>
      <c r="I407" s="749">
        <v>146894</v>
      </c>
      <c r="J407" s="749" t="s">
        <v>1265</v>
      </c>
      <c r="K407" s="749" t="s">
        <v>1137</v>
      </c>
      <c r="L407" s="752">
        <v>21.96</v>
      </c>
      <c r="M407" s="752">
        <v>2</v>
      </c>
      <c r="N407" s="753">
        <v>43.92</v>
      </c>
    </row>
    <row r="408" spans="1:14" ht="14.4" customHeight="1" x14ac:dyDescent="0.3">
      <c r="A408" s="747" t="s">
        <v>576</v>
      </c>
      <c r="B408" s="748" t="s">
        <v>577</v>
      </c>
      <c r="C408" s="749" t="s">
        <v>589</v>
      </c>
      <c r="D408" s="750" t="s">
        <v>590</v>
      </c>
      <c r="E408" s="751">
        <v>50113001</v>
      </c>
      <c r="F408" s="750" t="s">
        <v>603</v>
      </c>
      <c r="G408" s="749" t="s">
        <v>607</v>
      </c>
      <c r="H408" s="749">
        <v>989453</v>
      </c>
      <c r="I408" s="749">
        <v>146899</v>
      </c>
      <c r="J408" s="749" t="s">
        <v>1265</v>
      </c>
      <c r="K408" s="749" t="s">
        <v>1266</v>
      </c>
      <c r="L408" s="752">
        <v>45.750000000000007</v>
      </c>
      <c r="M408" s="752">
        <v>2</v>
      </c>
      <c r="N408" s="753">
        <v>91.500000000000014</v>
      </c>
    </row>
    <row r="409" spans="1:14" ht="14.4" customHeight="1" x14ac:dyDescent="0.3">
      <c r="A409" s="747" t="s">
        <v>576</v>
      </c>
      <c r="B409" s="748" t="s">
        <v>577</v>
      </c>
      <c r="C409" s="749" t="s">
        <v>589</v>
      </c>
      <c r="D409" s="750" t="s">
        <v>590</v>
      </c>
      <c r="E409" s="751">
        <v>50113001</v>
      </c>
      <c r="F409" s="750" t="s">
        <v>603</v>
      </c>
      <c r="G409" s="749" t="s">
        <v>607</v>
      </c>
      <c r="H409" s="749">
        <v>145214</v>
      </c>
      <c r="I409" s="749">
        <v>45214</v>
      </c>
      <c r="J409" s="749" t="s">
        <v>1267</v>
      </c>
      <c r="K409" s="749" t="s">
        <v>1130</v>
      </c>
      <c r="L409" s="752">
        <v>62.54</v>
      </c>
      <c r="M409" s="752">
        <v>1</v>
      </c>
      <c r="N409" s="753">
        <v>62.54</v>
      </c>
    </row>
    <row r="410" spans="1:14" ht="14.4" customHeight="1" x14ac:dyDescent="0.3">
      <c r="A410" s="747" t="s">
        <v>576</v>
      </c>
      <c r="B410" s="748" t="s">
        <v>577</v>
      </c>
      <c r="C410" s="749" t="s">
        <v>589</v>
      </c>
      <c r="D410" s="750" t="s">
        <v>590</v>
      </c>
      <c r="E410" s="751">
        <v>50113001</v>
      </c>
      <c r="F410" s="750" t="s">
        <v>603</v>
      </c>
      <c r="G410" s="749" t="s">
        <v>604</v>
      </c>
      <c r="H410" s="749">
        <v>157129</v>
      </c>
      <c r="I410" s="749">
        <v>157129</v>
      </c>
      <c r="J410" s="749" t="s">
        <v>1268</v>
      </c>
      <c r="K410" s="749" t="s">
        <v>1269</v>
      </c>
      <c r="L410" s="752">
        <v>43.78</v>
      </c>
      <c r="M410" s="752">
        <v>1</v>
      </c>
      <c r="N410" s="753">
        <v>43.78</v>
      </c>
    </row>
    <row r="411" spans="1:14" ht="14.4" customHeight="1" x14ac:dyDescent="0.3">
      <c r="A411" s="747" t="s">
        <v>576</v>
      </c>
      <c r="B411" s="748" t="s">
        <v>577</v>
      </c>
      <c r="C411" s="749" t="s">
        <v>589</v>
      </c>
      <c r="D411" s="750" t="s">
        <v>590</v>
      </c>
      <c r="E411" s="751">
        <v>50113001</v>
      </c>
      <c r="F411" s="750" t="s">
        <v>603</v>
      </c>
      <c r="G411" s="749" t="s">
        <v>604</v>
      </c>
      <c r="H411" s="749">
        <v>157139</v>
      </c>
      <c r="I411" s="749">
        <v>157139</v>
      </c>
      <c r="J411" s="749" t="s">
        <v>1270</v>
      </c>
      <c r="K411" s="749" t="s">
        <v>1271</v>
      </c>
      <c r="L411" s="752">
        <v>65.599166666666676</v>
      </c>
      <c r="M411" s="752">
        <v>12</v>
      </c>
      <c r="N411" s="753">
        <v>787.19</v>
      </c>
    </row>
    <row r="412" spans="1:14" ht="14.4" customHeight="1" x14ac:dyDescent="0.3">
      <c r="A412" s="747" t="s">
        <v>576</v>
      </c>
      <c r="B412" s="748" t="s">
        <v>577</v>
      </c>
      <c r="C412" s="749" t="s">
        <v>589</v>
      </c>
      <c r="D412" s="750" t="s">
        <v>590</v>
      </c>
      <c r="E412" s="751">
        <v>50113001</v>
      </c>
      <c r="F412" s="750" t="s">
        <v>603</v>
      </c>
      <c r="G412" s="749" t="s">
        <v>604</v>
      </c>
      <c r="H412" s="749">
        <v>157141</v>
      </c>
      <c r="I412" s="749">
        <v>157141</v>
      </c>
      <c r="J412" s="749" t="s">
        <v>1270</v>
      </c>
      <c r="K412" s="749" t="s">
        <v>1272</v>
      </c>
      <c r="L412" s="752">
        <v>86.420000000000044</v>
      </c>
      <c r="M412" s="752">
        <v>1</v>
      </c>
      <c r="N412" s="753">
        <v>86.420000000000044</v>
      </c>
    </row>
    <row r="413" spans="1:14" ht="14.4" customHeight="1" x14ac:dyDescent="0.3">
      <c r="A413" s="747" t="s">
        <v>576</v>
      </c>
      <c r="B413" s="748" t="s">
        <v>577</v>
      </c>
      <c r="C413" s="749" t="s">
        <v>589</v>
      </c>
      <c r="D413" s="750" t="s">
        <v>590</v>
      </c>
      <c r="E413" s="751">
        <v>50113001</v>
      </c>
      <c r="F413" s="750" t="s">
        <v>603</v>
      </c>
      <c r="G413" s="749" t="s">
        <v>607</v>
      </c>
      <c r="H413" s="749">
        <v>149483</v>
      </c>
      <c r="I413" s="749">
        <v>149483</v>
      </c>
      <c r="J413" s="749" t="s">
        <v>1273</v>
      </c>
      <c r="K413" s="749" t="s">
        <v>1274</v>
      </c>
      <c r="L413" s="752">
        <v>139.46555555555554</v>
      </c>
      <c r="M413" s="752">
        <v>9</v>
      </c>
      <c r="N413" s="753">
        <v>1255.1899999999998</v>
      </c>
    </row>
    <row r="414" spans="1:14" ht="14.4" customHeight="1" x14ac:dyDescent="0.3">
      <c r="A414" s="747" t="s">
        <v>576</v>
      </c>
      <c r="B414" s="748" t="s">
        <v>577</v>
      </c>
      <c r="C414" s="749" t="s">
        <v>589</v>
      </c>
      <c r="D414" s="750" t="s">
        <v>590</v>
      </c>
      <c r="E414" s="751">
        <v>50113001</v>
      </c>
      <c r="F414" s="750" t="s">
        <v>603</v>
      </c>
      <c r="G414" s="749" t="s">
        <v>607</v>
      </c>
      <c r="H414" s="749">
        <v>849578</v>
      </c>
      <c r="I414" s="749">
        <v>149480</v>
      </c>
      <c r="J414" s="749" t="s">
        <v>1273</v>
      </c>
      <c r="K414" s="749" t="s">
        <v>1275</v>
      </c>
      <c r="L414" s="752">
        <v>69.75749062767629</v>
      </c>
      <c r="M414" s="752">
        <v>16</v>
      </c>
      <c r="N414" s="753">
        <v>1116.1198500428206</v>
      </c>
    </row>
    <row r="415" spans="1:14" ht="14.4" customHeight="1" x14ac:dyDescent="0.3">
      <c r="A415" s="747" t="s">
        <v>576</v>
      </c>
      <c r="B415" s="748" t="s">
        <v>577</v>
      </c>
      <c r="C415" s="749" t="s">
        <v>589</v>
      </c>
      <c r="D415" s="750" t="s">
        <v>590</v>
      </c>
      <c r="E415" s="751">
        <v>50113002</v>
      </c>
      <c r="F415" s="750" t="s">
        <v>1276</v>
      </c>
      <c r="G415" s="749" t="s">
        <v>604</v>
      </c>
      <c r="H415" s="749">
        <v>397302</v>
      </c>
      <c r="I415" s="749">
        <v>3290</v>
      </c>
      <c r="J415" s="749" t="s">
        <v>1277</v>
      </c>
      <c r="K415" s="749" t="s">
        <v>1278</v>
      </c>
      <c r="L415" s="752">
        <v>1285.8999999999999</v>
      </c>
      <c r="M415" s="752">
        <v>1</v>
      </c>
      <c r="N415" s="753">
        <v>1285.8999999999999</v>
      </c>
    </row>
    <row r="416" spans="1:14" ht="14.4" customHeight="1" x14ac:dyDescent="0.3">
      <c r="A416" s="747" t="s">
        <v>576</v>
      </c>
      <c r="B416" s="748" t="s">
        <v>577</v>
      </c>
      <c r="C416" s="749" t="s">
        <v>589</v>
      </c>
      <c r="D416" s="750" t="s">
        <v>590</v>
      </c>
      <c r="E416" s="751">
        <v>50113002</v>
      </c>
      <c r="F416" s="750" t="s">
        <v>1276</v>
      </c>
      <c r="G416" s="749" t="s">
        <v>604</v>
      </c>
      <c r="H416" s="749">
        <v>111453</v>
      </c>
      <c r="I416" s="749">
        <v>11453</v>
      </c>
      <c r="J416" s="749" t="s">
        <v>1279</v>
      </c>
      <c r="K416" s="749" t="s">
        <v>1280</v>
      </c>
      <c r="L416" s="752">
        <v>2719.2</v>
      </c>
      <c r="M416" s="752">
        <v>1</v>
      </c>
      <c r="N416" s="753">
        <v>2719.2</v>
      </c>
    </row>
    <row r="417" spans="1:14" ht="14.4" customHeight="1" x14ac:dyDescent="0.3">
      <c r="A417" s="747" t="s">
        <v>576</v>
      </c>
      <c r="B417" s="748" t="s">
        <v>577</v>
      </c>
      <c r="C417" s="749" t="s">
        <v>589</v>
      </c>
      <c r="D417" s="750" t="s">
        <v>590</v>
      </c>
      <c r="E417" s="751">
        <v>50113006</v>
      </c>
      <c r="F417" s="750" t="s">
        <v>1281</v>
      </c>
      <c r="G417" s="749" t="s">
        <v>604</v>
      </c>
      <c r="H417" s="749">
        <v>217108</v>
      </c>
      <c r="I417" s="749">
        <v>217108</v>
      </c>
      <c r="J417" s="749" t="s">
        <v>1282</v>
      </c>
      <c r="K417" s="749" t="s">
        <v>1283</v>
      </c>
      <c r="L417" s="752">
        <v>164.73</v>
      </c>
      <c r="M417" s="752">
        <v>4</v>
      </c>
      <c r="N417" s="753">
        <v>658.92</v>
      </c>
    </row>
    <row r="418" spans="1:14" ht="14.4" customHeight="1" x14ac:dyDescent="0.3">
      <c r="A418" s="747" t="s">
        <v>576</v>
      </c>
      <c r="B418" s="748" t="s">
        <v>577</v>
      </c>
      <c r="C418" s="749" t="s">
        <v>589</v>
      </c>
      <c r="D418" s="750" t="s">
        <v>590</v>
      </c>
      <c r="E418" s="751">
        <v>50113006</v>
      </c>
      <c r="F418" s="750" t="s">
        <v>1281</v>
      </c>
      <c r="G418" s="749" t="s">
        <v>607</v>
      </c>
      <c r="H418" s="749">
        <v>217109</v>
      </c>
      <c r="I418" s="749">
        <v>217109</v>
      </c>
      <c r="J418" s="749" t="s">
        <v>1284</v>
      </c>
      <c r="K418" s="749" t="s">
        <v>1283</v>
      </c>
      <c r="L418" s="752">
        <v>164.73</v>
      </c>
      <c r="M418" s="752">
        <v>3</v>
      </c>
      <c r="N418" s="753">
        <v>494.18999999999994</v>
      </c>
    </row>
    <row r="419" spans="1:14" ht="14.4" customHeight="1" x14ac:dyDescent="0.3">
      <c r="A419" s="747" t="s">
        <v>576</v>
      </c>
      <c r="B419" s="748" t="s">
        <v>577</v>
      </c>
      <c r="C419" s="749" t="s">
        <v>589</v>
      </c>
      <c r="D419" s="750" t="s">
        <v>590</v>
      </c>
      <c r="E419" s="751">
        <v>50113006</v>
      </c>
      <c r="F419" s="750" t="s">
        <v>1281</v>
      </c>
      <c r="G419" s="749" t="s">
        <v>607</v>
      </c>
      <c r="H419" s="749">
        <v>133339</v>
      </c>
      <c r="I419" s="749">
        <v>33339</v>
      </c>
      <c r="J419" s="749" t="s">
        <v>1285</v>
      </c>
      <c r="K419" s="749" t="s">
        <v>1286</v>
      </c>
      <c r="L419" s="752">
        <v>40.92</v>
      </c>
      <c r="M419" s="752">
        <v>8</v>
      </c>
      <c r="N419" s="753">
        <v>327.36</v>
      </c>
    </row>
    <row r="420" spans="1:14" ht="14.4" customHeight="1" x14ac:dyDescent="0.3">
      <c r="A420" s="747" t="s">
        <v>576</v>
      </c>
      <c r="B420" s="748" t="s">
        <v>577</v>
      </c>
      <c r="C420" s="749" t="s">
        <v>589</v>
      </c>
      <c r="D420" s="750" t="s">
        <v>590</v>
      </c>
      <c r="E420" s="751">
        <v>50113006</v>
      </c>
      <c r="F420" s="750" t="s">
        <v>1281</v>
      </c>
      <c r="G420" s="749" t="s">
        <v>607</v>
      </c>
      <c r="H420" s="749">
        <v>133340</v>
      </c>
      <c r="I420" s="749">
        <v>33340</v>
      </c>
      <c r="J420" s="749" t="s">
        <v>1287</v>
      </c>
      <c r="K420" s="749" t="s">
        <v>1286</v>
      </c>
      <c r="L420" s="752">
        <v>40.92</v>
      </c>
      <c r="M420" s="752">
        <v>4</v>
      </c>
      <c r="N420" s="753">
        <v>163.68</v>
      </c>
    </row>
    <row r="421" spans="1:14" ht="14.4" customHeight="1" x14ac:dyDescent="0.3">
      <c r="A421" s="747" t="s">
        <v>576</v>
      </c>
      <c r="B421" s="748" t="s">
        <v>577</v>
      </c>
      <c r="C421" s="749" t="s">
        <v>589</v>
      </c>
      <c r="D421" s="750" t="s">
        <v>590</v>
      </c>
      <c r="E421" s="751">
        <v>50113006</v>
      </c>
      <c r="F421" s="750" t="s">
        <v>1281</v>
      </c>
      <c r="G421" s="749" t="s">
        <v>607</v>
      </c>
      <c r="H421" s="749">
        <v>846763</v>
      </c>
      <c r="I421" s="749">
        <v>33419</v>
      </c>
      <c r="J421" s="749" t="s">
        <v>1288</v>
      </c>
      <c r="K421" s="749" t="s">
        <v>1289</v>
      </c>
      <c r="L421" s="752">
        <v>133.98699999999999</v>
      </c>
      <c r="M421" s="752">
        <v>10</v>
      </c>
      <c r="N421" s="753">
        <v>1339.87</v>
      </c>
    </row>
    <row r="422" spans="1:14" ht="14.4" customHeight="1" x14ac:dyDescent="0.3">
      <c r="A422" s="747" t="s">
        <v>576</v>
      </c>
      <c r="B422" s="748" t="s">
        <v>577</v>
      </c>
      <c r="C422" s="749" t="s">
        <v>589</v>
      </c>
      <c r="D422" s="750" t="s">
        <v>590</v>
      </c>
      <c r="E422" s="751">
        <v>50113006</v>
      </c>
      <c r="F422" s="750" t="s">
        <v>1281</v>
      </c>
      <c r="G422" s="749" t="s">
        <v>607</v>
      </c>
      <c r="H422" s="749">
        <v>987792</v>
      </c>
      <c r="I422" s="749">
        <v>33749</v>
      </c>
      <c r="J422" s="749" t="s">
        <v>1290</v>
      </c>
      <c r="K422" s="749" t="s">
        <v>1291</v>
      </c>
      <c r="L422" s="752">
        <v>111.95</v>
      </c>
      <c r="M422" s="752">
        <v>6</v>
      </c>
      <c r="N422" s="753">
        <v>671.7</v>
      </c>
    </row>
    <row r="423" spans="1:14" ht="14.4" customHeight="1" x14ac:dyDescent="0.3">
      <c r="A423" s="747" t="s">
        <v>576</v>
      </c>
      <c r="B423" s="748" t="s">
        <v>577</v>
      </c>
      <c r="C423" s="749" t="s">
        <v>589</v>
      </c>
      <c r="D423" s="750" t="s">
        <v>590</v>
      </c>
      <c r="E423" s="751">
        <v>50113006</v>
      </c>
      <c r="F423" s="750" t="s">
        <v>1281</v>
      </c>
      <c r="G423" s="749" t="s">
        <v>607</v>
      </c>
      <c r="H423" s="749">
        <v>990307</v>
      </c>
      <c r="I423" s="749">
        <v>33934</v>
      </c>
      <c r="J423" s="749" t="s">
        <v>1292</v>
      </c>
      <c r="K423" s="749" t="s">
        <v>1286</v>
      </c>
      <c r="L423" s="752">
        <v>33.86</v>
      </c>
      <c r="M423" s="752">
        <v>6</v>
      </c>
      <c r="N423" s="753">
        <v>203.16</v>
      </c>
    </row>
    <row r="424" spans="1:14" ht="14.4" customHeight="1" x14ac:dyDescent="0.3">
      <c r="A424" s="747" t="s">
        <v>576</v>
      </c>
      <c r="B424" s="748" t="s">
        <v>577</v>
      </c>
      <c r="C424" s="749" t="s">
        <v>589</v>
      </c>
      <c r="D424" s="750" t="s">
        <v>590</v>
      </c>
      <c r="E424" s="751">
        <v>50113006</v>
      </c>
      <c r="F424" s="750" t="s">
        <v>1281</v>
      </c>
      <c r="G424" s="749" t="s">
        <v>607</v>
      </c>
      <c r="H424" s="749">
        <v>33936</v>
      </c>
      <c r="I424" s="749">
        <v>33936</v>
      </c>
      <c r="J424" s="749" t="s">
        <v>1293</v>
      </c>
      <c r="K424" s="749" t="s">
        <v>1286</v>
      </c>
      <c r="L424" s="752">
        <v>30.67</v>
      </c>
      <c r="M424" s="752">
        <v>18</v>
      </c>
      <c r="N424" s="753">
        <v>552.06000000000006</v>
      </c>
    </row>
    <row r="425" spans="1:14" ht="14.4" customHeight="1" x14ac:dyDescent="0.3">
      <c r="A425" s="747" t="s">
        <v>576</v>
      </c>
      <c r="B425" s="748" t="s">
        <v>577</v>
      </c>
      <c r="C425" s="749" t="s">
        <v>589</v>
      </c>
      <c r="D425" s="750" t="s">
        <v>590</v>
      </c>
      <c r="E425" s="751">
        <v>50113006</v>
      </c>
      <c r="F425" s="750" t="s">
        <v>1281</v>
      </c>
      <c r="G425" s="749" t="s">
        <v>607</v>
      </c>
      <c r="H425" s="749">
        <v>33848</v>
      </c>
      <c r="I425" s="749">
        <v>33848</v>
      </c>
      <c r="J425" s="749" t="s">
        <v>1294</v>
      </c>
      <c r="K425" s="749" t="s">
        <v>1283</v>
      </c>
      <c r="L425" s="752">
        <v>122.69000000000003</v>
      </c>
      <c r="M425" s="752">
        <v>10</v>
      </c>
      <c r="N425" s="753">
        <v>1226.9000000000003</v>
      </c>
    </row>
    <row r="426" spans="1:14" ht="14.4" customHeight="1" x14ac:dyDescent="0.3">
      <c r="A426" s="747" t="s">
        <v>576</v>
      </c>
      <c r="B426" s="748" t="s">
        <v>577</v>
      </c>
      <c r="C426" s="749" t="s">
        <v>589</v>
      </c>
      <c r="D426" s="750" t="s">
        <v>590</v>
      </c>
      <c r="E426" s="751">
        <v>50113006</v>
      </c>
      <c r="F426" s="750" t="s">
        <v>1281</v>
      </c>
      <c r="G426" s="749" t="s">
        <v>607</v>
      </c>
      <c r="H426" s="749">
        <v>990352</v>
      </c>
      <c r="I426" s="749">
        <v>33935</v>
      </c>
      <c r="J426" s="749" t="s">
        <v>1295</v>
      </c>
      <c r="K426" s="749" t="s">
        <v>1286</v>
      </c>
      <c r="L426" s="752">
        <v>30.669999999999998</v>
      </c>
      <c r="M426" s="752">
        <v>4</v>
      </c>
      <c r="N426" s="753">
        <v>122.67999999999999</v>
      </c>
    </row>
    <row r="427" spans="1:14" ht="14.4" customHeight="1" x14ac:dyDescent="0.3">
      <c r="A427" s="747" t="s">
        <v>576</v>
      </c>
      <c r="B427" s="748" t="s">
        <v>577</v>
      </c>
      <c r="C427" s="749" t="s">
        <v>589</v>
      </c>
      <c r="D427" s="750" t="s">
        <v>590</v>
      </c>
      <c r="E427" s="751">
        <v>50113006</v>
      </c>
      <c r="F427" s="750" t="s">
        <v>1281</v>
      </c>
      <c r="G427" s="749" t="s">
        <v>604</v>
      </c>
      <c r="H427" s="749">
        <v>841761</v>
      </c>
      <c r="I427" s="749">
        <v>0</v>
      </c>
      <c r="J427" s="749" t="s">
        <v>1296</v>
      </c>
      <c r="K427" s="749" t="s">
        <v>578</v>
      </c>
      <c r="L427" s="752">
        <v>134.32996695537636</v>
      </c>
      <c r="M427" s="752">
        <v>101</v>
      </c>
      <c r="N427" s="753">
        <v>13567.326662493013</v>
      </c>
    </row>
    <row r="428" spans="1:14" ht="14.4" customHeight="1" x14ac:dyDescent="0.3">
      <c r="A428" s="747" t="s">
        <v>576</v>
      </c>
      <c r="B428" s="748" t="s">
        <v>577</v>
      </c>
      <c r="C428" s="749" t="s">
        <v>589</v>
      </c>
      <c r="D428" s="750" t="s">
        <v>590</v>
      </c>
      <c r="E428" s="751">
        <v>50113006</v>
      </c>
      <c r="F428" s="750" t="s">
        <v>1281</v>
      </c>
      <c r="G428" s="749" t="s">
        <v>607</v>
      </c>
      <c r="H428" s="749">
        <v>133220</v>
      </c>
      <c r="I428" s="749">
        <v>33220</v>
      </c>
      <c r="J428" s="749" t="s">
        <v>1297</v>
      </c>
      <c r="K428" s="749" t="s">
        <v>1298</v>
      </c>
      <c r="L428" s="752">
        <v>196.96857142857147</v>
      </c>
      <c r="M428" s="752">
        <v>7</v>
      </c>
      <c r="N428" s="753">
        <v>1378.7800000000002</v>
      </c>
    </row>
    <row r="429" spans="1:14" ht="14.4" customHeight="1" x14ac:dyDescent="0.3">
      <c r="A429" s="747" t="s">
        <v>576</v>
      </c>
      <c r="B429" s="748" t="s">
        <v>577</v>
      </c>
      <c r="C429" s="749" t="s">
        <v>589</v>
      </c>
      <c r="D429" s="750" t="s">
        <v>590</v>
      </c>
      <c r="E429" s="751">
        <v>50113008</v>
      </c>
      <c r="F429" s="750" t="s">
        <v>1299</v>
      </c>
      <c r="G429" s="749"/>
      <c r="H429" s="749"/>
      <c r="I429" s="749">
        <v>138455</v>
      </c>
      <c r="J429" s="749" t="s">
        <v>1300</v>
      </c>
      <c r="K429" s="749" t="s">
        <v>1301</v>
      </c>
      <c r="L429" s="752">
        <v>1287</v>
      </c>
      <c r="M429" s="752">
        <v>1</v>
      </c>
      <c r="N429" s="753">
        <v>1287</v>
      </c>
    </row>
    <row r="430" spans="1:14" ht="14.4" customHeight="1" x14ac:dyDescent="0.3">
      <c r="A430" s="747" t="s">
        <v>576</v>
      </c>
      <c r="B430" s="748" t="s">
        <v>577</v>
      </c>
      <c r="C430" s="749" t="s">
        <v>589</v>
      </c>
      <c r="D430" s="750" t="s">
        <v>590</v>
      </c>
      <c r="E430" s="751">
        <v>50113008</v>
      </c>
      <c r="F430" s="750" t="s">
        <v>1299</v>
      </c>
      <c r="G430" s="749"/>
      <c r="H430" s="749"/>
      <c r="I430" s="749">
        <v>26042</v>
      </c>
      <c r="J430" s="749" t="s">
        <v>1302</v>
      </c>
      <c r="K430" s="749" t="s">
        <v>1303</v>
      </c>
      <c r="L430" s="752">
        <v>9559</v>
      </c>
      <c r="M430" s="752">
        <v>1</v>
      </c>
      <c r="N430" s="753">
        <v>9559</v>
      </c>
    </row>
    <row r="431" spans="1:14" ht="14.4" customHeight="1" x14ac:dyDescent="0.3">
      <c r="A431" s="747" t="s">
        <v>576</v>
      </c>
      <c r="B431" s="748" t="s">
        <v>577</v>
      </c>
      <c r="C431" s="749" t="s">
        <v>589</v>
      </c>
      <c r="D431" s="750" t="s">
        <v>590</v>
      </c>
      <c r="E431" s="751">
        <v>50113013</v>
      </c>
      <c r="F431" s="750" t="s">
        <v>1304</v>
      </c>
      <c r="G431" s="749" t="s">
        <v>607</v>
      </c>
      <c r="H431" s="749">
        <v>195147</v>
      </c>
      <c r="I431" s="749">
        <v>195147</v>
      </c>
      <c r="J431" s="749" t="s">
        <v>1305</v>
      </c>
      <c r="K431" s="749" t="s">
        <v>1306</v>
      </c>
      <c r="L431" s="752">
        <v>561.51</v>
      </c>
      <c r="M431" s="752">
        <v>0.4</v>
      </c>
      <c r="N431" s="753">
        <v>224.60400000000001</v>
      </c>
    </row>
    <row r="432" spans="1:14" ht="14.4" customHeight="1" x14ac:dyDescent="0.3">
      <c r="A432" s="747" t="s">
        <v>576</v>
      </c>
      <c r="B432" s="748" t="s">
        <v>577</v>
      </c>
      <c r="C432" s="749" t="s">
        <v>589</v>
      </c>
      <c r="D432" s="750" t="s">
        <v>590</v>
      </c>
      <c r="E432" s="751">
        <v>50113013</v>
      </c>
      <c r="F432" s="750" t="s">
        <v>1304</v>
      </c>
      <c r="G432" s="749" t="s">
        <v>607</v>
      </c>
      <c r="H432" s="749">
        <v>185524</v>
      </c>
      <c r="I432" s="749">
        <v>85524</v>
      </c>
      <c r="J432" s="749" t="s">
        <v>1307</v>
      </c>
      <c r="K432" s="749" t="s">
        <v>1308</v>
      </c>
      <c r="L432" s="752">
        <v>100.41999999999999</v>
      </c>
      <c r="M432" s="752">
        <v>2</v>
      </c>
      <c r="N432" s="753">
        <v>200.83999999999997</v>
      </c>
    </row>
    <row r="433" spans="1:14" ht="14.4" customHeight="1" x14ac:dyDescent="0.3">
      <c r="A433" s="747" t="s">
        <v>576</v>
      </c>
      <c r="B433" s="748" t="s">
        <v>577</v>
      </c>
      <c r="C433" s="749" t="s">
        <v>589</v>
      </c>
      <c r="D433" s="750" t="s">
        <v>590</v>
      </c>
      <c r="E433" s="751">
        <v>50113013</v>
      </c>
      <c r="F433" s="750" t="s">
        <v>1304</v>
      </c>
      <c r="G433" s="749" t="s">
        <v>607</v>
      </c>
      <c r="H433" s="749">
        <v>185525</v>
      </c>
      <c r="I433" s="749">
        <v>85525</v>
      </c>
      <c r="J433" s="749" t="s">
        <v>1307</v>
      </c>
      <c r="K433" s="749" t="s">
        <v>1309</v>
      </c>
      <c r="L433" s="752">
        <v>111.32000000000001</v>
      </c>
      <c r="M433" s="752">
        <v>1</v>
      </c>
      <c r="N433" s="753">
        <v>111.32000000000001</v>
      </c>
    </row>
    <row r="434" spans="1:14" ht="14.4" customHeight="1" x14ac:dyDescent="0.3">
      <c r="A434" s="747" t="s">
        <v>576</v>
      </c>
      <c r="B434" s="748" t="s">
        <v>577</v>
      </c>
      <c r="C434" s="749" t="s">
        <v>589</v>
      </c>
      <c r="D434" s="750" t="s">
        <v>590</v>
      </c>
      <c r="E434" s="751">
        <v>50113013</v>
      </c>
      <c r="F434" s="750" t="s">
        <v>1304</v>
      </c>
      <c r="G434" s="749" t="s">
        <v>607</v>
      </c>
      <c r="H434" s="749">
        <v>203097</v>
      </c>
      <c r="I434" s="749">
        <v>203097</v>
      </c>
      <c r="J434" s="749" t="s">
        <v>1310</v>
      </c>
      <c r="K434" s="749" t="s">
        <v>1311</v>
      </c>
      <c r="L434" s="752">
        <v>167.32452012032468</v>
      </c>
      <c r="M434" s="752">
        <v>14</v>
      </c>
      <c r="N434" s="753">
        <v>2342.5432816845455</v>
      </c>
    </row>
    <row r="435" spans="1:14" ht="14.4" customHeight="1" x14ac:dyDescent="0.3">
      <c r="A435" s="747" t="s">
        <v>576</v>
      </c>
      <c r="B435" s="748" t="s">
        <v>577</v>
      </c>
      <c r="C435" s="749" t="s">
        <v>589</v>
      </c>
      <c r="D435" s="750" t="s">
        <v>590</v>
      </c>
      <c r="E435" s="751">
        <v>50113013</v>
      </c>
      <c r="F435" s="750" t="s">
        <v>1304</v>
      </c>
      <c r="G435" s="749" t="s">
        <v>604</v>
      </c>
      <c r="H435" s="749">
        <v>172972</v>
      </c>
      <c r="I435" s="749">
        <v>72972</v>
      </c>
      <c r="J435" s="749" t="s">
        <v>1312</v>
      </c>
      <c r="K435" s="749" t="s">
        <v>1313</v>
      </c>
      <c r="L435" s="752">
        <v>181.61249999999993</v>
      </c>
      <c r="M435" s="752">
        <v>104</v>
      </c>
      <c r="N435" s="753">
        <v>18887.699999999993</v>
      </c>
    </row>
    <row r="436" spans="1:14" ht="14.4" customHeight="1" x14ac:dyDescent="0.3">
      <c r="A436" s="747" t="s">
        <v>576</v>
      </c>
      <c r="B436" s="748" t="s">
        <v>577</v>
      </c>
      <c r="C436" s="749" t="s">
        <v>589</v>
      </c>
      <c r="D436" s="750" t="s">
        <v>590</v>
      </c>
      <c r="E436" s="751">
        <v>50113013</v>
      </c>
      <c r="F436" s="750" t="s">
        <v>1304</v>
      </c>
      <c r="G436" s="749" t="s">
        <v>607</v>
      </c>
      <c r="H436" s="749">
        <v>105951</v>
      </c>
      <c r="I436" s="749">
        <v>5951</v>
      </c>
      <c r="J436" s="749" t="s">
        <v>1314</v>
      </c>
      <c r="K436" s="749" t="s">
        <v>1315</v>
      </c>
      <c r="L436" s="752">
        <v>114.55251295558696</v>
      </c>
      <c r="M436" s="752">
        <v>3</v>
      </c>
      <c r="N436" s="753">
        <v>343.65753886676089</v>
      </c>
    </row>
    <row r="437" spans="1:14" ht="14.4" customHeight="1" x14ac:dyDescent="0.3">
      <c r="A437" s="747" t="s">
        <v>576</v>
      </c>
      <c r="B437" s="748" t="s">
        <v>577</v>
      </c>
      <c r="C437" s="749" t="s">
        <v>589</v>
      </c>
      <c r="D437" s="750" t="s">
        <v>590</v>
      </c>
      <c r="E437" s="751">
        <v>50113013</v>
      </c>
      <c r="F437" s="750" t="s">
        <v>1304</v>
      </c>
      <c r="G437" s="749" t="s">
        <v>604</v>
      </c>
      <c r="H437" s="749">
        <v>168998</v>
      </c>
      <c r="I437" s="749">
        <v>68998</v>
      </c>
      <c r="J437" s="749" t="s">
        <v>1316</v>
      </c>
      <c r="K437" s="749" t="s">
        <v>1317</v>
      </c>
      <c r="L437" s="752">
        <v>234.06</v>
      </c>
      <c r="M437" s="752">
        <v>2</v>
      </c>
      <c r="N437" s="753">
        <v>468.12</v>
      </c>
    </row>
    <row r="438" spans="1:14" ht="14.4" customHeight="1" x14ac:dyDescent="0.3">
      <c r="A438" s="747" t="s">
        <v>576</v>
      </c>
      <c r="B438" s="748" t="s">
        <v>577</v>
      </c>
      <c r="C438" s="749" t="s">
        <v>589</v>
      </c>
      <c r="D438" s="750" t="s">
        <v>590</v>
      </c>
      <c r="E438" s="751">
        <v>50113013</v>
      </c>
      <c r="F438" s="750" t="s">
        <v>1304</v>
      </c>
      <c r="G438" s="749" t="s">
        <v>604</v>
      </c>
      <c r="H438" s="749">
        <v>201961</v>
      </c>
      <c r="I438" s="749">
        <v>201961</v>
      </c>
      <c r="J438" s="749" t="s">
        <v>1316</v>
      </c>
      <c r="K438" s="749" t="s">
        <v>1317</v>
      </c>
      <c r="L438" s="752">
        <v>249.94141176470592</v>
      </c>
      <c r="M438" s="752">
        <v>34</v>
      </c>
      <c r="N438" s="753">
        <v>8498.0080000000016</v>
      </c>
    </row>
    <row r="439" spans="1:14" ht="14.4" customHeight="1" x14ac:dyDescent="0.3">
      <c r="A439" s="747" t="s">
        <v>576</v>
      </c>
      <c r="B439" s="748" t="s">
        <v>577</v>
      </c>
      <c r="C439" s="749" t="s">
        <v>589</v>
      </c>
      <c r="D439" s="750" t="s">
        <v>590</v>
      </c>
      <c r="E439" s="751">
        <v>50113013</v>
      </c>
      <c r="F439" s="750" t="s">
        <v>1304</v>
      </c>
      <c r="G439" s="749" t="s">
        <v>604</v>
      </c>
      <c r="H439" s="749">
        <v>501761</v>
      </c>
      <c r="I439" s="749">
        <v>0</v>
      </c>
      <c r="J439" s="749" t="s">
        <v>1318</v>
      </c>
      <c r="K439" s="749" t="s">
        <v>578</v>
      </c>
      <c r="L439" s="752">
        <v>2980.1200000000003</v>
      </c>
      <c r="M439" s="752">
        <v>0.4</v>
      </c>
      <c r="N439" s="753">
        <v>1192.0480000000002</v>
      </c>
    </row>
    <row r="440" spans="1:14" ht="14.4" customHeight="1" x14ac:dyDescent="0.3">
      <c r="A440" s="747" t="s">
        <v>576</v>
      </c>
      <c r="B440" s="748" t="s">
        <v>577</v>
      </c>
      <c r="C440" s="749" t="s">
        <v>589</v>
      </c>
      <c r="D440" s="750" t="s">
        <v>590</v>
      </c>
      <c r="E440" s="751">
        <v>50113013</v>
      </c>
      <c r="F440" s="750" t="s">
        <v>1304</v>
      </c>
      <c r="G440" s="749" t="s">
        <v>607</v>
      </c>
      <c r="H440" s="749">
        <v>183817</v>
      </c>
      <c r="I440" s="749">
        <v>183817</v>
      </c>
      <c r="J440" s="749" t="s">
        <v>1319</v>
      </c>
      <c r="K440" s="749" t="s">
        <v>722</v>
      </c>
      <c r="L440" s="752">
        <v>943.06736842105272</v>
      </c>
      <c r="M440" s="752">
        <v>19</v>
      </c>
      <c r="N440" s="753">
        <v>17918.280000000002</v>
      </c>
    </row>
    <row r="441" spans="1:14" ht="14.4" customHeight="1" x14ac:dyDescent="0.3">
      <c r="A441" s="747" t="s">
        <v>576</v>
      </c>
      <c r="B441" s="748" t="s">
        <v>577</v>
      </c>
      <c r="C441" s="749" t="s">
        <v>589</v>
      </c>
      <c r="D441" s="750" t="s">
        <v>590</v>
      </c>
      <c r="E441" s="751">
        <v>50113013</v>
      </c>
      <c r="F441" s="750" t="s">
        <v>1304</v>
      </c>
      <c r="G441" s="749" t="s">
        <v>604</v>
      </c>
      <c r="H441" s="749">
        <v>183926</v>
      </c>
      <c r="I441" s="749">
        <v>183926</v>
      </c>
      <c r="J441" s="749" t="s">
        <v>1320</v>
      </c>
      <c r="K441" s="749" t="s">
        <v>722</v>
      </c>
      <c r="L441" s="752">
        <v>140.57489634496605</v>
      </c>
      <c r="M441" s="752">
        <v>82.599999999999909</v>
      </c>
      <c r="N441" s="753">
        <v>11611.486438094184</v>
      </c>
    </row>
    <row r="442" spans="1:14" ht="14.4" customHeight="1" x14ac:dyDescent="0.3">
      <c r="A442" s="747" t="s">
        <v>576</v>
      </c>
      <c r="B442" s="748" t="s">
        <v>577</v>
      </c>
      <c r="C442" s="749" t="s">
        <v>589</v>
      </c>
      <c r="D442" s="750" t="s">
        <v>590</v>
      </c>
      <c r="E442" s="751">
        <v>50113013</v>
      </c>
      <c r="F442" s="750" t="s">
        <v>1304</v>
      </c>
      <c r="G442" s="749" t="s">
        <v>607</v>
      </c>
      <c r="H442" s="749">
        <v>111706</v>
      </c>
      <c r="I442" s="749">
        <v>11706</v>
      </c>
      <c r="J442" s="749" t="s">
        <v>694</v>
      </c>
      <c r="K442" s="749" t="s">
        <v>1321</v>
      </c>
      <c r="L442" s="752">
        <v>229.52</v>
      </c>
      <c r="M442" s="752">
        <v>4</v>
      </c>
      <c r="N442" s="753">
        <v>918.08</v>
      </c>
    </row>
    <row r="443" spans="1:14" ht="14.4" customHeight="1" x14ac:dyDescent="0.3">
      <c r="A443" s="747" t="s">
        <v>576</v>
      </c>
      <c r="B443" s="748" t="s">
        <v>577</v>
      </c>
      <c r="C443" s="749" t="s">
        <v>589</v>
      </c>
      <c r="D443" s="750" t="s">
        <v>590</v>
      </c>
      <c r="E443" s="751">
        <v>50113013</v>
      </c>
      <c r="F443" s="750" t="s">
        <v>1304</v>
      </c>
      <c r="G443" s="749" t="s">
        <v>604</v>
      </c>
      <c r="H443" s="749">
        <v>131654</v>
      </c>
      <c r="I443" s="749">
        <v>131654</v>
      </c>
      <c r="J443" s="749" t="s">
        <v>1322</v>
      </c>
      <c r="K443" s="749" t="s">
        <v>1323</v>
      </c>
      <c r="L443" s="752">
        <v>264</v>
      </c>
      <c r="M443" s="752">
        <v>2</v>
      </c>
      <c r="N443" s="753">
        <v>528</v>
      </c>
    </row>
    <row r="444" spans="1:14" ht="14.4" customHeight="1" x14ac:dyDescent="0.3">
      <c r="A444" s="747" t="s">
        <v>576</v>
      </c>
      <c r="B444" s="748" t="s">
        <v>577</v>
      </c>
      <c r="C444" s="749" t="s">
        <v>589</v>
      </c>
      <c r="D444" s="750" t="s">
        <v>590</v>
      </c>
      <c r="E444" s="751">
        <v>50113013</v>
      </c>
      <c r="F444" s="750" t="s">
        <v>1304</v>
      </c>
      <c r="G444" s="749" t="s">
        <v>604</v>
      </c>
      <c r="H444" s="749">
        <v>131656</v>
      </c>
      <c r="I444" s="749">
        <v>131656</v>
      </c>
      <c r="J444" s="749" t="s">
        <v>1324</v>
      </c>
      <c r="K444" s="749" t="s">
        <v>1325</v>
      </c>
      <c r="L444" s="752">
        <v>517</v>
      </c>
      <c r="M444" s="752">
        <v>5</v>
      </c>
      <c r="N444" s="753">
        <v>2585</v>
      </c>
    </row>
    <row r="445" spans="1:14" ht="14.4" customHeight="1" x14ac:dyDescent="0.3">
      <c r="A445" s="747" t="s">
        <v>576</v>
      </c>
      <c r="B445" s="748" t="s">
        <v>577</v>
      </c>
      <c r="C445" s="749" t="s">
        <v>589</v>
      </c>
      <c r="D445" s="750" t="s">
        <v>590</v>
      </c>
      <c r="E445" s="751">
        <v>50113013</v>
      </c>
      <c r="F445" s="750" t="s">
        <v>1304</v>
      </c>
      <c r="G445" s="749" t="s">
        <v>604</v>
      </c>
      <c r="H445" s="749">
        <v>206609</v>
      </c>
      <c r="I445" s="749">
        <v>206609</v>
      </c>
      <c r="J445" s="749" t="s">
        <v>1326</v>
      </c>
      <c r="K445" s="749" t="s">
        <v>1327</v>
      </c>
      <c r="L445" s="752">
        <v>246.84</v>
      </c>
      <c r="M445" s="752">
        <v>3</v>
      </c>
      <c r="N445" s="753">
        <v>740.52</v>
      </c>
    </row>
    <row r="446" spans="1:14" ht="14.4" customHeight="1" x14ac:dyDescent="0.3">
      <c r="A446" s="747" t="s">
        <v>576</v>
      </c>
      <c r="B446" s="748" t="s">
        <v>577</v>
      </c>
      <c r="C446" s="749" t="s">
        <v>589</v>
      </c>
      <c r="D446" s="750" t="s">
        <v>590</v>
      </c>
      <c r="E446" s="751">
        <v>50113013</v>
      </c>
      <c r="F446" s="750" t="s">
        <v>1304</v>
      </c>
      <c r="G446" s="749" t="s">
        <v>604</v>
      </c>
      <c r="H446" s="749">
        <v>151458</v>
      </c>
      <c r="I446" s="749">
        <v>151458</v>
      </c>
      <c r="J446" s="749" t="s">
        <v>1328</v>
      </c>
      <c r="K446" s="749" t="s">
        <v>1329</v>
      </c>
      <c r="L446" s="752">
        <v>217.8</v>
      </c>
      <c r="M446" s="752">
        <v>2</v>
      </c>
      <c r="N446" s="753">
        <v>435.6</v>
      </c>
    </row>
    <row r="447" spans="1:14" ht="14.4" customHeight="1" x14ac:dyDescent="0.3">
      <c r="A447" s="747" t="s">
        <v>576</v>
      </c>
      <c r="B447" s="748" t="s">
        <v>577</v>
      </c>
      <c r="C447" s="749" t="s">
        <v>589</v>
      </c>
      <c r="D447" s="750" t="s">
        <v>590</v>
      </c>
      <c r="E447" s="751">
        <v>50113013</v>
      </c>
      <c r="F447" s="750" t="s">
        <v>1304</v>
      </c>
      <c r="G447" s="749" t="s">
        <v>604</v>
      </c>
      <c r="H447" s="749">
        <v>108606</v>
      </c>
      <c r="I447" s="749">
        <v>108606</v>
      </c>
      <c r="J447" s="749" t="s">
        <v>1330</v>
      </c>
      <c r="K447" s="749" t="s">
        <v>1331</v>
      </c>
      <c r="L447" s="752">
        <v>73.22</v>
      </c>
      <c r="M447" s="752">
        <v>3</v>
      </c>
      <c r="N447" s="753">
        <v>219.66</v>
      </c>
    </row>
    <row r="448" spans="1:14" ht="14.4" customHeight="1" x14ac:dyDescent="0.3">
      <c r="A448" s="747" t="s">
        <v>576</v>
      </c>
      <c r="B448" s="748" t="s">
        <v>577</v>
      </c>
      <c r="C448" s="749" t="s">
        <v>589</v>
      </c>
      <c r="D448" s="750" t="s">
        <v>590</v>
      </c>
      <c r="E448" s="751">
        <v>50113013</v>
      </c>
      <c r="F448" s="750" t="s">
        <v>1304</v>
      </c>
      <c r="G448" s="749" t="s">
        <v>604</v>
      </c>
      <c r="H448" s="749">
        <v>115653</v>
      </c>
      <c r="I448" s="749">
        <v>15653</v>
      </c>
      <c r="J448" s="749" t="s">
        <v>1332</v>
      </c>
      <c r="K448" s="749" t="s">
        <v>1333</v>
      </c>
      <c r="L448" s="752">
        <v>37.396666666666668</v>
      </c>
      <c r="M448" s="752">
        <v>6</v>
      </c>
      <c r="N448" s="753">
        <v>224.38000000000002</v>
      </c>
    </row>
    <row r="449" spans="1:14" ht="14.4" customHeight="1" x14ac:dyDescent="0.3">
      <c r="A449" s="747" t="s">
        <v>576</v>
      </c>
      <c r="B449" s="748" t="s">
        <v>577</v>
      </c>
      <c r="C449" s="749" t="s">
        <v>589</v>
      </c>
      <c r="D449" s="750" t="s">
        <v>590</v>
      </c>
      <c r="E449" s="751">
        <v>50113013</v>
      </c>
      <c r="F449" s="750" t="s">
        <v>1304</v>
      </c>
      <c r="G449" s="749" t="s">
        <v>604</v>
      </c>
      <c r="H449" s="749">
        <v>115658</v>
      </c>
      <c r="I449" s="749">
        <v>15658</v>
      </c>
      <c r="J449" s="749" t="s">
        <v>1334</v>
      </c>
      <c r="K449" s="749" t="s">
        <v>1335</v>
      </c>
      <c r="L449" s="752">
        <v>58.720000000000006</v>
      </c>
      <c r="M449" s="752">
        <v>6</v>
      </c>
      <c r="N449" s="753">
        <v>352.32000000000005</v>
      </c>
    </row>
    <row r="450" spans="1:14" ht="14.4" customHeight="1" x14ac:dyDescent="0.3">
      <c r="A450" s="747" t="s">
        <v>576</v>
      </c>
      <c r="B450" s="748" t="s">
        <v>577</v>
      </c>
      <c r="C450" s="749" t="s">
        <v>589</v>
      </c>
      <c r="D450" s="750" t="s">
        <v>590</v>
      </c>
      <c r="E450" s="751">
        <v>50113013</v>
      </c>
      <c r="F450" s="750" t="s">
        <v>1304</v>
      </c>
      <c r="G450" s="749" t="s">
        <v>604</v>
      </c>
      <c r="H450" s="749">
        <v>162180</v>
      </c>
      <c r="I450" s="749">
        <v>162180</v>
      </c>
      <c r="J450" s="749" t="s">
        <v>1336</v>
      </c>
      <c r="K450" s="749" t="s">
        <v>1337</v>
      </c>
      <c r="L450" s="752">
        <v>152.9</v>
      </c>
      <c r="M450" s="752">
        <v>6.8999999999999995</v>
      </c>
      <c r="N450" s="753">
        <v>1055.01</v>
      </c>
    </row>
    <row r="451" spans="1:14" ht="14.4" customHeight="1" x14ac:dyDescent="0.3">
      <c r="A451" s="747" t="s">
        <v>576</v>
      </c>
      <c r="B451" s="748" t="s">
        <v>577</v>
      </c>
      <c r="C451" s="749" t="s">
        <v>589</v>
      </c>
      <c r="D451" s="750" t="s">
        <v>590</v>
      </c>
      <c r="E451" s="751">
        <v>50113013</v>
      </c>
      <c r="F451" s="750" t="s">
        <v>1304</v>
      </c>
      <c r="G451" s="749" t="s">
        <v>604</v>
      </c>
      <c r="H451" s="749">
        <v>162187</v>
      </c>
      <c r="I451" s="749">
        <v>162187</v>
      </c>
      <c r="J451" s="749" t="s">
        <v>1338</v>
      </c>
      <c r="K451" s="749" t="s">
        <v>1339</v>
      </c>
      <c r="L451" s="752">
        <v>286</v>
      </c>
      <c r="M451" s="752">
        <v>12.2</v>
      </c>
      <c r="N451" s="753">
        <v>3489.2</v>
      </c>
    </row>
    <row r="452" spans="1:14" ht="14.4" customHeight="1" x14ac:dyDescent="0.3">
      <c r="A452" s="747" t="s">
        <v>576</v>
      </c>
      <c r="B452" s="748" t="s">
        <v>577</v>
      </c>
      <c r="C452" s="749" t="s">
        <v>589</v>
      </c>
      <c r="D452" s="750" t="s">
        <v>590</v>
      </c>
      <c r="E452" s="751">
        <v>50113013</v>
      </c>
      <c r="F452" s="750" t="s">
        <v>1304</v>
      </c>
      <c r="G452" s="749" t="s">
        <v>607</v>
      </c>
      <c r="H452" s="749">
        <v>849655</v>
      </c>
      <c r="I452" s="749">
        <v>129836</v>
      </c>
      <c r="J452" s="749" t="s">
        <v>1340</v>
      </c>
      <c r="K452" s="749" t="s">
        <v>1341</v>
      </c>
      <c r="L452" s="752">
        <v>263.54166666666669</v>
      </c>
      <c r="M452" s="752">
        <v>12</v>
      </c>
      <c r="N452" s="753">
        <v>3162.5</v>
      </c>
    </row>
    <row r="453" spans="1:14" ht="14.4" customHeight="1" x14ac:dyDescent="0.3">
      <c r="A453" s="747" t="s">
        <v>576</v>
      </c>
      <c r="B453" s="748" t="s">
        <v>577</v>
      </c>
      <c r="C453" s="749" t="s">
        <v>589</v>
      </c>
      <c r="D453" s="750" t="s">
        <v>590</v>
      </c>
      <c r="E453" s="751">
        <v>50113013</v>
      </c>
      <c r="F453" s="750" t="s">
        <v>1304</v>
      </c>
      <c r="G453" s="749" t="s">
        <v>607</v>
      </c>
      <c r="H453" s="749">
        <v>849887</v>
      </c>
      <c r="I453" s="749">
        <v>129834</v>
      </c>
      <c r="J453" s="749" t="s">
        <v>1342</v>
      </c>
      <c r="K453" s="749" t="s">
        <v>578</v>
      </c>
      <c r="L453" s="752">
        <v>155.1</v>
      </c>
      <c r="M453" s="752">
        <v>7</v>
      </c>
      <c r="N453" s="753">
        <v>1085.7</v>
      </c>
    </row>
    <row r="454" spans="1:14" ht="14.4" customHeight="1" x14ac:dyDescent="0.3">
      <c r="A454" s="747" t="s">
        <v>576</v>
      </c>
      <c r="B454" s="748" t="s">
        <v>577</v>
      </c>
      <c r="C454" s="749" t="s">
        <v>589</v>
      </c>
      <c r="D454" s="750" t="s">
        <v>590</v>
      </c>
      <c r="E454" s="751">
        <v>50113013</v>
      </c>
      <c r="F454" s="750" t="s">
        <v>1304</v>
      </c>
      <c r="G454" s="749" t="s">
        <v>604</v>
      </c>
      <c r="H454" s="749">
        <v>120605</v>
      </c>
      <c r="I454" s="749">
        <v>20605</v>
      </c>
      <c r="J454" s="749" t="s">
        <v>1343</v>
      </c>
      <c r="K454" s="749" t="s">
        <v>1344</v>
      </c>
      <c r="L454" s="752">
        <v>603.15714285714296</v>
      </c>
      <c r="M454" s="752">
        <v>7</v>
      </c>
      <c r="N454" s="753">
        <v>4222.1000000000004</v>
      </c>
    </row>
    <row r="455" spans="1:14" ht="14.4" customHeight="1" x14ac:dyDescent="0.3">
      <c r="A455" s="747" t="s">
        <v>576</v>
      </c>
      <c r="B455" s="748" t="s">
        <v>577</v>
      </c>
      <c r="C455" s="749" t="s">
        <v>589</v>
      </c>
      <c r="D455" s="750" t="s">
        <v>590</v>
      </c>
      <c r="E455" s="751">
        <v>50113013</v>
      </c>
      <c r="F455" s="750" t="s">
        <v>1304</v>
      </c>
      <c r="G455" s="749" t="s">
        <v>604</v>
      </c>
      <c r="H455" s="749">
        <v>844576</v>
      </c>
      <c r="I455" s="749">
        <v>100339</v>
      </c>
      <c r="J455" s="749" t="s">
        <v>1345</v>
      </c>
      <c r="K455" s="749" t="s">
        <v>1346</v>
      </c>
      <c r="L455" s="752">
        <v>97.61</v>
      </c>
      <c r="M455" s="752">
        <v>2</v>
      </c>
      <c r="N455" s="753">
        <v>195.22</v>
      </c>
    </row>
    <row r="456" spans="1:14" ht="14.4" customHeight="1" x14ac:dyDescent="0.3">
      <c r="A456" s="747" t="s">
        <v>576</v>
      </c>
      <c r="B456" s="748" t="s">
        <v>577</v>
      </c>
      <c r="C456" s="749" t="s">
        <v>589</v>
      </c>
      <c r="D456" s="750" t="s">
        <v>590</v>
      </c>
      <c r="E456" s="751">
        <v>50113013</v>
      </c>
      <c r="F456" s="750" t="s">
        <v>1304</v>
      </c>
      <c r="G456" s="749" t="s">
        <v>604</v>
      </c>
      <c r="H456" s="749">
        <v>197654</v>
      </c>
      <c r="I456" s="749">
        <v>97654</v>
      </c>
      <c r="J456" s="749" t="s">
        <v>1347</v>
      </c>
      <c r="K456" s="749" t="s">
        <v>1348</v>
      </c>
      <c r="L456" s="752">
        <v>34.787777777777777</v>
      </c>
      <c r="M456" s="752">
        <v>9</v>
      </c>
      <c r="N456" s="753">
        <v>313.08999999999997</v>
      </c>
    </row>
    <row r="457" spans="1:14" ht="14.4" customHeight="1" x14ac:dyDescent="0.3">
      <c r="A457" s="747" t="s">
        <v>576</v>
      </c>
      <c r="B457" s="748" t="s">
        <v>577</v>
      </c>
      <c r="C457" s="749" t="s">
        <v>589</v>
      </c>
      <c r="D457" s="750" t="s">
        <v>590</v>
      </c>
      <c r="E457" s="751">
        <v>50113013</v>
      </c>
      <c r="F457" s="750" t="s">
        <v>1304</v>
      </c>
      <c r="G457" s="749" t="s">
        <v>604</v>
      </c>
      <c r="H457" s="749">
        <v>162052</v>
      </c>
      <c r="I457" s="749">
        <v>62052</v>
      </c>
      <c r="J457" s="749" t="s">
        <v>1349</v>
      </c>
      <c r="K457" s="749" t="s">
        <v>1350</v>
      </c>
      <c r="L457" s="752">
        <v>98.92000000000003</v>
      </c>
      <c r="M457" s="752">
        <v>1</v>
      </c>
      <c r="N457" s="753">
        <v>98.92000000000003</v>
      </c>
    </row>
    <row r="458" spans="1:14" ht="14.4" customHeight="1" x14ac:dyDescent="0.3">
      <c r="A458" s="747" t="s">
        <v>576</v>
      </c>
      <c r="B458" s="748" t="s">
        <v>577</v>
      </c>
      <c r="C458" s="749" t="s">
        <v>589</v>
      </c>
      <c r="D458" s="750" t="s">
        <v>590</v>
      </c>
      <c r="E458" s="751">
        <v>50113013</v>
      </c>
      <c r="F458" s="750" t="s">
        <v>1304</v>
      </c>
      <c r="G458" s="749" t="s">
        <v>604</v>
      </c>
      <c r="H458" s="749">
        <v>162050</v>
      </c>
      <c r="I458" s="749">
        <v>62050</v>
      </c>
      <c r="J458" s="749" t="s">
        <v>1351</v>
      </c>
      <c r="K458" s="749" t="s">
        <v>1352</v>
      </c>
      <c r="L458" s="752">
        <v>54.93</v>
      </c>
      <c r="M458" s="752">
        <v>1</v>
      </c>
      <c r="N458" s="753">
        <v>54.93</v>
      </c>
    </row>
    <row r="459" spans="1:14" ht="14.4" customHeight="1" x14ac:dyDescent="0.3">
      <c r="A459" s="747" t="s">
        <v>576</v>
      </c>
      <c r="B459" s="748" t="s">
        <v>577</v>
      </c>
      <c r="C459" s="749" t="s">
        <v>589</v>
      </c>
      <c r="D459" s="750" t="s">
        <v>590</v>
      </c>
      <c r="E459" s="751">
        <v>50113013</v>
      </c>
      <c r="F459" s="750" t="s">
        <v>1304</v>
      </c>
      <c r="G459" s="749" t="s">
        <v>604</v>
      </c>
      <c r="H459" s="749">
        <v>102427</v>
      </c>
      <c r="I459" s="749">
        <v>2427</v>
      </c>
      <c r="J459" s="749" t="s">
        <v>1353</v>
      </c>
      <c r="K459" s="749" t="s">
        <v>1354</v>
      </c>
      <c r="L459" s="752">
        <v>25.45</v>
      </c>
      <c r="M459" s="752">
        <v>3</v>
      </c>
      <c r="N459" s="753">
        <v>76.349999999999994</v>
      </c>
    </row>
    <row r="460" spans="1:14" ht="14.4" customHeight="1" x14ac:dyDescent="0.3">
      <c r="A460" s="747" t="s">
        <v>576</v>
      </c>
      <c r="B460" s="748" t="s">
        <v>577</v>
      </c>
      <c r="C460" s="749" t="s">
        <v>589</v>
      </c>
      <c r="D460" s="750" t="s">
        <v>590</v>
      </c>
      <c r="E460" s="751">
        <v>50113013</v>
      </c>
      <c r="F460" s="750" t="s">
        <v>1304</v>
      </c>
      <c r="G460" s="749" t="s">
        <v>604</v>
      </c>
      <c r="H460" s="749">
        <v>395399</v>
      </c>
      <c r="I460" s="749">
        <v>101112</v>
      </c>
      <c r="J460" s="749" t="s">
        <v>1355</v>
      </c>
      <c r="K460" s="749" t="s">
        <v>1356</v>
      </c>
      <c r="L460" s="752">
        <v>294.03988000000004</v>
      </c>
      <c r="M460" s="752">
        <v>50</v>
      </c>
      <c r="N460" s="753">
        <v>14701.994000000001</v>
      </c>
    </row>
    <row r="461" spans="1:14" ht="14.4" customHeight="1" x14ac:dyDescent="0.3">
      <c r="A461" s="747" t="s">
        <v>576</v>
      </c>
      <c r="B461" s="748" t="s">
        <v>577</v>
      </c>
      <c r="C461" s="749" t="s">
        <v>589</v>
      </c>
      <c r="D461" s="750" t="s">
        <v>590</v>
      </c>
      <c r="E461" s="751">
        <v>50113013</v>
      </c>
      <c r="F461" s="750" t="s">
        <v>1304</v>
      </c>
      <c r="G461" s="749" t="s">
        <v>604</v>
      </c>
      <c r="H461" s="749">
        <v>101066</v>
      </c>
      <c r="I461" s="749">
        <v>1066</v>
      </c>
      <c r="J461" s="749" t="s">
        <v>1357</v>
      </c>
      <c r="K461" s="749" t="s">
        <v>1358</v>
      </c>
      <c r="L461" s="752">
        <v>50.864831540323436</v>
      </c>
      <c r="M461" s="752">
        <v>10</v>
      </c>
      <c r="N461" s="753">
        <v>508.64831540323439</v>
      </c>
    </row>
    <row r="462" spans="1:14" ht="14.4" customHeight="1" x14ac:dyDescent="0.3">
      <c r="A462" s="747" t="s">
        <v>576</v>
      </c>
      <c r="B462" s="748" t="s">
        <v>577</v>
      </c>
      <c r="C462" s="749" t="s">
        <v>589</v>
      </c>
      <c r="D462" s="750" t="s">
        <v>590</v>
      </c>
      <c r="E462" s="751">
        <v>50113013</v>
      </c>
      <c r="F462" s="750" t="s">
        <v>1304</v>
      </c>
      <c r="G462" s="749" t="s">
        <v>604</v>
      </c>
      <c r="H462" s="749">
        <v>100707</v>
      </c>
      <c r="I462" s="749">
        <v>707</v>
      </c>
      <c r="J462" s="749" t="s">
        <v>1359</v>
      </c>
      <c r="K462" s="749" t="s">
        <v>1360</v>
      </c>
      <c r="L462" s="752">
        <v>112.37000000000006</v>
      </c>
      <c r="M462" s="752">
        <v>1</v>
      </c>
      <c r="N462" s="753">
        <v>112.37000000000006</v>
      </c>
    </row>
    <row r="463" spans="1:14" ht="14.4" customHeight="1" x14ac:dyDescent="0.3">
      <c r="A463" s="747" t="s">
        <v>576</v>
      </c>
      <c r="B463" s="748" t="s">
        <v>577</v>
      </c>
      <c r="C463" s="749" t="s">
        <v>589</v>
      </c>
      <c r="D463" s="750" t="s">
        <v>590</v>
      </c>
      <c r="E463" s="751">
        <v>50113013</v>
      </c>
      <c r="F463" s="750" t="s">
        <v>1304</v>
      </c>
      <c r="G463" s="749" t="s">
        <v>604</v>
      </c>
      <c r="H463" s="749">
        <v>207280</v>
      </c>
      <c r="I463" s="749">
        <v>207280</v>
      </c>
      <c r="J463" s="749" t="s">
        <v>1361</v>
      </c>
      <c r="K463" s="749" t="s">
        <v>1362</v>
      </c>
      <c r="L463" s="752">
        <v>90.22</v>
      </c>
      <c r="M463" s="752">
        <v>1</v>
      </c>
      <c r="N463" s="753">
        <v>90.22</v>
      </c>
    </row>
    <row r="464" spans="1:14" ht="14.4" customHeight="1" x14ac:dyDescent="0.3">
      <c r="A464" s="747" t="s">
        <v>576</v>
      </c>
      <c r="B464" s="748" t="s">
        <v>577</v>
      </c>
      <c r="C464" s="749" t="s">
        <v>589</v>
      </c>
      <c r="D464" s="750" t="s">
        <v>590</v>
      </c>
      <c r="E464" s="751">
        <v>50113013</v>
      </c>
      <c r="F464" s="750" t="s">
        <v>1304</v>
      </c>
      <c r="G464" s="749" t="s">
        <v>604</v>
      </c>
      <c r="H464" s="749">
        <v>394618</v>
      </c>
      <c r="I464" s="749">
        <v>112786</v>
      </c>
      <c r="J464" s="749" t="s">
        <v>1363</v>
      </c>
      <c r="K464" s="749" t="s">
        <v>1364</v>
      </c>
      <c r="L464" s="752">
        <v>310</v>
      </c>
      <c r="M464" s="752">
        <v>1</v>
      </c>
      <c r="N464" s="753">
        <v>310</v>
      </c>
    </row>
    <row r="465" spans="1:14" ht="14.4" customHeight="1" x14ac:dyDescent="0.3">
      <c r="A465" s="747" t="s">
        <v>576</v>
      </c>
      <c r="B465" s="748" t="s">
        <v>577</v>
      </c>
      <c r="C465" s="749" t="s">
        <v>589</v>
      </c>
      <c r="D465" s="750" t="s">
        <v>590</v>
      </c>
      <c r="E465" s="751">
        <v>50113013</v>
      </c>
      <c r="F465" s="750" t="s">
        <v>1304</v>
      </c>
      <c r="G465" s="749" t="s">
        <v>604</v>
      </c>
      <c r="H465" s="749">
        <v>847476</v>
      </c>
      <c r="I465" s="749">
        <v>112782</v>
      </c>
      <c r="J465" s="749" t="s">
        <v>1365</v>
      </c>
      <c r="K465" s="749" t="s">
        <v>1366</v>
      </c>
      <c r="L465" s="752">
        <v>675.0260366972476</v>
      </c>
      <c r="M465" s="752">
        <v>5.45</v>
      </c>
      <c r="N465" s="753">
        <v>3678.8918999999996</v>
      </c>
    </row>
    <row r="466" spans="1:14" ht="14.4" customHeight="1" x14ac:dyDescent="0.3">
      <c r="A466" s="747" t="s">
        <v>576</v>
      </c>
      <c r="B466" s="748" t="s">
        <v>577</v>
      </c>
      <c r="C466" s="749" t="s">
        <v>589</v>
      </c>
      <c r="D466" s="750" t="s">
        <v>590</v>
      </c>
      <c r="E466" s="751">
        <v>50113013</v>
      </c>
      <c r="F466" s="750" t="s">
        <v>1304</v>
      </c>
      <c r="G466" s="749" t="s">
        <v>604</v>
      </c>
      <c r="H466" s="749">
        <v>96414</v>
      </c>
      <c r="I466" s="749">
        <v>96414</v>
      </c>
      <c r="J466" s="749" t="s">
        <v>1367</v>
      </c>
      <c r="K466" s="749" t="s">
        <v>1368</v>
      </c>
      <c r="L466" s="752">
        <v>57.99018181818181</v>
      </c>
      <c r="M466" s="752">
        <v>22</v>
      </c>
      <c r="N466" s="753">
        <v>1275.7839999999999</v>
      </c>
    </row>
    <row r="467" spans="1:14" ht="14.4" customHeight="1" x14ac:dyDescent="0.3">
      <c r="A467" s="747" t="s">
        <v>576</v>
      </c>
      <c r="B467" s="748" t="s">
        <v>577</v>
      </c>
      <c r="C467" s="749" t="s">
        <v>589</v>
      </c>
      <c r="D467" s="750" t="s">
        <v>590</v>
      </c>
      <c r="E467" s="751">
        <v>50113013</v>
      </c>
      <c r="F467" s="750" t="s">
        <v>1304</v>
      </c>
      <c r="G467" s="749" t="s">
        <v>604</v>
      </c>
      <c r="H467" s="749">
        <v>216199</v>
      </c>
      <c r="I467" s="749">
        <v>216199</v>
      </c>
      <c r="J467" s="749" t="s">
        <v>1369</v>
      </c>
      <c r="K467" s="749" t="s">
        <v>1370</v>
      </c>
      <c r="L467" s="752">
        <v>100.59999999999998</v>
      </c>
      <c r="M467" s="752">
        <v>2</v>
      </c>
      <c r="N467" s="753">
        <v>201.19999999999996</v>
      </c>
    </row>
    <row r="468" spans="1:14" ht="14.4" customHeight="1" x14ac:dyDescent="0.3">
      <c r="A468" s="747" t="s">
        <v>576</v>
      </c>
      <c r="B468" s="748" t="s">
        <v>577</v>
      </c>
      <c r="C468" s="749" t="s">
        <v>589</v>
      </c>
      <c r="D468" s="750" t="s">
        <v>590</v>
      </c>
      <c r="E468" s="751">
        <v>50113013</v>
      </c>
      <c r="F468" s="750" t="s">
        <v>1304</v>
      </c>
      <c r="G468" s="749" t="s">
        <v>604</v>
      </c>
      <c r="H468" s="749">
        <v>216183</v>
      </c>
      <c r="I468" s="749">
        <v>216183</v>
      </c>
      <c r="J468" s="749" t="s">
        <v>1371</v>
      </c>
      <c r="K468" s="749" t="s">
        <v>1372</v>
      </c>
      <c r="L468" s="752">
        <v>251.15999999999997</v>
      </c>
      <c r="M468" s="752">
        <v>30</v>
      </c>
      <c r="N468" s="753">
        <v>7534.7999999999993</v>
      </c>
    </row>
    <row r="469" spans="1:14" ht="14.4" customHeight="1" x14ac:dyDescent="0.3">
      <c r="A469" s="747" t="s">
        <v>576</v>
      </c>
      <c r="B469" s="748" t="s">
        <v>577</v>
      </c>
      <c r="C469" s="749" t="s">
        <v>589</v>
      </c>
      <c r="D469" s="750" t="s">
        <v>590</v>
      </c>
      <c r="E469" s="751">
        <v>50113013</v>
      </c>
      <c r="F469" s="750" t="s">
        <v>1304</v>
      </c>
      <c r="G469" s="749" t="s">
        <v>607</v>
      </c>
      <c r="H469" s="749">
        <v>197000</v>
      </c>
      <c r="I469" s="749">
        <v>97000</v>
      </c>
      <c r="J469" s="749" t="s">
        <v>1373</v>
      </c>
      <c r="K469" s="749" t="s">
        <v>1374</v>
      </c>
      <c r="L469" s="752">
        <v>21.74</v>
      </c>
      <c r="M469" s="752">
        <v>50</v>
      </c>
      <c r="N469" s="753">
        <v>1087</v>
      </c>
    </row>
    <row r="470" spans="1:14" ht="14.4" customHeight="1" x14ac:dyDescent="0.3">
      <c r="A470" s="747" t="s">
        <v>576</v>
      </c>
      <c r="B470" s="748" t="s">
        <v>577</v>
      </c>
      <c r="C470" s="749" t="s">
        <v>589</v>
      </c>
      <c r="D470" s="750" t="s">
        <v>590</v>
      </c>
      <c r="E470" s="751">
        <v>50113013</v>
      </c>
      <c r="F470" s="750" t="s">
        <v>1304</v>
      </c>
      <c r="G470" s="749" t="s">
        <v>604</v>
      </c>
      <c r="H470" s="749">
        <v>202740</v>
      </c>
      <c r="I470" s="749">
        <v>202740</v>
      </c>
      <c r="J470" s="749" t="s">
        <v>1375</v>
      </c>
      <c r="K470" s="749" t="s">
        <v>1376</v>
      </c>
      <c r="L470" s="752">
        <v>392.48000000000008</v>
      </c>
      <c r="M470" s="752">
        <v>2</v>
      </c>
      <c r="N470" s="753">
        <v>784.96000000000015</v>
      </c>
    </row>
    <row r="471" spans="1:14" ht="14.4" customHeight="1" x14ac:dyDescent="0.3">
      <c r="A471" s="747" t="s">
        <v>576</v>
      </c>
      <c r="B471" s="748" t="s">
        <v>577</v>
      </c>
      <c r="C471" s="749" t="s">
        <v>589</v>
      </c>
      <c r="D471" s="750" t="s">
        <v>590</v>
      </c>
      <c r="E471" s="751">
        <v>50113013</v>
      </c>
      <c r="F471" s="750" t="s">
        <v>1304</v>
      </c>
      <c r="G471" s="749" t="s">
        <v>604</v>
      </c>
      <c r="H471" s="749">
        <v>207636</v>
      </c>
      <c r="I471" s="749">
        <v>207636</v>
      </c>
      <c r="J471" s="749" t="s">
        <v>1377</v>
      </c>
      <c r="K471" s="749" t="s">
        <v>1378</v>
      </c>
      <c r="L471" s="752">
        <v>2737.6800000000003</v>
      </c>
      <c r="M471" s="752">
        <v>1</v>
      </c>
      <c r="N471" s="753">
        <v>2737.6800000000003</v>
      </c>
    </row>
    <row r="472" spans="1:14" ht="14.4" customHeight="1" x14ac:dyDescent="0.3">
      <c r="A472" s="747" t="s">
        <v>576</v>
      </c>
      <c r="B472" s="748" t="s">
        <v>577</v>
      </c>
      <c r="C472" s="749" t="s">
        <v>589</v>
      </c>
      <c r="D472" s="750" t="s">
        <v>590</v>
      </c>
      <c r="E472" s="751">
        <v>50113013</v>
      </c>
      <c r="F472" s="750" t="s">
        <v>1304</v>
      </c>
      <c r="G472" s="749" t="s">
        <v>604</v>
      </c>
      <c r="H472" s="749">
        <v>155636</v>
      </c>
      <c r="I472" s="749">
        <v>55636</v>
      </c>
      <c r="J472" s="749" t="s">
        <v>1379</v>
      </c>
      <c r="K472" s="749" t="s">
        <v>1380</v>
      </c>
      <c r="L472" s="752">
        <v>52.669999999999995</v>
      </c>
      <c r="M472" s="752">
        <v>2</v>
      </c>
      <c r="N472" s="753">
        <v>105.33999999999999</v>
      </c>
    </row>
    <row r="473" spans="1:14" ht="14.4" customHeight="1" x14ac:dyDescent="0.3">
      <c r="A473" s="747" t="s">
        <v>576</v>
      </c>
      <c r="B473" s="748" t="s">
        <v>577</v>
      </c>
      <c r="C473" s="749" t="s">
        <v>589</v>
      </c>
      <c r="D473" s="750" t="s">
        <v>590</v>
      </c>
      <c r="E473" s="751">
        <v>50113013</v>
      </c>
      <c r="F473" s="750" t="s">
        <v>1304</v>
      </c>
      <c r="G473" s="749" t="s">
        <v>604</v>
      </c>
      <c r="H473" s="749">
        <v>207116</v>
      </c>
      <c r="I473" s="749">
        <v>207116</v>
      </c>
      <c r="J473" s="749" t="s">
        <v>1381</v>
      </c>
      <c r="K473" s="749" t="s">
        <v>1382</v>
      </c>
      <c r="L473" s="752">
        <v>419.52</v>
      </c>
      <c r="M473" s="752">
        <v>2</v>
      </c>
      <c r="N473" s="753">
        <v>839.04</v>
      </c>
    </row>
    <row r="474" spans="1:14" ht="14.4" customHeight="1" x14ac:dyDescent="0.3">
      <c r="A474" s="747" t="s">
        <v>576</v>
      </c>
      <c r="B474" s="748" t="s">
        <v>577</v>
      </c>
      <c r="C474" s="749" t="s">
        <v>589</v>
      </c>
      <c r="D474" s="750" t="s">
        <v>590</v>
      </c>
      <c r="E474" s="751">
        <v>50113013</v>
      </c>
      <c r="F474" s="750" t="s">
        <v>1304</v>
      </c>
      <c r="G474" s="749" t="s">
        <v>604</v>
      </c>
      <c r="H474" s="749">
        <v>101076</v>
      </c>
      <c r="I474" s="749">
        <v>1076</v>
      </c>
      <c r="J474" s="749" t="s">
        <v>1383</v>
      </c>
      <c r="K474" s="749" t="s">
        <v>1072</v>
      </c>
      <c r="L474" s="752">
        <v>78.430000000000007</v>
      </c>
      <c r="M474" s="752">
        <v>2</v>
      </c>
      <c r="N474" s="753">
        <v>156.86000000000001</v>
      </c>
    </row>
    <row r="475" spans="1:14" ht="14.4" customHeight="1" x14ac:dyDescent="0.3">
      <c r="A475" s="747" t="s">
        <v>576</v>
      </c>
      <c r="B475" s="748" t="s">
        <v>577</v>
      </c>
      <c r="C475" s="749" t="s">
        <v>589</v>
      </c>
      <c r="D475" s="750" t="s">
        <v>590</v>
      </c>
      <c r="E475" s="751">
        <v>50113013</v>
      </c>
      <c r="F475" s="750" t="s">
        <v>1304</v>
      </c>
      <c r="G475" s="749" t="s">
        <v>604</v>
      </c>
      <c r="H475" s="749">
        <v>101077</v>
      </c>
      <c r="I475" s="749">
        <v>1077</v>
      </c>
      <c r="J475" s="749" t="s">
        <v>1384</v>
      </c>
      <c r="K475" s="749" t="s">
        <v>1072</v>
      </c>
      <c r="L475" s="752">
        <v>59.599999999999994</v>
      </c>
      <c r="M475" s="752">
        <v>1</v>
      </c>
      <c r="N475" s="753">
        <v>59.599999999999994</v>
      </c>
    </row>
    <row r="476" spans="1:14" ht="14.4" customHeight="1" x14ac:dyDescent="0.3">
      <c r="A476" s="747" t="s">
        <v>576</v>
      </c>
      <c r="B476" s="748" t="s">
        <v>577</v>
      </c>
      <c r="C476" s="749" t="s">
        <v>589</v>
      </c>
      <c r="D476" s="750" t="s">
        <v>590</v>
      </c>
      <c r="E476" s="751">
        <v>50113013</v>
      </c>
      <c r="F476" s="750" t="s">
        <v>1304</v>
      </c>
      <c r="G476" s="749" t="s">
        <v>604</v>
      </c>
      <c r="H476" s="749">
        <v>132559</v>
      </c>
      <c r="I476" s="749">
        <v>32559</v>
      </c>
      <c r="J476" s="749" t="s">
        <v>1385</v>
      </c>
      <c r="K476" s="749" t="s">
        <v>1386</v>
      </c>
      <c r="L476" s="752">
        <v>66.949999999999989</v>
      </c>
      <c r="M476" s="752">
        <v>2</v>
      </c>
      <c r="N476" s="753">
        <v>133.89999999999998</v>
      </c>
    </row>
    <row r="477" spans="1:14" ht="14.4" customHeight="1" x14ac:dyDescent="0.3">
      <c r="A477" s="747" t="s">
        <v>576</v>
      </c>
      <c r="B477" s="748" t="s">
        <v>577</v>
      </c>
      <c r="C477" s="749" t="s">
        <v>589</v>
      </c>
      <c r="D477" s="750" t="s">
        <v>590</v>
      </c>
      <c r="E477" s="751">
        <v>50113013</v>
      </c>
      <c r="F477" s="750" t="s">
        <v>1304</v>
      </c>
      <c r="G477" s="749" t="s">
        <v>604</v>
      </c>
      <c r="H477" s="749">
        <v>201970</v>
      </c>
      <c r="I477" s="749">
        <v>201970</v>
      </c>
      <c r="J477" s="749" t="s">
        <v>1387</v>
      </c>
      <c r="K477" s="749" t="s">
        <v>1388</v>
      </c>
      <c r="L477" s="752">
        <v>72.358750000000001</v>
      </c>
      <c r="M477" s="752">
        <v>8</v>
      </c>
      <c r="N477" s="753">
        <v>578.87</v>
      </c>
    </row>
    <row r="478" spans="1:14" ht="14.4" customHeight="1" x14ac:dyDescent="0.3">
      <c r="A478" s="747" t="s">
        <v>576</v>
      </c>
      <c r="B478" s="748" t="s">
        <v>577</v>
      </c>
      <c r="C478" s="749" t="s">
        <v>589</v>
      </c>
      <c r="D478" s="750" t="s">
        <v>590</v>
      </c>
      <c r="E478" s="751">
        <v>50113013</v>
      </c>
      <c r="F478" s="750" t="s">
        <v>1304</v>
      </c>
      <c r="G478" s="749" t="s">
        <v>604</v>
      </c>
      <c r="H478" s="749">
        <v>201977</v>
      </c>
      <c r="I478" s="749">
        <v>201977</v>
      </c>
      <c r="J478" s="749" t="s">
        <v>1389</v>
      </c>
      <c r="K478" s="749" t="s">
        <v>1390</v>
      </c>
      <c r="L478" s="752">
        <v>416.94</v>
      </c>
      <c r="M478" s="752">
        <v>6</v>
      </c>
      <c r="N478" s="753">
        <v>2501.64</v>
      </c>
    </row>
    <row r="479" spans="1:14" ht="14.4" customHeight="1" x14ac:dyDescent="0.3">
      <c r="A479" s="747" t="s">
        <v>576</v>
      </c>
      <c r="B479" s="748" t="s">
        <v>577</v>
      </c>
      <c r="C479" s="749" t="s">
        <v>589</v>
      </c>
      <c r="D479" s="750" t="s">
        <v>590</v>
      </c>
      <c r="E479" s="751">
        <v>50113013</v>
      </c>
      <c r="F479" s="750" t="s">
        <v>1304</v>
      </c>
      <c r="G479" s="749" t="s">
        <v>604</v>
      </c>
      <c r="H479" s="749">
        <v>161980</v>
      </c>
      <c r="I479" s="749">
        <v>61980</v>
      </c>
      <c r="J479" s="749" t="s">
        <v>1391</v>
      </c>
      <c r="K479" s="749" t="s">
        <v>1392</v>
      </c>
      <c r="L479" s="752">
        <v>103.05999999999999</v>
      </c>
      <c r="M479" s="752">
        <v>1</v>
      </c>
      <c r="N479" s="753">
        <v>103.05999999999999</v>
      </c>
    </row>
    <row r="480" spans="1:14" ht="14.4" customHeight="1" x14ac:dyDescent="0.3">
      <c r="A480" s="747" t="s">
        <v>576</v>
      </c>
      <c r="B480" s="748" t="s">
        <v>577</v>
      </c>
      <c r="C480" s="749" t="s">
        <v>589</v>
      </c>
      <c r="D480" s="750" t="s">
        <v>590</v>
      </c>
      <c r="E480" s="751">
        <v>50113013</v>
      </c>
      <c r="F480" s="750" t="s">
        <v>1304</v>
      </c>
      <c r="G480" s="749" t="s">
        <v>607</v>
      </c>
      <c r="H480" s="749">
        <v>113453</v>
      </c>
      <c r="I480" s="749">
        <v>113453</v>
      </c>
      <c r="J480" s="749" t="s">
        <v>1393</v>
      </c>
      <c r="K480" s="749" t="s">
        <v>1394</v>
      </c>
      <c r="L480" s="752">
        <v>460.35</v>
      </c>
      <c r="M480" s="752">
        <v>20</v>
      </c>
      <c r="N480" s="753">
        <v>9207</v>
      </c>
    </row>
    <row r="481" spans="1:14" ht="14.4" customHeight="1" x14ac:dyDescent="0.3">
      <c r="A481" s="747" t="s">
        <v>576</v>
      </c>
      <c r="B481" s="748" t="s">
        <v>577</v>
      </c>
      <c r="C481" s="749" t="s">
        <v>589</v>
      </c>
      <c r="D481" s="750" t="s">
        <v>590</v>
      </c>
      <c r="E481" s="751">
        <v>50113013</v>
      </c>
      <c r="F481" s="750" t="s">
        <v>1304</v>
      </c>
      <c r="G481" s="749" t="s">
        <v>578</v>
      </c>
      <c r="H481" s="749">
        <v>201030</v>
      </c>
      <c r="I481" s="749">
        <v>201030</v>
      </c>
      <c r="J481" s="749" t="s">
        <v>1395</v>
      </c>
      <c r="K481" s="749" t="s">
        <v>1396</v>
      </c>
      <c r="L481" s="752">
        <v>26.61</v>
      </c>
      <c r="M481" s="752">
        <v>330</v>
      </c>
      <c r="N481" s="753">
        <v>8781.2999999999993</v>
      </c>
    </row>
    <row r="482" spans="1:14" ht="14.4" customHeight="1" x14ac:dyDescent="0.3">
      <c r="A482" s="747" t="s">
        <v>576</v>
      </c>
      <c r="B482" s="748" t="s">
        <v>577</v>
      </c>
      <c r="C482" s="749" t="s">
        <v>589</v>
      </c>
      <c r="D482" s="750" t="s">
        <v>590</v>
      </c>
      <c r="E482" s="751">
        <v>50113013</v>
      </c>
      <c r="F482" s="750" t="s">
        <v>1304</v>
      </c>
      <c r="G482" s="749" t="s">
        <v>604</v>
      </c>
      <c r="H482" s="749">
        <v>106264</v>
      </c>
      <c r="I482" s="749">
        <v>6264</v>
      </c>
      <c r="J482" s="749" t="s">
        <v>1397</v>
      </c>
      <c r="K482" s="749" t="s">
        <v>1398</v>
      </c>
      <c r="L482" s="752">
        <v>31.717377544994953</v>
      </c>
      <c r="M482" s="752">
        <v>61</v>
      </c>
      <c r="N482" s="753">
        <v>1934.7600302446922</v>
      </c>
    </row>
    <row r="483" spans="1:14" ht="14.4" customHeight="1" x14ac:dyDescent="0.3">
      <c r="A483" s="747" t="s">
        <v>576</v>
      </c>
      <c r="B483" s="748" t="s">
        <v>577</v>
      </c>
      <c r="C483" s="749" t="s">
        <v>589</v>
      </c>
      <c r="D483" s="750" t="s">
        <v>590</v>
      </c>
      <c r="E483" s="751">
        <v>50113013</v>
      </c>
      <c r="F483" s="750" t="s">
        <v>1304</v>
      </c>
      <c r="G483" s="749" t="s">
        <v>604</v>
      </c>
      <c r="H483" s="749">
        <v>116600</v>
      </c>
      <c r="I483" s="749">
        <v>16600</v>
      </c>
      <c r="J483" s="749" t="s">
        <v>1399</v>
      </c>
      <c r="K483" s="749" t="s">
        <v>1400</v>
      </c>
      <c r="L483" s="752">
        <v>23.564439764111231</v>
      </c>
      <c r="M483" s="752">
        <v>1187</v>
      </c>
      <c r="N483" s="753">
        <v>27970.990000000031</v>
      </c>
    </row>
    <row r="484" spans="1:14" ht="14.4" customHeight="1" x14ac:dyDescent="0.3">
      <c r="A484" s="747" t="s">
        <v>576</v>
      </c>
      <c r="B484" s="748" t="s">
        <v>577</v>
      </c>
      <c r="C484" s="749" t="s">
        <v>589</v>
      </c>
      <c r="D484" s="750" t="s">
        <v>590</v>
      </c>
      <c r="E484" s="751">
        <v>50113013</v>
      </c>
      <c r="F484" s="750" t="s">
        <v>1304</v>
      </c>
      <c r="G484" s="749" t="s">
        <v>604</v>
      </c>
      <c r="H484" s="749">
        <v>117149</v>
      </c>
      <c r="I484" s="749">
        <v>17149</v>
      </c>
      <c r="J484" s="749" t="s">
        <v>1399</v>
      </c>
      <c r="K484" s="749" t="s">
        <v>1401</v>
      </c>
      <c r="L484" s="752">
        <v>163.83681813474121</v>
      </c>
      <c r="M484" s="752">
        <v>24</v>
      </c>
      <c r="N484" s="753">
        <v>3932.0836352337892</v>
      </c>
    </row>
    <row r="485" spans="1:14" ht="14.4" customHeight="1" x14ac:dyDescent="0.3">
      <c r="A485" s="747" t="s">
        <v>576</v>
      </c>
      <c r="B485" s="748" t="s">
        <v>577</v>
      </c>
      <c r="C485" s="749" t="s">
        <v>589</v>
      </c>
      <c r="D485" s="750" t="s">
        <v>590</v>
      </c>
      <c r="E485" s="751">
        <v>50113013</v>
      </c>
      <c r="F485" s="750" t="s">
        <v>1304</v>
      </c>
      <c r="G485" s="749" t="s">
        <v>607</v>
      </c>
      <c r="H485" s="749">
        <v>166269</v>
      </c>
      <c r="I485" s="749">
        <v>166269</v>
      </c>
      <c r="J485" s="749" t="s">
        <v>1402</v>
      </c>
      <c r="K485" s="749" t="s">
        <v>1403</v>
      </c>
      <c r="L485" s="752">
        <v>54.292222222222222</v>
      </c>
      <c r="M485" s="752">
        <v>180</v>
      </c>
      <c r="N485" s="753">
        <v>9772.6</v>
      </c>
    </row>
    <row r="486" spans="1:14" ht="14.4" customHeight="1" x14ac:dyDescent="0.3">
      <c r="A486" s="747" t="s">
        <v>576</v>
      </c>
      <c r="B486" s="748" t="s">
        <v>577</v>
      </c>
      <c r="C486" s="749" t="s">
        <v>589</v>
      </c>
      <c r="D486" s="750" t="s">
        <v>590</v>
      </c>
      <c r="E486" s="751">
        <v>50113013</v>
      </c>
      <c r="F486" s="750" t="s">
        <v>1304</v>
      </c>
      <c r="G486" s="749" t="s">
        <v>607</v>
      </c>
      <c r="H486" s="749">
        <v>166265</v>
      </c>
      <c r="I486" s="749">
        <v>166265</v>
      </c>
      <c r="J486" s="749" t="s">
        <v>1404</v>
      </c>
      <c r="K486" s="749" t="s">
        <v>1372</v>
      </c>
      <c r="L486" s="752">
        <v>33.80833333333333</v>
      </c>
      <c r="M486" s="752">
        <v>60</v>
      </c>
      <c r="N486" s="753">
        <v>2028.5</v>
      </c>
    </row>
    <row r="487" spans="1:14" ht="14.4" customHeight="1" x14ac:dyDescent="0.3">
      <c r="A487" s="747" t="s">
        <v>576</v>
      </c>
      <c r="B487" s="748" t="s">
        <v>577</v>
      </c>
      <c r="C487" s="749" t="s">
        <v>589</v>
      </c>
      <c r="D487" s="750" t="s">
        <v>590</v>
      </c>
      <c r="E487" s="751">
        <v>50113013</v>
      </c>
      <c r="F487" s="750" t="s">
        <v>1304</v>
      </c>
      <c r="G487" s="749" t="s">
        <v>604</v>
      </c>
      <c r="H487" s="749">
        <v>201967</v>
      </c>
      <c r="I487" s="749">
        <v>201967</v>
      </c>
      <c r="J487" s="749" t="s">
        <v>1405</v>
      </c>
      <c r="K487" s="749" t="s">
        <v>1323</v>
      </c>
      <c r="L487" s="752">
        <v>294.03000000000014</v>
      </c>
      <c r="M487" s="752">
        <v>9.5999999999999979</v>
      </c>
      <c r="N487" s="753">
        <v>2822.688000000001</v>
      </c>
    </row>
    <row r="488" spans="1:14" ht="14.4" customHeight="1" x14ac:dyDescent="0.3">
      <c r="A488" s="747" t="s">
        <v>576</v>
      </c>
      <c r="B488" s="748" t="s">
        <v>577</v>
      </c>
      <c r="C488" s="749" t="s">
        <v>589</v>
      </c>
      <c r="D488" s="750" t="s">
        <v>590</v>
      </c>
      <c r="E488" s="751">
        <v>50113013</v>
      </c>
      <c r="F488" s="750" t="s">
        <v>1304</v>
      </c>
      <c r="G488" s="749" t="s">
        <v>607</v>
      </c>
      <c r="H488" s="749">
        <v>118547</v>
      </c>
      <c r="I488" s="749">
        <v>18547</v>
      </c>
      <c r="J488" s="749" t="s">
        <v>1406</v>
      </c>
      <c r="K488" s="749" t="s">
        <v>1407</v>
      </c>
      <c r="L488" s="752">
        <v>123.5</v>
      </c>
      <c r="M488" s="752">
        <v>3</v>
      </c>
      <c r="N488" s="753">
        <v>370.5</v>
      </c>
    </row>
    <row r="489" spans="1:14" ht="14.4" customHeight="1" x14ac:dyDescent="0.3">
      <c r="A489" s="747" t="s">
        <v>576</v>
      </c>
      <c r="B489" s="748" t="s">
        <v>577</v>
      </c>
      <c r="C489" s="749" t="s">
        <v>589</v>
      </c>
      <c r="D489" s="750" t="s">
        <v>590</v>
      </c>
      <c r="E489" s="751">
        <v>50113013</v>
      </c>
      <c r="F489" s="750" t="s">
        <v>1304</v>
      </c>
      <c r="G489" s="749" t="s">
        <v>607</v>
      </c>
      <c r="H489" s="749">
        <v>103708</v>
      </c>
      <c r="I489" s="749">
        <v>3708</v>
      </c>
      <c r="J489" s="749" t="s">
        <v>1408</v>
      </c>
      <c r="K489" s="749" t="s">
        <v>1409</v>
      </c>
      <c r="L489" s="752">
        <v>1128.73</v>
      </c>
      <c r="M489" s="752">
        <v>3.2</v>
      </c>
      <c r="N489" s="753">
        <v>3611.9360000000001</v>
      </c>
    </row>
    <row r="490" spans="1:14" ht="14.4" customHeight="1" x14ac:dyDescent="0.3">
      <c r="A490" s="747" t="s">
        <v>576</v>
      </c>
      <c r="B490" s="748" t="s">
        <v>577</v>
      </c>
      <c r="C490" s="749" t="s">
        <v>589</v>
      </c>
      <c r="D490" s="750" t="s">
        <v>590</v>
      </c>
      <c r="E490" s="751">
        <v>50113014</v>
      </c>
      <c r="F490" s="750" t="s">
        <v>1410</v>
      </c>
      <c r="G490" s="749" t="s">
        <v>604</v>
      </c>
      <c r="H490" s="749">
        <v>186397</v>
      </c>
      <c r="I490" s="749">
        <v>86397</v>
      </c>
      <c r="J490" s="749" t="s">
        <v>1411</v>
      </c>
      <c r="K490" s="749" t="s">
        <v>1412</v>
      </c>
      <c r="L490" s="752">
        <v>90.38000000000001</v>
      </c>
      <c r="M490" s="752">
        <v>1</v>
      </c>
      <c r="N490" s="753">
        <v>90.38000000000001</v>
      </c>
    </row>
    <row r="491" spans="1:14" ht="14.4" customHeight="1" x14ac:dyDescent="0.3">
      <c r="A491" s="747" t="s">
        <v>576</v>
      </c>
      <c r="B491" s="748" t="s">
        <v>577</v>
      </c>
      <c r="C491" s="749" t="s">
        <v>589</v>
      </c>
      <c r="D491" s="750" t="s">
        <v>590</v>
      </c>
      <c r="E491" s="751">
        <v>50113014</v>
      </c>
      <c r="F491" s="750" t="s">
        <v>1410</v>
      </c>
      <c r="G491" s="749" t="s">
        <v>604</v>
      </c>
      <c r="H491" s="749">
        <v>165485</v>
      </c>
      <c r="I491" s="749">
        <v>65485</v>
      </c>
      <c r="J491" s="749" t="s">
        <v>1413</v>
      </c>
      <c r="K491" s="749" t="s">
        <v>1414</v>
      </c>
      <c r="L491" s="752">
        <v>73.440000000000026</v>
      </c>
      <c r="M491" s="752">
        <v>1</v>
      </c>
      <c r="N491" s="753">
        <v>73.440000000000026</v>
      </c>
    </row>
    <row r="492" spans="1:14" ht="14.4" customHeight="1" x14ac:dyDescent="0.3">
      <c r="A492" s="747" t="s">
        <v>576</v>
      </c>
      <c r="B492" s="748" t="s">
        <v>577</v>
      </c>
      <c r="C492" s="749" t="s">
        <v>589</v>
      </c>
      <c r="D492" s="750" t="s">
        <v>590</v>
      </c>
      <c r="E492" s="751">
        <v>50113014</v>
      </c>
      <c r="F492" s="750" t="s">
        <v>1410</v>
      </c>
      <c r="G492" s="749" t="s">
        <v>607</v>
      </c>
      <c r="H492" s="749">
        <v>64942</v>
      </c>
      <c r="I492" s="749">
        <v>64942</v>
      </c>
      <c r="J492" s="749" t="s">
        <v>1415</v>
      </c>
      <c r="K492" s="749" t="s">
        <v>1416</v>
      </c>
      <c r="L492" s="752">
        <v>284.67999999999995</v>
      </c>
      <c r="M492" s="752">
        <v>1</v>
      </c>
      <c r="N492" s="753">
        <v>284.67999999999995</v>
      </c>
    </row>
    <row r="493" spans="1:14" ht="14.4" customHeight="1" x14ac:dyDescent="0.3">
      <c r="A493" s="747" t="s">
        <v>576</v>
      </c>
      <c r="B493" s="748" t="s">
        <v>577</v>
      </c>
      <c r="C493" s="749" t="s">
        <v>589</v>
      </c>
      <c r="D493" s="750" t="s">
        <v>590</v>
      </c>
      <c r="E493" s="751">
        <v>50113014</v>
      </c>
      <c r="F493" s="750" t="s">
        <v>1410</v>
      </c>
      <c r="G493" s="749" t="s">
        <v>604</v>
      </c>
      <c r="H493" s="749">
        <v>850734</v>
      </c>
      <c r="I493" s="749">
        <v>149384</v>
      </c>
      <c r="J493" s="749" t="s">
        <v>1417</v>
      </c>
      <c r="K493" s="749" t="s">
        <v>1418</v>
      </c>
      <c r="L493" s="752">
        <v>3349.665</v>
      </c>
      <c r="M493" s="752">
        <v>20</v>
      </c>
      <c r="N493" s="753">
        <v>66993.3</v>
      </c>
    </row>
    <row r="494" spans="1:14" ht="14.4" customHeight="1" x14ac:dyDescent="0.3">
      <c r="A494" s="747" t="s">
        <v>576</v>
      </c>
      <c r="B494" s="748" t="s">
        <v>577</v>
      </c>
      <c r="C494" s="749" t="s">
        <v>589</v>
      </c>
      <c r="D494" s="750" t="s">
        <v>590</v>
      </c>
      <c r="E494" s="751">
        <v>50113014</v>
      </c>
      <c r="F494" s="750" t="s">
        <v>1410</v>
      </c>
      <c r="G494" s="749" t="s">
        <v>607</v>
      </c>
      <c r="H494" s="749">
        <v>164401</v>
      </c>
      <c r="I494" s="749">
        <v>164401</v>
      </c>
      <c r="J494" s="749" t="s">
        <v>1419</v>
      </c>
      <c r="K494" s="749" t="s">
        <v>1420</v>
      </c>
      <c r="L494" s="752">
        <v>148.5</v>
      </c>
      <c r="M494" s="752">
        <v>3.4</v>
      </c>
      <c r="N494" s="753">
        <v>504.9</v>
      </c>
    </row>
    <row r="495" spans="1:14" ht="14.4" customHeight="1" x14ac:dyDescent="0.3">
      <c r="A495" s="747" t="s">
        <v>576</v>
      </c>
      <c r="B495" s="748" t="s">
        <v>577</v>
      </c>
      <c r="C495" s="749" t="s">
        <v>589</v>
      </c>
      <c r="D495" s="750" t="s">
        <v>590</v>
      </c>
      <c r="E495" s="751">
        <v>50113014</v>
      </c>
      <c r="F495" s="750" t="s">
        <v>1410</v>
      </c>
      <c r="G495" s="749" t="s">
        <v>607</v>
      </c>
      <c r="H495" s="749">
        <v>164407</v>
      </c>
      <c r="I495" s="749">
        <v>164407</v>
      </c>
      <c r="J495" s="749" t="s">
        <v>1419</v>
      </c>
      <c r="K495" s="749" t="s">
        <v>1421</v>
      </c>
      <c r="L495" s="752">
        <v>294.8</v>
      </c>
      <c r="M495" s="752">
        <v>2.2999999999999998</v>
      </c>
      <c r="N495" s="753">
        <v>678.04</v>
      </c>
    </row>
    <row r="496" spans="1:14" ht="14.4" customHeight="1" x14ac:dyDescent="0.3">
      <c r="A496" s="747" t="s">
        <v>576</v>
      </c>
      <c r="B496" s="748" t="s">
        <v>577</v>
      </c>
      <c r="C496" s="749" t="s">
        <v>589</v>
      </c>
      <c r="D496" s="750" t="s">
        <v>590</v>
      </c>
      <c r="E496" s="751">
        <v>50113014</v>
      </c>
      <c r="F496" s="750" t="s">
        <v>1410</v>
      </c>
      <c r="G496" s="749" t="s">
        <v>604</v>
      </c>
      <c r="H496" s="749">
        <v>116895</v>
      </c>
      <c r="I496" s="749">
        <v>16895</v>
      </c>
      <c r="J496" s="749" t="s">
        <v>1422</v>
      </c>
      <c r="K496" s="749" t="s">
        <v>1423</v>
      </c>
      <c r="L496" s="752">
        <v>108.63</v>
      </c>
      <c r="M496" s="752">
        <v>3</v>
      </c>
      <c r="N496" s="753">
        <v>325.89</v>
      </c>
    </row>
    <row r="497" spans="1:14" ht="14.4" customHeight="1" x14ac:dyDescent="0.3">
      <c r="A497" s="747" t="s">
        <v>576</v>
      </c>
      <c r="B497" s="748" t="s">
        <v>577</v>
      </c>
      <c r="C497" s="749" t="s">
        <v>589</v>
      </c>
      <c r="D497" s="750" t="s">
        <v>590</v>
      </c>
      <c r="E497" s="751">
        <v>50113014</v>
      </c>
      <c r="F497" s="750" t="s">
        <v>1410</v>
      </c>
      <c r="G497" s="749" t="s">
        <v>604</v>
      </c>
      <c r="H497" s="749">
        <v>116896</v>
      </c>
      <c r="I497" s="749">
        <v>16896</v>
      </c>
      <c r="J497" s="749" t="s">
        <v>1424</v>
      </c>
      <c r="K497" s="749" t="s">
        <v>1425</v>
      </c>
      <c r="L497" s="752">
        <v>108.0611111111111</v>
      </c>
      <c r="M497" s="752">
        <v>9</v>
      </c>
      <c r="N497" s="753">
        <v>972.55</v>
      </c>
    </row>
    <row r="498" spans="1:14" ht="14.4" customHeight="1" x14ac:dyDescent="0.3">
      <c r="A498" s="747" t="s">
        <v>576</v>
      </c>
      <c r="B498" s="748" t="s">
        <v>577</v>
      </c>
      <c r="C498" s="749" t="s">
        <v>594</v>
      </c>
      <c r="D498" s="750" t="s">
        <v>595</v>
      </c>
      <c r="E498" s="751">
        <v>50113001</v>
      </c>
      <c r="F498" s="750" t="s">
        <v>603</v>
      </c>
      <c r="G498" s="749" t="s">
        <v>604</v>
      </c>
      <c r="H498" s="749">
        <v>116320</v>
      </c>
      <c r="I498" s="749">
        <v>16320</v>
      </c>
      <c r="J498" s="749" t="s">
        <v>703</v>
      </c>
      <c r="K498" s="749" t="s">
        <v>705</v>
      </c>
      <c r="L498" s="752">
        <v>117.95999999999991</v>
      </c>
      <c r="M498" s="752">
        <v>1</v>
      </c>
      <c r="N498" s="753">
        <v>117.95999999999991</v>
      </c>
    </row>
    <row r="499" spans="1:14" ht="14.4" customHeight="1" x14ac:dyDescent="0.3">
      <c r="A499" s="747" t="s">
        <v>576</v>
      </c>
      <c r="B499" s="748" t="s">
        <v>577</v>
      </c>
      <c r="C499" s="749" t="s">
        <v>594</v>
      </c>
      <c r="D499" s="750" t="s">
        <v>595</v>
      </c>
      <c r="E499" s="751">
        <v>50113001</v>
      </c>
      <c r="F499" s="750" t="s">
        <v>603</v>
      </c>
      <c r="G499" s="749" t="s">
        <v>604</v>
      </c>
      <c r="H499" s="749">
        <v>930444</v>
      </c>
      <c r="I499" s="749">
        <v>0</v>
      </c>
      <c r="J499" s="749" t="s">
        <v>1426</v>
      </c>
      <c r="K499" s="749" t="s">
        <v>578</v>
      </c>
      <c r="L499" s="752">
        <v>37.4345</v>
      </c>
      <c r="M499" s="752">
        <v>1</v>
      </c>
      <c r="N499" s="753">
        <v>37.4345</v>
      </c>
    </row>
    <row r="500" spans="1:14" ht="14.4" customHeight="1" x14ac:dyDescent="0.3">
      <c r="A500" s="747" t="s">
        <v>576</v>
      </c>
      <c r="B500" s="748" t="s">
        <v>577</v>
      </c>
      <c r="C500" s="749" t="s">
        <v>594</v>
      </c>
      <c r="D500" s="750" t="s">
        <v>595</v>
      </c>
      <c r="E500" s="751">
        <v>50113001</v>
      </c>
      <c r="F500" s="750" t="s">
        <v>603</v>
      </c>
      <c r="G500" s="749" t="s">
        <v>607</v>
      </c>
      <c r="H500" s="749">
        <v>127737</v>
      </c>
      <c r="I500" s="749">
        <v>127737</v>
      </c>
      <c r="J500" s="749" t="s">
        <v>1031</v>
      </c>
      <c r="K500" s="749" t="s">
        <v>1032</v>
      </c>
      <c r="L500" s="752">
        <v>53.855999999999995</v>
      </c>
      <c r="M500" s="752">
        <v>5</v>
      </c>
      <c r="N500" s="753">
        <v>269.27999999999997</v>
      </c>
    </row>
    <row r="501" spans="1:14" ht="14.4" customHeight="1" x14ac:dyDescent="0.3">
      <c r="A501" s="747" t="s">
        <v>576</v>
      </c>
      <c r="B501" s="748" t="s">
        <v>577</v>
      </c>
      <c r="C501" s="749" t="s">
        <v>597</v>
      </c>
      <c r="D501" s="750" t="s">
        <v>598</v>
      </c>
      <c r="E501" s="751">
        <v>50113001</v>
      </c>
      <c r="F501" s="750" t="s">
        <v>603</v>
      </c>
      <c r="G501" s="749" t="s">
        <v>604</v>
      </c>
      <c r="H501" s="749">
        <v>147251</v>
      </c>
      <c r="I501" s="749">
        <v>147251</v>
      </c>
      <c r="J501" s="749" t="s">
        <v>1427</v>
      </c>
      <c r="K501" s="749" t="s">
        <v>1428</v>
      </c>
      <c r="L501" s="752">
        <v>19.25</v>
      </c>
      <c r="M501" s="752">
        <v>10</v>
      </c>
      <c r="N501" s="753">
        <v>192.5</v>
      </c>
    </row>
    <row r="502" spans="1:14" ht="14.4" customHeight="1" x14ac:dyDescent="0.3">
      <c r="A502" s="747" t="s">
        <v>576</v>
      </c>
      <c r="B502" s="748" t="s">
        <v>577</v>
      </c>
      <c r="C502" s="749" t="s">
        <v>597</v>
      </c>
      <c r="D502" s="750" t="s">
        <v>598</v>
      </c>
      <c r="E502" s="751">
        <v>50113001</v>
      </c>
      <c r="F502" s="750" t="s">
        <v>603</v>
      </c>
      <c r="G502" s="749" t="s">
        <v>604</v>
      </c>
      <c r="H502" s="749">
        <v>846758</v>
      </c>
      <c r="I502" s="749">
        <v>103387</v>
      </c>
      <c r="J502" s="749" t="s">
        <v>1429</v>
      </c>
      <c r="K502" s="749" t="s">
        <v>1430</v>
      </c>
      <c r="L502" s="752">
        <v>73.044999999999973</v>
      </c>
      <c r="M502" s="752">
        <v>6</v>
      </c>
      <c r="N502" s="753">
        <v>438.26999999999981</v>
      </c>
    </row>
    <row r="503" spans="1:14" ht="14.4" customHeight="1" x14ac:dyDescent="0.3">
      <c r="A503" s="747" t="s">
        <v>576</v>
      </c>
      <c r="B503" s="748" t="s">
        <v>577</v>
      </c>
      <c r="C503" s="749" t="s">
        <v>597</v>
      </c>
      <c r="D503" s="750" t="s">
        <v>598</v>
      </c>
      <c r="E503" s="751">
        <v>50113001</v>
      </c>
      <c r="F503" s="750" t="s">
        <v>603</v>
      </c>
      <c r="G503" s="749" t="s">
        <v>604</v>
      </c>
      <c r="H503" s="749">
        <v>192729</v>
      </c>
      <c r="I503" s="749">
        <v>92729</v>
      </c>
      <c r="J503" s="749" t="s">
        <v>1431</v>
      </c>
      <c r="K503" s="749" t="s">
        <v>1432</v>
      </c>
      <c r="L503" s="752">
        <v>48.525512836973164</v>
      </c>
      <c r="M503" s="752">
        <v>7</v>
      </c>
      <c r="N503" s="753">
        <v>339.67858985881213</v>
      </c>
    </row>
    <row r="504" spans="1:14" ht="14.4" customHeight="1" x14ac:dyDescent="0.3">
      <c r="A504" s="747" t="s">
        <v>576</v>
      </c>
      <c r="B504" s="748" t="s">
        <v>577</v>
      </c>
      <c r="C504" s="749" t="s">
        <v>597</v>
      </c>
      <c r="D504" s="750" t="s">
        <v>598</v>
      </c>
      <c r="E504" s="751">
        <v>50113001</v>
      </c>
      <c r="F504" s="750" t="s">
        <v>603</v>
      </c>
      <c r="G504" s="749" t="s">
        <v>604</v>
      </c>
      <c r="H504" s="749">
        <v>100362</v>
      </c>
      <c r="I504" s="749">
        <v>362</v>
      </c>
      <c r="J504" s="749" t="s">
        <v>610</v>
      </c>
      <c r="K504" s="749" t="s">
        <v>611</v>
      </c>
      <c r="L504" s="752">
        <v>86.618787878787884</v>
      </c>
      <c r="M504" s="752">
        <v>33</v>
      </c>
      <c r="N504" s="753">
        <v>2858.42</v>
      </c>
    </row>
    <row r="505" spans="1:14" ht="14.4" customHeight="1" x14ac:dyDescent="0.3">
      <c r="A505" s="747" t="s">
        <v>576</v>
      </c>
      <c r="B505" s="748" t="s">
        <v>577</v>
      </c>
      <c r="C505" s="749" t="s">
        <v>597</v>
      </c>
      <c r="D505" s="750" t="s">
        <v>598</v>
      </c>
      <c r="E505" s="751">
        <v>50113001</v>
      </c>
      <c r="F505" s="750" t="s">
        <v>603</v>
      </c>
      <c r="G505" s="749" t="s">
        <v>604</v>
      </c>
      <c r="H505" s="749">
        <v>153200</v>
      </c>
      <c r="I505" s="749">
        <v>53200</v>
      </c>
      <c r="J505" s="749" t="s">
        <v>1433</v>
      </c>
      <c r="K505" s="749" t="s">
        <v>1434</v>
      </c>
      <c r="L505" s="752">
        <v>40.634285714285717</v>
      </c>
      <c r="M505" s="752">
        <v>14</v>
      </c>
      <c r="N505" s="753">
        <v>568.88</v>
      </c>
    </row>
    <row r="506" spans="1:14" ht="14.4" customHeight="1" x14ac:dyDescent="0.3">
      <c r="A506" s="747" t="s">
        <v>576</v>
      </c>
      <c r="B506" s="748" t="s">
        <v>577</v>
      </c>
      <c r="C506" s="749" t="s">
        <v>597</v>
      </c>
      <c r="D506" s="750" t="s">
        <v>598</v>
      </c>
      <c r="E506" s="751">
        <v>50113001</v>
      </c>
      <c r="F506" s="750" t="s">
        <v>603</v>
      </c>
      <c r="G506" s="749" t="s">
        <v>607</v>
      </c>
      <c r="H506" s="749">
        <v>115378</v>
      </c>
      <c r="I506" s="749">
        <v>15378</v>
      </c>
      <c r="J506" s="749" t="s">
        <v>622</v>
      </c>
      <c r="K506" s="749" t="s">
        <v>623</v>
      </c>
      <c r="L506" s="752">
        <v>82.34</v>
      </c>
      <c r="M506" s="752">
        <v>1</v>
      </c>
      <c r="N506" s="753">
        <v>82.34</v>
      </c>
    </row>
    <row r="507" spans="1:14" ht="14.4" customHeight="1" x14ac:dyDescent="0.3">
      <c r="A507" s="747" t="s">
        <v>576</v>
      </c>
      <c r="B507" s="748" t="s">
        <v>577</v>
      </c>
      <c r="C507" s="749" t="s">
        <v>597</v>
      </c>
      <c r="D507" s="750" t="s">
        <v>598</v>
      </c>
      <c r="E507" s="751">
        <v>50113001</v>
      </c>
      <c r="F507" s="750" t="s">
        <v>603</v>
      </c>
      <c r="G507" s="749" t="s">
        <v>604</v>
      </c>
      <c r="H507" s="749">
        <v>199138</v>
      </c>
      <c r="I507" s="749">
        <v>99138</v>
      </c>
      <c r="J507" s="749" t="s">
        <v>1435</v>
      </c>
      <c r="K507" s="749" t="s">
        <v>1436</v>
      </c>
      <c r="L507" s="752">
        <v>33.89</v>
      </c>
      <c r="M507" s="752">
        <v>5</v>
      </c>
      <c r="N507" s="753">
        <v>169.45</v>
      </c>
    </row>
    <row r="508" spans="1:14" ht="14.4" customHeight="1" x14ac:dyDescent="0.3">
      <c r="A508" s="747" t="s">
        <v>576</v>
      </c>
      <c r="B508" s="748" t="s">
        <v>577</v>
      </c>
      <c r="C508" s="749" t="s">
        <v>597</v>
      </c>
      <c r="D508" s="750" t="s">
        <v>598</v>
      </c>
      <c r="E508" s="751">
        <v>50113001</v>
      </c>
      <c r="F508" s="750" t="s">
        <v>603</v>
      </c>
      <c r="G508" s="749" t="s">
        <v>604</v>
      </c>
      <c r="H508" s="749">
        <v>201384</v>
      </c>
      <c r="I508" s="749">
        <v>201384</v>
      </c>
      <c r="J508" s="749" t="s">
        <v>1437</v>
      </c>
      <c r="K508" s="749" t="s">
        <v>1438</v>
      </c>
      <c r="L508" s="752">
        <v>1170.6200000000003</v>
      </c>
      <c r="M508" s="752">
        <v>1</v>
      </c>
      <c r="N508" s="753">
        <v>1170.6200000000003</v>
      </c>
    </row>
    <row r="509" spans="1:14" ht="14.4" customHeight="1" x14ac:dyDescent="0.3">
      <c r="A509" s="747" t="s">
        <v>576</v>
      </c>
      <c r="B509" s="748" t="s">
        <v>577</v>
      </c>
      <c r="C509" s="749" t="s">
        <v>597</v>
      </c>
      <c r="D509" s="750" t="s">
        <v>598</v>
      </c>
      <c r="E509" s="751">
        <v>50113001</v>
      </c>
      <c r="F509" s="750" t="s">
        <v>603</v>
      </c>
      <c r="G509" s="749" t="s">
        <v>604</v>
      </c>
      <c r="H509" s="749">
        <v>176954</v>
      </c>
      <c r="I509" s="749">
        <v>176954</v>
      </c>
      <c r="J509" s="749" t="s">
        <v>624</v>
      </c>
      <c r="K509" s="749" t="s">
        <v>625</v>
      </c>
      <c r="L509" s="752">
        <v>95.384714285714281</v>
      </c>
      <c r="M509" s="752">
        <v>7</v>
      </c>
      <c r="N509" s="753">
        <v>667.69299999999998</v>
      </c>
    </row>
    <row r="510" spans="1:14" ht="14.4" customHeight="1" x14ac:dyDescent="0.3">
      <c r="A510" s="747" t="s">
        <v>576</v>
      </c>
      <c r="B510" s="748" t="s">
        <v>577</v>
      </c>
      <c r="C510" s="749" t="s">
        <v>597</v>
      </c>
      <c r="D510" s="750" t="s">
        <v>598</v>
      </c>
      <c r="E510" s="751">
        <v>50113001</v>
      </c>
      <c r="F510" s="750" t="s">
        <v>603</v>
      </c>
      <c r="G510" s="749" t="s">
        <v>604</v>
      </c>
      <c r="H510" s="749">
        <v>167547</v>
      </c>
      <c r="I510" s="749">
        <v>67547</v>
      </c>
      <c r="J510" s="749" t="s">
        <v>626</v>
      </c>
      <c r="K510" s="749" t="s">
        <v>627</v>
      </c>
      <c r="L510" s="752">
        <v>47.12</v>
      </c>
      <c r="M510" s="752">
        <v>3</v>
      </c>
      <c r="N510" s="753">
        <v>141.35999999999999</v>
      </c>
    </row>
    <row r="511" spans="1:14" ht="14.4" customHeight="1" x14ac:dyDescent="0.3">
      <c r="A511" s="747" t="s">
        <v>576</v>
      </c>
      <c r="B511" s="748" t="s">
        <v>577</v>
      </c>
      <c r="C511" s="749" t="s">
        <v>597</v>
      </c>
      <c r="D511" s="750" t="s">
        <v>598</v>
      </c>
      <c r="E511" s="751">
        <v>50113001</v>
      </c>
      <c r="F511" s="750" t="s">
        <v>603</v>
      </c>
      <c r="G511" s="749" t="s">
        <v>604</v>
      </c>
      <c r="H511" s="749">
        <v>194916</v>
      </c>
      <c r="I511" s="749">
        <v>94916</v>
      </c>
      <c r="J511" s="749" t="s">
        <v>634</v>
      </c>
      <c r="K511" s="749" t="s">
        <v>635</v>
      </c>
      <c r="L511" s="752">
        <v>85.442830188679253</v>
      </c>
      <c r="M511" s="752">
        <v>53</v>
      </c>
      <c r="N511" s="753">
        <v>4528.47</v>
      </c>
    </row>
    <row r="512" spans="1:14" ht="14.4" customHeight="1" x14ac:dyDescent="0.3">
      <c r="A512" s="747" t="s">
        <v>576</v>
      </c>
      <c r="B512" s="748" t="s">
        <v>577</v>
      </c>
      <c r="C512" s="749" t="s">
        <v>597</v>
      </c>
      <c r="D512" s="750" t="s">
        <v>598</v>
      </c>
      <c r="E512" s="751">
        <v>50113001</v>
      </c>
      <c r="F512" s="750" t="s">
        <v>603</v>
      </c>
      <c r="G512" s="749" t="s">
        <v>604</v>
      </c>
      <c r="H512" s="749">
        <v>988727</v>
      </c>
      <c r="I512" s="749">
        <v>192247</v>
      </c>
      <c r="J512" s="749" t="s">
        <v>1439</v>
      </c>
      <c r="K512" s="749" t="s">
        <v>1440</v>
      </c>
      <c r="L512" s="752">
        <v>73.649999999999991</v>
      </c>
      <c r="M512" s="752">
        <v>1</v>
      </c>
      <c r="N512" s="753">
        <v>73.649999999999991</v>
      </c>
    </row>
    <row r="513" spans="1:14" ht="14.4" customHeight="1" x14ac:dyDescent="0.3">
      <c r="A513" s="747" t="s">
        <v>576</v>
      </c>
      <c r="B513" s="748" t="s">
        <v>577</v>
      </c>
      <c r="C513" s="749" t="s">
        <v>597</v>
      </c>
      <c r="D513" s="750" t="s">
        <v>598</v>
      </c>
      <c r="E513" s="751">
        <v>50113001</v>
      </c>
      <c r="F513" s="750" t="s">
        <v>603</v>
      </c>
      <c r="G513" s="749" t="s">
        <v>607</v>
      </c>
      <c r="H513" s="749">
        <v>187158</v>
      </c>
      <c r="I513" s="749">
        <v>187158</v>
      </c>
      <c r="J513" s="749" t="s">
        <v>644</v>
      </c>
      <c r="K513" s="749" t="s">
        <v>645</v>
      </c>
      <c r="L513" s="752">
        <v>87.519999999999982</v>
      </c>
      <c r="M513" s="752">
        <v>1</v>
      </c>
      <c r="N513" s="753">
        <v>87.519999999999982</v>
      </c>
    </row>
    <row r="514" spans="1:14" ht="14.4" customHeight="1" x14ac:dyDescent="0.3">
      <c r="A514" s="747" t="s">
        <v>576</v>
      </c>
      <c r="B514" s="748" t="s">
        <v>577</v>
      </c>
      <c r="C514" s="749" t="s">
        <v>597</v>
      </c>
      <c r="D514" s="750" t="s">
        <v>598</v>
      </c>
      <c r="E514" s="751">
        <v>50113001</v>
      </c>
      <c r="F514" s="750" t="s">
        <v>603</v>
      </c>
      <c r="G514" s="749" t="s">
        <v>604</v>
      </c>
      <c r="H514" s="749">
        <v>158668</v>
      </c>
      <c r="I514" s="749">
        <v>158668</v>
      </c>
      <c r="J514" s="749" t="s">
        <v>1441</v>
      </c>
      <c r="K514" s="749" t="s">
        <v>1442</v>
      </c>
      <c r="L514" s="752">
        <v>75.05337349397594</v>
      </c>
      <c r="M514" s="752">
        <v>415</v>
      </c>
      <c r="N514" s="753">
        <v>31147.150000000016</v>
      </c>
    </row>
    <row r="515" spans="1:14" ht="14.4" customHeight="1" x14ac:dyDescent="0.3">
      <c r="A515" s="747" t="s">
        <v>576</v>
      </c>
      <c r="B515" s="748" t="s">
        <v>577</v>
      </c>
      <c r="C515" s="749" t="s">
        <v>597</v>
      </c>
      <c r="D515" s="750" t="s">
        <v>598</v>
      </c>
      <c r="E515" s="751">
        <v>50113001</v>
      </c>
      <c r="F515" s="750" t="s">
        <v>603</v>
      </c>
      <c r="G515" s="749" t="s">
        <v>604</v>
      </c>
      <c r="H515" s="749">
        <v>116551</v>
      </c>
      <c r="I515" s="749">
        <v>16551</v>
      </c>
      <c r="J515" s="749" t="s">
        <v>648</v>
      </c>
      <c r="K515" s="749" t="s">
        <v>649</v>
      </c>
      <c r="L515" s="752">
        <v>1050.1799999999998</v>
      </c>
      <c r="M515" s="752">
        <v>2</v>
      </c>
      <c r="N515" s="753">
        <v>2100.3599999999997</v>
      </c>
    </row>
    <row r="516" spans="1:14" ht="14.4" customHeight="1" x14ac:dyDescent="0.3">
      <c r="A516" s="747" t="s">
        <v>576</v>
      </c>
      <c r="B516" s="748" t="s">
        <v>577</v>
      </c>
      <c r="C516" s="749" t="s">
        <v>597</v>
      </c>
      <c r="D516" s="750" t="s">
        <v>598</v>
      </c>
      <c r="E516" s="751">
        <v>50113001</v>
      </c>
      <c r="F516" s="750" t="s">
        <v>603</v>
      </c>
      <c r="G516" s="749" t="s">
        <v>604</v>
      </c>
      <c r="H516" s="749">
        <v>844960</v>
      </c>
      <c r="I516" s="749">
        <v>125114</v>
      </c>
      <c r="J516" s="749" t="s">
        <v>650</v>
      </c>
      <c r="K516" s="749" t="s">
        <v>652</v>
      </c>
      <c r="L516" s="752">
        <v>57.983339471632817</v>
      </c>
      <c r="M516" s="752">
        <v>18</v>
      </c>
      <c r="N516" s="753">
        <v>1043.7001104893907</v>
      </c>
    </row>
    <row r="517" spans="1:14" ht="14.4" customHeight="1" x14ac:dyDescent="0.3">
      <c r="A517" s="747" t="s">
        <v>576</v>
      </c>
      <c r="B517" s="748" t="s">
        <v>577</v>
      </c>
      <c r="C517" s="749" t="s">
        <v>597</v>
      </c>
      <c r="D517" s="750" t="s">
        <v>598</v>
      </c>
      <c r="E517" s="751">
        <v>50113001</v>
      </c>
      <c r="F517" s="750" t="s">
        <v>603</v>
      </c>
      <c r="G517" s="749" t="s">
        <v>604</v>
      </c>
      <c r="H517" s="749">
        <v>196610</v>
      </c>
      <c r="I517" s="749">
        <v>96610</v>
      </c>
      <c r="J517" s="749" t="s">
        <v>1443</v>
      </c>
      <c r="K517" s="749" t="s">
        <v>1444</v>
      </c>
      <c r="L517" s="752">
        <v>46.39</v>
      </c>
      <c r="M517" s="752">
        <v>2</v>
      </c>
      <c r="N517" s="753">
        <v>92.78</v>
      </c>
    </row>
    <row r="518" spans="1:14" ht="14.4" customHeight="1" x14ac:dyDescent="0.3">
      <c r="A518" s="747" t="s">
        <v>576</v>
      </c>
      <c r="B518" s="748" t="s">
        <v>577</v>
      </c>
      <c r="C518" s="749" t="s">
        <v>597</v>
      </c>
      <c r="D518" s="750" t="s">
        <v>598</v>
      </c>
      <c r="E518" s="751">
        <v>50113001</v>
      </c>
      <c r="F518" s="750" t="s">
        <v>603</v>
      </c>
      <c r="G518" s="749" t="s">
        <v>578</v>
      </c>
      <c r="H518" s="749">
        <v>849712</v>
      </c>
      <c r="I518" s="749">
        <v>125053</v>
      </c>
      <c r="J518" s="749" t="s">
        <v>655</v>
      </c>
      <c r="K518" s="749" t="s">
        <v>1445</v>
      </c>
      <c r="L518" s="752">
        <v>183.39000000000004</v>
      </c>
      <c r="M518" s="752">
        <v>2</v>
      </c>
      <c r="N518" s="753">
        <v>366.78000000000009</v>
      </c>
    </row>
    <row r="519" spans="1:14" ht="14.4" customHeight="1" x14ac:dyDescent="0.3">
      <c r="A519" s="747" t="s">
        <v>576</v>
      </c>
      <c r="B519" s="748" t="s">
        <v>577</v>
      </c>
      <c r="C519" s="749" t="s">
        <v>597</v>
      </c>
      <c r="D519" s="750" t="s">
        <v>598</v>
      </c>
      <c r="E519" s="751">
        <v>50113001</v>
      </c>
      <c r="F519" s="750" t="s">
        <v>603</v>
      </c>
      <c r="G519" s="749" t="s">
        <v>604</v>
      </c>
      <c r="H519" s="749">
        <v>850027</v>
      </c>
      <c r="I519" s="749">
        <v>125122</v>
      </c>
      <c r="J519" s="749" t="s">
        <v>1446</v>
      </c>
      <c r="K519" s="749" t="s">
        <v>1447</v>
      </c>
      <c r="L519" s="752">
        <v>238.7957142857143</v>
      </c>
      <c r="M519" s="752">
        <v>14</v>
      </c>
      <c r="N519" s="753">
        <v>3343.1400000000003</v>
      </c>
    </row>
    <row r="520" spans="1:14" ht="14.4" customHeight="1" x14ac:dyDescent="0.3">
      <c r="A520" s="747" t="s">
        <v>576</v>
      </c>
      <c r="B520" s="748" t="s">
        <v>577</v>
      </c>
      <c r="C520" s="749" t="s">
        <v>597</v>
      </c>
      <c r="D520" s="750" t="s">
        <v>598</v>
      </c>
      <c r="E520" s="751">
        <v>50113001</v>
      </c>
      <c r="F520" s="750" t="s">
        <v>603</v>
      </c>
      <c r="G520" s="749" t="s">
        <v>604</v>
      </c>
      <c r="H520" s="749">
        <v>847713</v>
      </c>
      <c r="I520" s="749">
        <v>125526</v>
      </c>
      <c r="J520" s="749" t="s">
        <v>1448</v>
      </c>
      <c r="K520" s="749" t="s">
        <v>1449</v>
      </c>
      <c r="L520" s="752">
        <v>87.570274403339468</v>
      </c>
      <c r="M520" s="752">
        <v>1</v>
      </c>
      <c r="N520" s="753">
        <v>87.570274403339468</v>
      </c>
    </row>
    <row r="521" spans="1:14" ht="14.4" customHeight="1" x14ac:dyDescent="0.3">
      <c r="A521" s="747" t="s">
        <v>576</v>
      </c>
      <c r="B521" s="748" t="s">
        <v>577</v>
      </c>
      <c r="C521" s="749" t="s">
        <v>597</v>
      </c>
      <c r="D521" s="750" t="s">
        <v>598</v>
      </c>
      <c r="E521" s="751">
        <v>50113001</v>
      </c>
      <c r="F521" s="750" t="s">
        <v>603</v>
      </c>
      <c r="G521" s="749" t="s">
        <v>604</v>
      </c>
      <c r="H521" s="749">
        <v>169789</v>
      </c>
      <c r="I521" s="749">
        <v>69789</v>
      </c>
      <c r="J521" s="749" t="s">
        <v>660</v>
      </c>
      <c r="K521" s="749" t="s">
        <v>1450</v>
      </c>
      <c r="L521" s="752">
        <v>21.87992307692307</v>
      </c>
      <c r="M521" s="752">
        <v>156</v>
      </c>
      <c r="N521" s="753">
        <v>3413.2679999999991</v>
      </c>
    </row>
    <row r="522" spans="1:14" ht="14.4" customHeight="1" x14ac:dyDescent="0.3">
      <c r="A522" s="747" t="s">
        <v>576</v>
      </c>
      <c r="B522" s="748" t="s">
        <v>577</v>
      </c>
      <c r="C522" s="749" t="s">
        <v>597</v>
      </c>
      <c r="D522" s="750" t="s">
        <v>598</v>
      </c>
      <c r="E522" s="751">
        <v>50113001</v>
      </c>
      <c r="F522" s="750" t="s">
        <v>603</v>
      </c>
      <c r="G522" s="749" t="s">
        <v>604</v>
      </c>
      <c r="H522" s="749">
        <v>189244</v>
      </c>
      <c r="I522" s="749">
        <v>89244</v>
      </c>
      <c r="J522" s="749" t="s">
        <v>660</v>
      </c>
      <c r="K522" s="749" t="s">
        <v>661</v>
      </c>
      <c r="L522" s="752">
        <v>20.759252581753831</v>
      </c>
      <c r="M522" s="752">
        <v>1180</v>
      </c>
      <c r="N522" s="753">
        <v>24495.91804646952</v>
      </c>
    </row>
    <row r="523" spans="1:14" ht="14.4" customHeight="1" x14ac:dyDescent="0.3">
      <c r="A523" s="747" t="s">
        <v>576</v>
      </c>
      <c r="B523" s="748" t="s">
        <v>577</v>
      </c>
      <c r="C523" s="749" t="s">
        <v>597</v>
      </c>
      <c r="D523" s="750" t="s">
        <v>598</v>
      </c>
      <c r="E523" s="751">
        <v>50113001</v>
      </c>
      <c r="F523" s="750" t="s">
        <v>603</v>
      </c>
      <c r="G523" s="749" t="s">
        <v>604</v>
      </c>
      <c r="H523" s="749">
        <v>169595</v>
      </c>
      <c r="I523" s="749">
        <v>69595</v>
      </c>
      <c r="J523" s="749" t="s">
        <v>1451</v>
      </c>
      <c r="K523" s="749" t="s">
        <v>663</v>
      </c>
      <c r="L523" s="752">
        <v>612.61</v>
      </c>
      <c r="M523" s="752">
        <v>8</v>
      </c>
      <c r="N523" s="753">
        <v>4900.88</v>
      </c>
    </row>
    <row r="524" spans="1:14" ht="14.4" customHeight="1" x14ac:dyDescent="0.3">
      <c r="A524" s="747" t="s">
        <v>576</v>
      </c>
      <c r="B524" s="748" t="s">
        <v>577</v>
      </c>
      <c r="C524" s="749" t="s">
        <v>597</v>
      </c>
      <c r="D524" s="750" t="s">
        <v>598</v>
      </c>
      <c r="E524" s="751">
        <v>50113001</v>
      </c>
      <c r="F524" s="750" t="s">
        <v>603</v>
      </c>
      <c r="G524" s="749" t="s">
        <v>604</v>
      </c>
      <c r="H524" s="749">
        <v>169725</v>
      </c>
      <c r="I524" s="749">
        <v>69725</v>
      </c>
      <c r="J524" s="749" t="s">
        <v>1452</v>
      </c>
      <c r="K524" s="749" t="s">
        <v>663</v>
      </c>
      <c r="L524" s="752">
        <v>30.27000015204051</v>
      </c>
      <c r="M524" s="752">
        <v>78</v>
      </c>
      <c r="N524" s="753">
        <v>2361.0600118591597</v>
      </c>
    </row>
    <row r="525" spans="1:14" ht="14.4" customHeight="1" x14ac:dyDescent="0.3">
      <c r="A525" s="747" t="s">
        <v>576</v>
      </c>
      <c r="B525" s="748" t="s">
        <v>577</v>
      </c>
      <c r="C525" s="749" t="s">
        <v>597</v>
      </c>
      <c r="D525" s="750" t="s">
        <v>598</v>
      </c>
      <c r="E525" s="751">
        <v>50113001</v>
      </c>
      <c r="F525" s="750" t="s">
        <v>603</v>
      </c>
      <c r="G525" s="749" t="s">
        <v>604</v>
      </c>
      <c r="H525" s="749">
        <v>187825</v>
      </c>
      <c r="I525" s="749">
        <v>87825</v>
      </c>
      <c r="J525" s="749" t="s">
        <v>1452</v>
      </c>
      <c r="K525" s="749" t="s">
        <v>1453</v>
      </c>
      <c r="L525" s="752">
        <v>80.369200000000006</v>
      </c>
      <c r="M525" s="752">
        <v>15</v>
      </c>
      <c r="N525" s="753">
        <v>1205.538</v>
      </c>
    </row>
    <row r="526" spans="1:14" ht="14.4" customHeight="1" x14ac:dyDescent="0.3">
      <c r="A526" s="747" t="s">
        <v>576</v>
      </c>
      <c r="B526" s="748" t="s">
        <v>577</v>
      </c>
      <c r="C526" s="749" t="s">
        <v>597</v>
      </c>
      <c r="D526" s="750" t="s">
        <v>598</v>
      </c>
      <c r="E526" s="751">
        <v>50113001</v>
      </c>
      <c r="F526" s="750" t="s">
        <v>603</v>
      </c>
      <c r="G526" s="749" t="s">
        <v>604</v>
      </c>
      <c r="H526" s="749">
        <v>169755</v>
      </c>
      <c r="I526" s="749">
        <v>69755</v>
      </c>
      <c r="J526" s="749" t="s">
        <v>662</v>
      </c>
      <c r="K526" s="749" t="s">
        <v>663</v>
      </c>
      <c r="L526" s="752">
        <v>36.93</v>
      </c>
      <c r="M526" s="752">
        <v>11</v>
      </c>
      <c r="N526" s="753">
        <v>406.23</v>
      </c>
    </row>
    <row r="527" spans="1:14" ht="14.4" customHeight="1" x14ac:dyDescent="0.3">
      <c r="A527" s="747" t="s">
        <v>576</v>
      </c>
      <c r="B527" s="748" t="s">
        <v>577</v>
      </c>
      <c r="C527" s="749" t="s">
        <v>597</v>
      </c>
      <c r="D527" s="750" t="s">
        <v>598</v>
      </c>
      <c r="E527" s="751">
        <v>50113001</v>
      </c>
      <c r="F527" s="750" t="s">
        <v>603</v>
      </c>
      <c r="G527" s="749" t="s">
        <v>604</v>
      </c>
      <c r="H527" s="749">
        <v>208456</v>
      </c>
      <c r="I527" s="749">
        <v>208456</v>
      </c>
      <c r="J527" s="749" t="s">
        <v>662</v>
      </c>
      <c r="K527" s="749" t="s">
        <v>1454</v>
      </c>
      <c r="L527" s="752">
        <v>738.54</v>
      </c>
      <c r="M527" s="752">
        <v>0.24999999999999989</v>
      </c>
      <c r="N527" s="753">
        <v>184.63499999999991</v>
      </c>
    </row>
    <row r="528" spans="1:14" ht="14.4" customHeight="1" x14ac:dyDescent="0.3">
      <c r="A528" s="747" t="s">
        <v>576</v>
      </c>
      <c r="B528" s="748" t="s">
        <v>577</v>
      </c>
      <c r="C528" s="749" t="s">
        <v>597</v>
      </c>
      <c r="D528" s="750" t="s">
        <v>598</v>
      </c>
      <c r="E528" s="751">
        <v>50113001</v>
      </c>
      <c r="F528" s="750" t="s">
        <v>603</v>
      </c>
      <c r="G528" s="749" t="s">
        <v>604</v>
      </c>
      <c r="H528" s="749">
        <v>187000</v>
      </c>
      <c r="I528" s="749">
        <v>87000</v>
      </c>
      <c r="J528" s="749" t="s">
        <v>1455</v>
      </c>
      <c r="K528" s="749" t="s">
        <v>1453</v>
      </c>
      <c r="L528" s="752">
        <v>37.659999999999989</v>
      </c>
      <c r="M528" s="752">
        <v>25</v>
      </c>
      <c r="N528" s="753">
        <v>941.49999999999977</v>
      </c>
    </row>
    <row r="529" spans="1:14" ht="14.4" customHeight="1" x14ac:dyDescent="0.3">
      <c r="A529" s="747" t="s">
        <v>576</v>
      </c>
      <c r="B529" s="748" t="s">
        <v>577</v>
      </c>
      <c r="C529" s="749" t="s">
        <v>597</v>
      </c>
      <c r="D529" s="750" t="s">
        <v>598</v>
      </c>
      <c r="E529" s="751">
        <v>50113001</v>
      </c>
      <c r="F529" s="750" t="s">
        <v>603</v>
      </c>
      <c r="G529" s="749" t="s">
        <v>604</v>
      </c>
      <c r="H529" s="749">
        <v>187822</v>
      </c>
      <c r="I529" s="749">
        <v>87822</v>
      </c>
      <c r="J529" s="749" t="s">
        <v>664</v>
      </c>
      <c r="K529" s="749" t="s">
        <v>665</v>
      </c>
      <c r="L529" s="752">
        <v>1328.5450000000001</v>
      </c>
      <c r="M529" s="752">
        <v>2</v>
      </c>
      <c r="N529" s="753">
        <v>2657.09</v>
      </c>
    </row>
    <row r="530" spans="1:14" ht="14.4" customHeight="1" x14ac:dyDescent="0.3">
      <c r="A530" s="747" t="s">
        <v>576</v>
      </c>
      <c r="B530" s="748" t="s">
        <v>577</v>
      </c>
      <c r="C530" s="749" t="s">
        <v>597</v>
      </c>
      <c r="D530" s="750" t="s">
        <v>598</v>
      </c>
      <c r="E530" s="751">
        <v>50113001</v>
      </c>
      <c r="F530" s="750" t="s">
        <v>603</v>
      </c>
      <c r="G530" s="749" t="s">
        <v>604</v>
      </c>
      <c r="H530" s="749">
        <v>992024</v>
      </c>
      <c r="I530" s="749">
        <v>0</v>
      </c>
      <c r="J530" s="749" t="s">
        <v>1456</v>
      </c>
      <c r="K530" s="749" t="s">
        <v>1457</v>
      </c>
      <c r="L530" s="752">
        <v>929.05</v>
      </c>
      <c r="M530" s="752">
        <v>2</v>
      </c>
      <c r="N530" s="753">
        <v>1858.1</v>
      </c>
    </row>
    <row r="531" spans="1:14" ht="14.4" customHeight="1" x14ac:dyDescent="0.3">
      <c r="A531" s="747" t="s">
        <v>576</v>
      </c>
      <c r="B531" s="748" t="s">
        <v>577</v>
      </c>
      <c r="C531" s="749" t="s">
        <v>597</v>
      </c>
      <c r="D531" s="750" t="s">
        <v>598</v>
      </c>
      <c r="E531" s="751">
        <v>50113001</v>
      </c>
      <c r="F531" s="750" t="s">
        <v>603</v>
      </c>
      <c r="G531" s="749" t="s">
        <v>604</v>
      </c>
      <c r="H531" s="749">
        <v>100392</v>
      </c>
      <c r="I531" s="749">
        <v>392</v>
      </c>
      <c r="J531" s="749" t="s">
        <v>1458</v>
      </c>
      <c r="K531" s="749" t="s">
        <v>1175</v>
      </c>
      <c r="L531" s="752">
        <v>57.940000000000019</v>
      </c>
      <c r="M531" s="752">
        <v>2</v>
      </c>
      <c r="N531" s="753">
        <v>115.88000000000004</v>
      </c>
    </row>
    <row r="532" spans="1:14" ht="14.4" customHeight="1" x14ac:dyDescent="0.3">
      <c r="A532" s="747" t="s">
        <v>576</v>
      </c>
      <c r="B532" s="748" t="s">
        <v>577</v>
      </c>
      <c r="C532" s="749" t="s">
        <v>597</v>
      </c>
      <c r="D532" s="750" t="s">
        <v>598</v>
      </c>
      <c r="E532" s="751">
        <v>50113001</v>
      </c>
      <c r="F532" s="750" t="s">
        <v>603</v>
      </c>
      <c r="G532" s="749" t="s">
        <v>604</v>
      </c>
      <c r="H532" s="749">
        <v>100394</v>
      </c>
      <c r="I532" s="749">
        <v>394</v>
      </c>
      <c r="J532" s="749" t="s">
        <v>1459</v>
      </c>
      <c r="K532" s="749" t="s">
        <v>1460</v>
      </c>
      <c r="L532" s="752">
        <v>65.739999999999981</v>
      </c>
      <c r="M532" s="752">
        <v>1</v>
      </c>
      <c r="N532" s="753">
        <v>65.739999999999981</v>
      </c>
    </row>
    <row r="533" spans="1:14" ht="14.4" customHeight="1" x14ac:dyDescent="0.3">
      <c r="A533" s="747" t="s">
        <v>576</v>
      </c>
      <c r="B533" s="748" t="s">
        <v>577</v>
      </c>
      <c r="C533" s="749" t="s">
        <v>597</v>
      </c>
      <c r="D533" s="750" t="s">
        <v>598</v>
      </c>
      <c r="E533" s="751">
        <v>50113001</v>
      </c>
      <c r="F533" s="750" t="s">
        <v>603</v>
      </c>
      <c r="G533" s="749" t="s">
        <v>604</v>
      </c>
      <c r="H533" s="749">
        <v>192351</v>
      </c>
      <c r="I533" s="749">
        <v>92351</v>
      </c>
      <c r="J533" s="749" t="s">
        <v>670</v>
      </c>
      <c r="K533" s="749" t="s">
        <v>671</v>
      </c>
      <c r="L533" s="752">
        <v>86.22</v>
      </c>
      <c r="M533" s="752">
        <v>10</v>
      </c>
      <c r="N533" s="753">
        <v>862.2</v>
      </c>
    </row>
    <row r="534" spans="1:14" ht="14.4" customHeight="1" x14ac:dyDescent="0.3">
      <c r="A534" s="747" t="s">
        <v>576</v>
      </c>
      <c r="B534" s="748" t="s">
        <v>577</v>
      </c>
      <c r="C534" s="749" t="s">
        <v>597</v>
      </c>
      <c r="D534" s="750" t="s">
        <v>598</v>
      </c>
      <c r="E534" s="751">
        <v>50113001</v>
      </c>
      <c r="F534" s="750" t="s">
        <v>603</v>
      </c>
      <c r="G534" s="749" t="s">
        <v>604</v>
      </c>
      <c r="H534" s="749">
        <v>176496</v>
      </c>
      <c r="I534" s="749">
        <v>76496</v>
      </c>
      <c r="J534" s="749" t="s">
        <v>674</v>
      </c>
      <c r="K534" s="749" t="s">
        <v>675</v>
      </c>
      <c r="L534" s="752">
        <v>125.43000000000002</v>
      </c>
      <c r="M534" s="752">
        <v>20</v>
      </c>
      <c r="N534" s="753">
        <v>2508.6000000000004</v>
      </c>
    </row>
    <row r="535" spans="1:14" ht="14.4" customHeight="1" x14ac:dyDescent="0.3">
      <c r="A535" s="747" t="s">
        <v>576</v>
      </c>
      <c r="B535" s="748" t="s">
        <v>577</v>
      </c>
      <c r="C535" s="749" t="s">
        <v>597</v>
      </c>
      <c r="D535" s="750" t="s">
        <v>598</v>
      </c>
      <c r="E535" s="751">
        <v>50113001</v>
      </c>
      <c r="F535" s="750" t="s">
        <v>603</v>
      </c>
      <c r="G535" s="749" t="s">
        <v>604</v>
      </c>
      <c r="H535" s="749">
        <v>162317</v>
      </c>
      <c r="I535" s="749">
        <v>62317</v>
      </c>
      <c r="J535" s="749" t="s">
        <v>1461</v>
      </c>
      <c r="K535" s="749" t="s">
        <v>1462</v>
      </c>
      <c r="L535" s="752">
        <v>357.86</v>
      </c>
      <c r="M535" s="752">
        <v>2</v>
      </c>
      <c r="N535" s="753">
        <v>715.72</v>
      </c>
    </row>
    <row r="536" spans="1:14" ht="14.4" customHeight="1" x14ac:dyDescent="0.3">
      <c r="A536" s="747" t="s">
        <v>576</v>
      </c>
      <c r="B536" s="748" t="s">
        <v>577</v>
      </c>
      <c r="C536" s="749" t="s">
        <v>597</v>
      </c>
      <c r="D536" s="750" t="s">
        <v>598</v>
      </c>
      <c r="E536" s="751">
        <v>50113001</v>
      </c>
      <c r="F536" s="750" t="s">
        <v>603</v>
      </c>
      <c r="G536" s="749" t="s">
        <v>607</v>
      </c>
      <c r="H536" s="749">
        <v>183974</v>
      </c>
      <c r="I536" s="749">
        <v>83974</v>
      </c>
      <c r="J536" s="749" t="s">
        <v>680</v>
      </c>
      <c r="K536" s="749" t="s">
        <v>681</v>
      </c>
      <c r="L536" s="752">
        <v>92.540555555555571</v>
      </c>
      <c r="M536" s="752">
        <v>18</v>
      </c>
      <c r="N536" s="753">
        <v>1665.7300000000002</v>
      </c>
    </row>
    <row r="537" spans="1:14" ht="14.4" customHeight="1" x14ac:dyDescent="0.3">
      <c r="A537" s="747" t="s">
        <v>576</v>
      </c>
      <c r="B537" s="748" t="s">
        <v>577</v>
      </c>
      <c r="C537" s="749" t="s">
        <v>597</v>
      </c>
      <c r="D537" s="750" t="s">
        <v>598</v>
      </c>
      <c r="E537" s="751">
        <v>50113001</v>
      </c>
      <c r="F537" s="750" t="s">
        <v>603</v>
      </c>
      <c r="G537" s="749" t="s">
        <v>607</v>
      </c>
      <c r="H537" s="749">
        <v>58038</v>
      </c>
      <c r="I537" s="749">
        <v>58038</v>
      </c>
      <c r="J537" s="749" t="s">
        <v>1463</v>
      </c>
      <c r="K537" s="749" t="s">
        <v>1464</v>
      </c>
      <c r="L537" s="752">
        <v>265.77999999999986</v>
      </c>
      <c r="M537" s="752">
        <v>1</v>
      </c>
      <c r="N537" s="753">
        <v>265.77999999999986</v>
      </c>
    </row>
    <row r="538" spans="1:14" ht="14.4" customHeight="1" x14ac:dyDescent="0.3">
      <c r="A538" s="747" t="s">
        <v>576</v>
      </c>
      <c r="B538" s="748" t="s">
        <v>577</v>
      </c>
      <c r="C538" s="749" t="s">
        <v>597</v>
      </c>
      <c r="D538" s="750" t="s">
        <v>598</v>
      </c>
      <c r="E538" s="751">
        <v>50113001</v>
      </c>
      <c r="F538" s="750" t="s">
        <v>603</v>
      </c>
      <c r="G538" s="749" t="s">
        <v>604</v>
      </c>
      <c r="H538" s="749">
        <v>845329</v>
      </c>
      <c r="I538" s="749">
        <v>0</v>
      </c>
      <c r="J538" s="749" t="s">
        <v>693</v>
      </c>
      <c r="K538" s="749" t="s">
        <v>578</v>
      </c>
      <c r="L538" s="752">
        <v>164.52454039110458</v>
      </c>
      <c r="M538" s="752">
        <v>9</v>
      </c>
      <c r="N538" s="753">
        <v>1480.7208635199413</v>
      </c>
    </row>
    <row r="539" spans="1:14" ht="14.4" customHeight="1" x14ac:dyDescent="0.3">
      <c r="A539" s="747" t="s">
        <v>576</v>
      </c>
      <c r="B539" s="748" t="s">
        <v>577</v>
      </c>
      <c r="C539" s="749" t="s">
        <v>597</v>
      </c>
      <c r="D539" s="750" t="s">
        <v>598</v>
      </c>
      <c r="E539" s="751">
        <v>50113001</v>
      </c>
      <c r="F539" s="750" t="s">
        <v>603</v>
      </c>
      <c r="G539" s="749" t="s">
        <v>604</v>
      </c>
      <c r="H539" s="749">
        <v>204603</v>
      </c>
      <c r="I539" s="749">
        <v>204603</v>
      </c>
      <c r="J539" s="749" t="s">
        <v>1465</v>
      </c>
      <c r="K539" s="749" t="s">
        <v>1466</v>
      </c>
      <c r="L539" s="752">
        <v>913</v>
      </c>
      <c r="M539" s="752">
        <v>8</v>
      </c>
      <c r="N539" s="753">
        <v>7304</v>
      </c>
    </row>
    <row r="540" spans="1:14" ht="14.4" customHeight="1" x14ac:dyDescent="0.3">
      <c r="A540" s="747" t="s">
        <v>576</v>
      </c>
      <c r="B540" s="748" t="s">
        <v>577</v>
      </c>
      <c r="C540" s="749" t="s">
        <v>597</v>
      </c>
      <c r="D540" s="750" t="s">
        <v>598</v>
      </c>
      <c r="E540" s="751">
        <v>50113001</v>
      </c>
      <c r="F540" s="750" t="s">
        <v>603</v>
      </c>
      <c r="G540" s="749" t="s">
        <v>604</v>
      </c>
      <c r="H540" s="749">
        <v>203954</v>
      </c>
      <c r="I540" s="749">
        <v>203954</v>
      </c>
      <c r="J540" s="749" t="s">
        <v>694</v>
      </c>
      <c r="K540" s="749" t="s">
        <v>695</v>
      </c>
      <c r="L540" s="752">
        <v>86.032499999999985</v>
      </c>
      <c r="M540" s="752">
        <v>8</v>
      </c>
      <c r="N540" s="753">
        <v>688.25999999999988</v>
      </c>
    </row>
    <row r="541" spans="1:14" ht="14.4" customHeight="1" x14ac:dyDescent="0.3">
      <c r="A541" s="747" t="s">
        <v>576</v>
      </c>
      <c r="B541" s="748" t="s">
        <v>577</v>
      </c>
      <c r="C541" s="749" t="s">
        <v>597</v>
      </c>
      <c r="D541" s="750" t="s">
        <v>598</v>
      </c>
      <c r="E541" s="751">
        <v>50113001</v>
      </c>
      <c r="F541" s="750" t="s">
        <v>603</v>
      </c>
      <c r="G541" s="749" t="s">
        <v>607</v>
      </c>
      <c r="H541" s="749">
        <v>158692</v>
      </c>
      <c r="I541" s="749">
        <v>158692</v>
      </c>
      <c r="J541" s="749" t="s">
        <v>700</v>
      </c>
      <c r="K541" s="749" t="s">
        <v>701</v>
      </c>
      <c r="L541" s="752">
        <v>26.150000000000002</v>
      </c>
      <c r="M541" s="752">
        <v>3</v>
      </c>
      <c r="N541" s="753">
        <v>78.45</v>
      </c>
    </row>
    <row r="542" spans="1:14" ht="14.4" customHeight="1" x14ac:dyDescent="0.3">
      <c r="A542" s="747" t="s">
        <v>576</v>
      </c>
      <c r="B542" s="748" t="s">
        <v>577</v>
      </c>
      <c r="C542" s="749" t="s">
        <v>597</v>
      </c>
      <c r="D542" s="750" t="s">
        <v>598</v>
      </c>
      <c r="E542" s="751">
        <v>50113001</v>
      </c>
      <c r="F542" s="750" t="s">
        <v>603</v>
      </c>
      <c r="G542" s="749" t="s">
        <v>604</v>
      </c>
      <c r="H542" s="749">
        <v>500458</v>
      </c>
      <c r="I542" s="749">
        <v>0</v>
      </c>
      <c r="J542" s="749" t="s">
        <v>1467</v>
      </c>
      <c r="K542" s="749" t="s">
        <v>578</v>
      </c>
      <c r="L542" s="752">
        <v>123.72000000000003</v>
      </c>
      <c r="M542" s="752">
        <v>1</v>
      </c>
      <c r="N542" s="753">
        <v>123.72000000000003</v>
      </c>
    </row>
    <row r="543" spans="1:14" ht="14.4" customHeight="1" x14ac:dyDescent="0.3">
      <c r="A543" s="747" t="s">
        <v>576</v>
      </c>
      <c r="B543" s="748" t="s">
        <v>577</v>
      </c>
      <c r="C543" s="749" t="s">
        <v>597</v>
      </c>
      <c r="D543" s="750" t="s">
        <v>598</v>
      </c>
      <c r="E543" s="751">
        <v>50113001</v>
      </c>
      <c r="F543" s="750" t="s">
        <v>603</v>
      </c>
      <c r="G543" s="749" t="s">
        <v>604</v>
      </c>
      <c r="H543" s="749">
        <v>116320</v>
      </c>
      <c r="I543" s="749">
        <v>16320</v>
      </c>
      <c r="J543" s="749" t="s">
        <v>703</v>
      </c>
      <c r="K543" s="749" t="s">
        <v>705</v>
      </c>
      <c r="L543" s="752">
        <v>117.96000000000002</v>
      </c>
      <c r="M543" s="752">
        <v>1</v>
      </c>
      <c r="N543" s="753">
        <v>117.96000000000002</v>
      </c>
    </row>
    <row r="544" spans="1:14" ht="14.4" customHeight="1" x14ac:dyDescent="0.3">
      <c r="A544" s="747" t="s">
        <v>576</v>
      </c>
      <c r="B544" s="748" t="s">
        <v>577</v>
      </c>
      <c r="C544" s="749" t="s">
        <v>597</v>
      </c>
      <c r="D544" s="750" t="s">
        <v>598</v>
      </c>
      <c r="E544" s="751">
        <v>50113001</v>
      </c>
      <c r="F544" s="750" t="s">
        <v>603</v>
      </c>
      <c r="G544" s="749" t="s">
        <v>604</v>
      </c>
      <c r="H544" s="749">
        <v>167939</v>
      </c>
      <c r="I544" s="749">
        <v>167939</v>
      </c>
      <c r="J544" s="749" t="s">
        <v>706</v>
      </c>
      <c r="K544" s="749" t="s">
        <v>707</v>
      </c>
      <c r="L544" s="752">
        <v>1625</v>
      </c>
      <c r="M544" s="752">
        <v>1</v>
      </c>
      <c r="N544" s="753">
        <v>1625</v>
      </c>
    </row>
    <row r="545" spans="1:14" ht="14.4" customHeight="1" x14ac:dyDescent="0.3">
      <c r="A545" s="747" t="s">
        <v>576</v>
      </c>
      <c r="B545" s="748" t="s">
        <v>577</v>
      </c>
      <c r="C545" s="749" t="s">
        <v>597</v>
      </c>
      <c r="D545" s="750" t="s">
        <v>598</v>
      </c>
      <c r="E545" s="751">
        <v>50113001</v>
      </c>
      <c r="F545" s="750" t="s">
        <v>603</v>
      </c>
      <c r="G545" s="749" t="s">
        <v>604</v>
      </c>
      <c r="H545" s="749">
        <v>199466</v>
      </c>
      <c r="I545" s="749">
        <v>199466</v>
      </c>
      <c r="J545" s="749" t="s">
        <v>708</v>
      </c>
      <c r="K545" s="749" t="s">
        <v>709</v>
      </c>
      <c r="L545" s="752">
        <v>91.38</v>
      </c>
      <c r="M545" s="752">
        <v>2</v>
      </c>
      <c r="N545" s="753">
        <v>182.76</v>
      </c>
    </row>
    <row r="546" spans="1:14" ht="14.4" customHeight="1" x14ac:dyDescent="0.3">
      <c r="A546" s="747" t="s">
        <v>576</v>
      </c>
      <c r="B546" s="748" t="s">
        <v>577</v>
      </c>
      <c r="C546" s="749" t="s">
        <v>597</v>
      </c>
      <c r="D546" s="750" t="s">
        <v>598</v>
      </c>
      <c r="E546" s="751">
        <v>50113001</v>
      </c>
      <c r="F546" s="750" t="s">
        <v>603</v>
      </c>
      <c r="G546" s="749" t="s">
        <v>604</v>
      </c>
      <c r="H546" s="749">
        <v>100407</v>
      </c>
      <c r="I546" s="749">
        <v>407</v>
      </c>
      <c r="J546" s="749" t="s">
        <v>1468</v>
      </c>
      <c r="K546" s="749" t="s">
        <v>1469</v>
      </c>
      <c r="L546" s="752">
        <v>185.25</v>
      </c>
      <c r="M546" s="752">
        <v>1</v>
      </c>
      <c r="N546" s="753">
        <v>185.25</v>
      </c>
    </row>
    <row r="547" spans="1:14" ht="14.4" customHeight="1" x14ac:dyDescent="0.3">
      <c r="A547" s="747" t="s">
        <v>576</v>
      </c>
      <c r="B547" s="748" t="s">
        <v>577</v>
      </c>
      <c r="C547" s="749" t="s">
        <v>597</v>
      </c>
      <c r="D547" s="750" t="s">
        <v>598</v>
      </c>
      <c r="E547" s="751">
        <v>50113001</v>
      </c>
      <c r="F547" s="750" t="s">
        <v>603</v>
      </c>
      <c r="G547" s="749" t="s">
        <v>604</v>
      </c>
      <c r="H547" s="749">
        <v>100409</v>
      </c>
      <c r="I547" s="749">
        <v>409</v>
      </c>
      <c r="J547" s="749" t="s">
        <v>712</v>
      </c>
      <c r="K547" s="749" t="s">
        <v>713</v>
      </c>
      <c r="L547" s="752">
        <v>70.7633009708738</v>
      </c>
      <c r="M547" s="752">
        <v>412</v>
      </c>
      <c r="N547" s="753">
        <v>29154.480000000003</v>
      </c>
    </row>
    <row r="548" spans="1:14" ht="14.4" customHeight="1" x14ac:dyDescent="0.3">
      <c r="A548" s="747" t="s">
        <v>576</v>
      </c>
      <c r="B548" s="748" t="s">
        <v>577</v>
      </c>
      <c r="C548" s="749" t="s">
        <v>597</v>
      </c>
      <c r="D548" s="750" t="s">
        <v>598</v>
      </c>
      <c r="E548" s="751">
        <v>50113001</v>
      </c>
      <c r="F548" s="750" t="s">
        <v>603</v>
      </c>
      <c r="G548" s="749" t="s">
        <v>604</v>
      </c>
      <c r="H548" s="749">
        <v>137275</v>
      </c>
      <c r="I548" s="749">
        <v>137275</v>
      </c>
      <c r="J548" s="749" t="s">
        <v>1470</v>
      </c>
      <c r="K548" s="749" t="s">
        <v>1471</v>
      </c>
      <c r="L548" s="752">
        <v>1057.02</v>
      </c>
      <c r="M548" s="752">
        <v>1</v>
      </c>
      <c r="N548" s="753">
        <v>1057.02</v>
      </c>
    </row>
    <row r="549" spans="1:14" ht="14.4" customHeight="1" x14ac:dyDescent="0.3">
      <c r="A549" s="747" t="s">
        <v>576</v>
      </c>
      <c r="B549" s="748" t="s">
        <v>577</v>
      </c>
      <c r="C549" s="749" t="s">
        <v>597</v>
      </c>
      <c r="D549" s="750" t="s">
        <v>598</v>
      </c>
      <c r="E549" s="751">
        <v>50113001</v>
      </c>
      <c r="F549" s="750" t="s">
        <v>603</v>
      </c>
      <c r="G549" s="749" t="s">
        <v>604</v>
      </c>
      <c r="H549" s="749">
        <v>187814</v>
      </c>
      <c r="I549" s="749">
        <v>87814</v>
      </c>
      <c r="J549" s="749" t="s">
        <v>1472</v>
      </c>
      <c r="K549" s="749" t="s">
        <v>1473</v>
      </c>
      <c r="L549" s="752">
        <v>535.71</v>
      </c>
      <c r="M549" s="752">
        <v>2</v>
      </c>
      <c r="N549" s="753">
        <v>1071.42</v>
      </c>
    </row>
    <row r="550" spans="1:14" ht="14.4" customHeight="1" x14ac:dyDescent="0.3">
      <c r="A550" s="747" t="s">
        <v>576</v>
      </c>
      <c r="B550" s="748" t="s">
        <v>577</v>
      </c>
      <c r="C550" s="749" t="s">
        <v>597</v>
      </c>
      <c r="D550" s="750" t="s">
        <v>598</v>
      </c>
      <c r="E550" s="751">
        <v>50113001</v>
      </c>
      <c r="F550" s="750" t="s">
        <v>603</v>
      </c>
      <c r="G550" s="749" t="s">
        <v>604</v>
      </c>
      <c r="H550" s="749">
        <v>102132</v>
      </c>
      <c r="I550" s="749">
        <v>2132</v>
      </c>
      <c r="J550" s="749" t="s">
        <v>715</v>
      </c>
      <c r="K550" s="749" t="s">
        <v>716</v>
      </c>
      <c r="L550" s="752">
        <v>136.32545454545456</v>
      </c>
      <c r="M550" s="752">
        <v>11</v>
      </c>
      <c r="N550" s="753">
        <v>1499.5800000000002</v>
      </c>
    </row>
    <row r="551" spans="1:14" ht="14.4" customHeight="1" x14ac:dyDescent="0.3">
      <c r="A551" s="747" t="s">
        <v>576</v>
      </c>
      <c r="B551" s="748" t="s">
        <v>577</v>
      </c>
      <c r="C551" s="749" t="s">
        <v>597</v>
      </c>
      <c r="D551" s="750" t="s">
        <v>598</v>
      </c>
      <c r="E551" s="751">
        <v>50113001</v>
      </c>
      <c r="F551" s="750" t="s">
        <v>603</v>
      </c>
      <c r="G551" s="749" t="s">
        <v>607</v>
      </c>
      <c r="H551" s="749">
        <v>849990</v>
      </c>
      <c r="I551" s="749">
        <v>102596</v>
      </c>
      <c r="J551" s="749" t="s">
        <v>718</v>
      </c>
      <c r="K551" s="749" t="s">
        <v>719</v>
      </c>
      <c r="L551" s="752">
        <v>24.75</v>
      </c>
      <c r="M551" s="752">
        <v>2</v>
      </c>
      <c r="N551" s="753">
        <v>49.5</v>
      </c>
    </row>
    <row r="552" spans="1:14" ht="14.4" customHeight="1" x14ac:dyDescent="0.3">
      <c r="A552" s="747" t="s">
        <v>576</v>
      </c>
      <c r="B552" s="748" t="s">
        <v>577</v>
      </c>
      <c r="C552" s="749" t="s">
        <v>597</v>
      </c>
      <c r="D552" s="750" t="s">
        <v>598</v>
      </c>
      <c r="E552" s="751">
        <v>50113001</v>
      </c>
      <c r="F552" s="750" t="s">
        <v>603</v>
      </c>
      <c r="G552" s="749" t="s">
        <v>604</v>
      </c>
      <c r="H552" s="749">
        <v>843217</v>
      </c>
      <c r="I552" s="749">
        <v>0</v>
      </c>
      <c r="J552" s="749" t="s">
        <v>1474</v>
      </c>
      <c r="K552" s="749" t="s">
        <v>1475</v>
      </c>
      <c r="L552" s="752">
        <v>208.25799999999998</v>
      </c>
      <c r="M552" s="752">
        <v>10</v>
      </c>
      <c r="N552" s="753">
        <v>2082.58</v>
      </c>
    </row>
    <row r="553" spans="1:14" ht="14.4" customHeight="1" x14ac:dyDescent="0.3">
      <c r="A553" s="747" t="s">
        <v>576</v>
      </c>
      <c r="B553" s="748" t="s">
        <v>577</v>
      </c>
      <c r="C553" s="749" t="s">
        <v>597</v>
      </c>
      <c r="D553" s="750" t="s">
        <v>598</v>
      </c>
      <c r="E553" s="751">
        <v>50113001</v>
      </c>
      <c r="F553" s="750" t="s">
        <v>603</v>
      </c>
      <c r="G553" s="749" t="s">
        <v>604</v>
      </c>
      <c r="H553" s="749">
        <v>990413</v>
      </c>
      <c r="I553" s="749">
        <v>0</v>
      </c>
      <c r="J553" s="749" t="s">
        <v>1476</v>
      </c>
      <c r="K553" s="749" t="s">
        <v>578</v>
      </c>
      <c r="L553" s="752">
        <v>350.61476923076918</v>
      </c>
      <c r="M553" s="752">
        <v>13</v>
      </c>
      <c r="N553" s="753">
        <v>4557.9919999999993</v>
      </c>
    </row>
    <row r="554" spans="1:14" ht="14.4" customHeight="1" x14ac:dyDescent="0.3">
      <c r="A554" s="747" t="s">
        <v>576</v>
      </c>
      <c r="B554" s="748" t="s">
        <v>577</v>
      </c>
      <c r="C554" s="749" t="s">
        <v>597</v>
      </c>
      <c r="D554" s="750" t="s">
        <v>598</v>
      </c>
      <c r="E554" s="751">
        <v>50113001</v>
      </c>
      <c r="F554" s="750" t="s">
        <v>603</v>
      </c>
      <c r="G554" s="749" t="s">
        <v>604</v>
      </c>
      <c r="H554" s="749">
        <v>150660</v>
      </c>
      <c r="I554" s="749">
        <v>150660</v>
      </c>
      <c r="J554" s="749" t="s">
        <v>723</v>
      </c>
      <c r="K554" s="749" t="s">
        <v>724</v>
      </c>
      <c r="L554" s="752">
        <v>801.28125</v>
      </c>
      <c r="M554" s="752">
        <v>16</v>
      </c>
      <c r="N554" s="753">
        <v>12820.5</v>
      </c>
    </row>
    <row r="555" spans="1:14" ht="14.4" customHeight="1" x14ac:dyDescent="0.3">
      <c r="A555" s="747" t="s">
        <v>576</v>
      </c>
      <c r="B555" s="748" t="s">
        <v>577</v>
      </c>
      <c r="C555" s="749" t="s">
        <v>597</v>
      </c>
      <c r="D555" s="750" t="s">
        <v>598</v>
      </c>
      <c r="E555" s="751">
        <v>50113001</v>
      </c>
      <c r="F555" s="750" t="s">
        <v>603</v>
      </c>
      <c r="G555" s="749" t="s">
        <v>604</v>
      </c>
      <c r="H555" s="749">
        <v>145981</v>
      </c>
      <c r="I555" s="749">
        <v>45981</v>
      </c>
      <c r="J555" s="749" t="s">
        <v>1477</v>
      </c>
      <c r="K555" s="749" t="s">
        <v>1478</v>
      </c>
      <c r="L555" s="752">
        <v>1704.5600000000002</v>
      </c>
      <c r="M555" s="752">
        <v>14</v>
      </c>
      <c r="N555" s="753">
        <v>23863.840000000004</v>
      </c>
    </row>
    <row r="556" spans="1:14" ht="14.4" customHeight="1" x14ac:dyDescent="0.3">
      <c r="A556" s="747" t="s">
        <v>576</v>
      </c>
      <c r="B556" s="748" t="s">
        <v>577</v>
      </c>
      <c r="C556" s="749" t="s">
        <v>597</v>
      </c>
      <c r="D556" s="750" t="s">
        <v>598</v>
      </c>
      <c r="E556" s="751">
        <v>50113001</v>
      </c>
      <c r="F556" s="750" t="s">
        <v>603</v>
      </c>
      <c r="G556" s="749" t="s">
        <v>607</v>
      </c>
      <c r="H556" s="749">
        <v>117431</v>
      </c>
      <c r="I556" s="749">
        <v>17431</v>
      </c>
      <c r="J556" s="749" t="s">
        <v>729</v>
      </c>
      <c r="K556" s="749" t="s">
        <v>616</v>
      </c>
      <c r="L556" s="752">
        <v>27.250042694364513</v>
      </c>
      <c r="M556" s="752">
        <v>2</v>
      </c>
      <c r="N556" s="753">
        <v>54.500085388729026</v>
      </c>
    </row>
    <row r="557" spans="1:14" ht="14.4" customHeight="1" x14ac:dyDescent="0.3">
      <c r="A557" s="747" t="s">
        <v>576</v>
      </c>
      <c r="B557" s="748" t="s">
        <v>577</v>
      </c>
      <c r="C557" s="749" t="s">
        <v>597</v>
      </c>
      <c r="D557" s="750" t="s">
        <v>598</v>
      </c>
      <c r="E557" s="751">
        <v>50113001</v>
      </c>
      <c r="F557" s="750" t="s">
        <v>603</v>
      </c>
      <c r="G557" s="749" t="s">
        <v>604</v>
      </c>
      <c r="H557" s="749">
        <v>202891</v>
      </c>
      <c r="I557" s="749">
        <v>202891</v>
      </c>
      <c r="J557" s="749" t="s">
        <v>1479</v>
      </c>
      <c r="K557" s="749" t="s">
        <v>1480</v>
      </c>
      <c r="L557" s="752">
        <v>109.57499999999999</v>
      </c>
      <c r="M557" s="752">
        <v>2</v>
      </c>
      <c r="N557" s="753">
        <v>219.14999999999998</v>
      </c>
    </row>
    <row r="558" spans="1:14" ht="14.4" customHeight="1" x14ac:dyDescent="0.3">
      <c r="A558" s="747" t="s">
        <v>576</v>
      </c>
      <c r="B558" s="748" t="s">
        <v>577</v>
      </c>
      <c r="C558" s="749" t="s">
        <v>597</v>
      </c>
      <c r="D558" s="750" t="s">
        <v>598</v>
      </c>
      <c r="E558" s="751">
        <v>50113001</v>
      </c>
      <c r="F558" s="750" t="s">
        <v>603</v>
      </c>
      <c r="G558" s="749" t="s">
        <v>604</v>
      </c>
      <c r="H558" s="749">
        <v>156992</v>
      </c>
      <c r="I558" s="749">
        <v>56992</v>
      </c>
      <c r="J558" s="749" t="s">
        <v>1481</v>
      </c>
      <c r="K558" s="749" t="s">
        <v>1482</v>
      </c>
      <c r="L558" s="752">
        <v>61.586666666666666</v>
      </c>
      <c r="M558" s="752">
        <v>3</v>
      </c>
      <c r="N558" s="753">
        <v>184.76</v>
      </c>
    </row>
    <row r="559" spans="1:14" ht="14.4" customHeight="1" x14ac:dyDescent="0.3">
      <c r="A559" s="747" t="s">
        <v>576</v>
      </c>
      <c r="B559" s="748" t="s">
        <v>577</v>
      </c>
      <c r="C559" s="749" t="s">
        <v>597</v>
      </c>
      <c r="D559" s="750" t="s">
        <v>598</v>
      </c>
      <c r="E559" s="751">
        <v>50113001</v>
      </c>
      <c r="F559" s="750" t="s">
        <v>603</v>
      </c>
      <c r="G559" s="749" t="s">
        <v>604</v>
      </c>
      <c r="H559" s="749">
        <v>156993</v>
      </c>
      <c r="I559" s="749">
        <v>56993</v>
      </c>
      <c r="J559" s="749" t="s">
        <v>734</v>
      </c>
      <c r="K559" s="749" t="s">
        <v>735</v>
      </c>
      <c r="L559" s="752">
        <v>73.181999999999988</v>
      </c>
      <c r="M559" s="752">
        <v>5</v>
      </c>
      <c r="N559" s="753">
        <v>365.90999999999997</v>
      </c>
    </row>
    <row r="560" spans="1:14" ht="14.4" customHeight="1" x14ac:dyDescent="0.3">
      <c r="A560" s="747" t="s">
        <v>576</v>
      </c>
      <c r="B560" s="748" t="s">
        <v>577</v>
      </c>
      <c r="C560" s="749" t="s">
        <v>597</v>
      </c>
      <c r="D560" s="750" t="s">
        <v>598</v>
      </c>
      <c r="E560" s="751">
        <v>50113001</v>
      </c>
      <c r="F560" s="750" t="s">
        <v>603</v>
      </c>
      <c r="G560" s="749" t="s">
        <v>607</v>
      </c>
      <c r="H560" s="749">
        <v>214427</v>
      </c>
      <c r="I560" s="749">
        <v>214427</v>
      </c>
      <c r="J560" s="749" t="s">
        <v>744</v>
      </c>
      <c r="K560" s="749" t="s">
        <v>745</v>
      </c>
      <c r="L560" s="752">
        <v>66.615054143429688</v>
      </c>
      <c r="M560" s="752">
        <v>695</v>
      </c>
      <c r="N560" s="753">
        <v>46297.462629683629</v>
      </c>
    </row>
    <row r="561" spans="1:14" ht="14.4" customHeight="1" x14ac:dyDescent="0.3">
      <c r="A561" s="747" t="s">
        <v>576</v>
      </c>
      <c r="B561" s="748" t="s">
        <v>577</v>
      </c>
      <c r="C561" s="749" t="s">
        <v>597</v>
      </c>
      <c r="D561" s="750" t="s">
        <v>598</v>
      </c>
      <c r="E561" s="751">
        <v>50113001</v>
      </c>
      <c r="F561" s="750" t="s">
        <v>603</v>
      </c>
      <c r="G561" s="749" t="s">
        <v>607</v>
      </c>
      <c r="H561" s="749">
        <v>113767</v>
      </c>
      <c r="I561" s="749">
        <v>13767</v>
      </c>
      <c r="J561" s="749" t="s">
        <v>746</v>
      </c>
      <c r="K561" s="749" t="s">
        <v>747</v>
      </c>
      <c r="L561" s="752">
        <v>44.880000000000031</v>
      </c>
      <c r="M561" s="752">
        <v>1</v>
      </c>
      <c r="N561" s="753">
        <v>44.880000000000031</v>
      </c>
    </row>
    <row r="562" spans="1:14" ht="14.4" customHeight="1" x14ac:dyDescent="0.3">
      <c r="A562" s="747" t="s">
        <v>576</v>
      </c>
      <c r="B562" s="748" t="s">
        <v>577</v>
      </c>
      <c r="C562" s="749" t="s">
        <v>597</v>
      </c>
      <c r="D562" s="750" t="s">
        <v>598</v>
      </c>
      <c r="E562" s="751">
        <v>50113001</v>
      </c>
      <c r="F562" s="750" t="s">
        <v>603</v>
      </c>
      <c r="G562" s="749" t="s">
        <v>607</v>
      </c>
      <c r="H562" s="749">
        <v>848765</v>
      </c>
      <c r="I562" s="749">
        <v>107938</v>
      </c>
      <c r="J562" s="749" t="s">
        <v>746</v>
      </c>
      <c r="K562" s="749" t="s">
        <v>749</v>
      </c>
      <c r="L562" s="752">
        <v>128.81966493886287</v>
      </c>
      <c r="M562" s="752">
        <v>269</v>
      </c>
      <c r="N562" s="753">
        <v>34652.489868554112</v>
      </c>
    </row>
    <row r="563" spans="1:14" ht="14.4" customHeight="1" x14ac:dyDescent="0.3">
      <c r="A563" s="747" t="s">
        <v>576</v>
      </c>
      <c r="B563" s="748" t="s">
        <v>577</v>
      </c>
      <c r="C563" s="749" t="s">
        <v>597</v>
      </c>
      <c r="D563" s="750" t="s">
        <v>598</v>
      </c>
      <c r="E563" s="751">
        <v>50113001</v>
      </c>
      <c r="F563" s="750" t="s">
        <v>603</v>
      </c>
      <c r="G563" s="749" t="s">
        <v>604</v>
      </c>
      <c r="H563" s="749">
        <v>845813</v>
      </c>
      <c r="I563" s="749">
        <v>0</v>
      </c>
      <c r="J563" s="749" t="s">
        <v>754</v>
      </c>
      <c r="K563" s="749" t="s">
        <v>578</v>
      </c>
      <c r="L563" s="752">
        <v>546.33600000000001</v>
      </c>
      <c r="M563" s="752">
        <v>5</v>
      </c>
      <c r="N563" s="753">
        <v>2731.6800000000003</v>
      </c>
    </row>
    <row r="564" spans="1:14" ht="14.4" customHeight="1" x14ac:dyDescent="0.3">
      <c r="A564" s="747" t="s">
        <v>576</v>
      </c>
      <c r="B564" s="748" t="s">
        <v>577</v>
      </c>
      <c r="C564" s="749" t="s">
        <v>597</v>
      </c>
      <c r="D564" s="750" t="s">
        <v>598</v>
      </c>
      <c r="E564" s="751">
        <v>50113001</v>
      </c>
      <c r="F564" s="750" t="s">
        <v>603</v>
      </c>
      <c r="G564" s="749" t="s">
        <v>604</v>
      </c>
      <c r="H564" s="749">
        <v>193105</v>
      </c>
      <c r="I564" s="749">
        <v>93105</v>
      </c>
      <c r="J564" s="749" t="s">
        <v>755</v>
      </c>
      <c r="K564" s="749" t="s">
        <v>757</v>
      </c>
      <c r="L564" s="752">
        <v>209.31454545454554</v>
      </c>
      <c r="M564" s="752">
        <v>11</v>
      </c>
      <c r="N564" s="753">
        <v>2302.4600000000009</v>
      </c>
    </row>
    <row r="565" spans="1:14" ht="14.4" customHeight="1" x14ac:dyDescent="0.3">
      <c r="A565" s="747" t="s">
        <v>576</v>
      </c>
      <c r="B565" s="748" t="s">
        <v>577</v>
      </c>
      <c r="C565" s="749" t="s">
        <v>597</v>
      </c>
      <c r="D565" s="750" t="s">
        <v>598</v>
      </c>
      <c r="E565" s="751">
        <v>50113001</v>
      </c>
      <c r="F565" s="750" t="s">
        <v>603</v>
      </c>
      <c r="G565" s="749" t="s">
        <v>607</v>
      </c>
      <c r="H565" s="749">
        <v>192587</v>
      </c>
      <c r="I565" s="749">
        <v>92587</v>
      </c>
      <c r="J565" s="749" t="s">
        <v>758</v>
      </c>
      <c r="K565" s="749" t="s">
        <v>759</v>
      </c>
      <c r="L565" s="752">
        <v>58.53</v>
      </c>
      <c r="M565" s="752">
        <v>1</v>
      </c>
      <c r="N565" s="753">
        <v>58.53</v>
      </c>
    </row>
    <row r="566" spans="1:14" ht="14.4" customHeight="1" x14ac:dyDescent="0.3">
      <c r="A566" s="747" t="s">
        <v>576</v>
      </c>
      <c r="B566" s="748" t="s">
        <v>577</v>
      </c>
      <c r="C566" s="749" t="s">
        <v>597</v>
      </c>
      <c r="D566" s="750" t="s">
        <v>598</v>
      </c>
      <c r="E566" s="751">
        <v>50113001</v>
      </c>
      <c r="F566" s="750" t="s">
        <v>603</v>
      </c>
      <c r="G566" s="749" t="s">
        <v>604</v>
      </c>
      <c r="H566" s="749">
        <v>184090</v>
      </c>
      <c r="I566" s="749">
        <v>84090</v>
      </c>
      <c r="J566" s="749" t="s">
        <v>764</v>
      </c>
      <c r="K566" s="749" t="s">
        <v>765</v>
      </c>
      <c r="L566" s="752">
        <v>60.14</v>
      </c>
      <c r="M566" s="752">
        <v>1</v>
      </c>
      <c r="N566" s="753">
        <v>60.14</v>
      </c>
    </row>
    <row r="567" spans="1:14" ht="14.4" customHeight="1" x14ac:dyDescent="0.3">
      <c r="A567" s="747" t="s">
        <v>576</v>
      </c>
      <c r="B567" s="748" t="s">
        <v>577</v>
      </c>
      <c r="C567" s="749" t="s">
        <v>597</v>
      </c>
      <c r="D567" s="750" t="s">
        <v>598</v>
      </c>
      <c r="E567" s="751">
        <v>50113001</v>
      </c>
      <c r="F567" s="750" t="s">
        <v>603</v>
      </c>
      <c r="G567" s="749" t="s">
        <v>604</v>
      </c>
      <c r="H567" s="749">
        <v>989970</v>
      </c>
      <c r="I567" s="749">
        <v>168651</v>
      </c>
      <c r="J567" s="749" t="s">
        <v>766</v>
      </c>
      <c r="K567" s="749" t="s">
        <v>1483</v>
      </c>
      <c r="L567" s="752">
        <v>13836.377826086959</v>
      </c>
      <c r="M567" s="752">
        <v>23</v>
      </c>
      <c r="N567" s="753">
        <v>318236.69000000006</v>
      </c>
    </row>
    <row r="568" spans="1:14" ht="14.4" customHeight="1" x14ac:dyDescent="0.3">
      <c r="A568" s="747" t="s">
        <v>576</v>
      </c>
      <c r="B568" s="748" t="s">
        <v>577</v>
      </c>
      <c r="C568" s="749" t="s">
        <v>597</v>
      </c>
      <c r="D568" s="750" t="s">
        <v>598</v>
      </c>
      <c r="E568" s="751">
        <v>50113001</v>
      </c>
      <c r="F568" s="750" t="s">
        <v>603</v>
      </c>
      <c r="G568" s="749" t="s">
        <v>604</v>
      </c>
      <c r="H568" s="749">
        <v>102477</v>
      </c>
      <c r="I568" s="749">
        <v>2477</v>
      </c>
      <c r="J568" s="749" t="s">
        <v>768</v>
      </c>
      <c r="K568" s="749" t="s">
        <v>769</v>
      </c>
      <c r="L568" s="752">
        <v>40.17</v>
      </c>
      <c r="M568" s="752">
        <v>1</v>
      </c>
      <c r="N568" s="753">
        <v>40.17</v>
      </c>
    </row>
    <row r="569" spans="1:14" ht="14.4" customHeight="1" x14ac:dyDescent="0.3">
      <c r="A569" s="747" t="s">
        <v>576</v>
      </c>
      <c r="B569" s="748" t="s">
        <v>577</v>
      </c>
      <c r="C569" s="749" t="s">
        <v>597</v>
      </c>
      <c r="D569" s="750" t="s">
        <v>598</v>
      </c>
      <c r="E569" s="751">
        <v>50113001</v>
      </c>
      <c r="F569" s="750" t="s">
        <v>603</v>
      </c>
      <c r="G569" s="749" t="s">
        <v>604</v>
      </c>
      <c r="H569" s="749">
        <v>102478</v>
      </c>
      <c r="I569" s="749">
        <v>2478</v>
      </c>
      <c r="J569" s="749" t="s">
        <v>768</v>
      </c>
      <c r="K569" s="749" t="s">
        <v>770</v>
      </c>
      <c r="L569" s="752">
        <v>77.344999999999999</v>
      </c>
      <c r="M569" s="752">
        <v>2</v>
      </c>
      <c r="N569" s="753">
        <v>154.69</v>
      </c>
    </row>
    <row r="570" spans="1:14" ht="14.4" customHeight="1" x14ac:dyDescent="0.3">
      <c r="A570" s="747" t="s">
        <v>576</v>
      </c>
      <c r="B570" s="748" t="s">
        <v>577</v>
      </c>
      <c r="C570" s="749" t="s">
        <v>597</v>
      </c>
      <c r="D570" s="750" t="s">
        <v>598</v>
      </c>
      <c r="E570" s="751">
        <v>50113001</v>
      </c>
      <c r="F570" s="750" t="s">
        <v>603</v>
      </c>
      <c r="G570" s="749" t="s">
        <v>604</v>
      </c>
      <c r="H570" s="749">
        <v>117011</v>
      </c>
      <c r="I570" s="749">
        <v>17011</v>
      </c>
      <c r="J570" s="749" t="s">
        <v>1484</v>
      </c>
      <c r="K570" s="749" t="s">
        <v>1485</v>
      </c>
      <c r="L570" s="752">
        <v>148.4971428571429</v>
      </c>
      <c r="M570" s="752">
        <v>14</v>
      </c>
      <c r="N570" s="753">
        <v>2078.9600000000005</v>
      </c>
    </row>
    <row r="571" spans="1:14" ht="14.4" customHeight="1" x14ac:dyDescent="0.3">
      <c r="A571" s="747" t="s">
        <v>576</v>
      </c>
      <c r="B571" s="748" t="s">
        <v>577</v>
      </c>
      <c r="C571" s="749" t="s">
        <v>597</v>
      </c>
      <c r="D571" s="750" t="s">
        <v>598</v>
      </c>
      <c r="E571" s="751">
        <v>50113001</v>
      </c>
      <c r="F571" s="750" t="s">
        <v>603</v>
      </c>
      <c r="G571" s="749" t="s">
        <v>604</v>
      </c>
      <c r="H571" s="749">
        <v>844831</v>
      </c>
      <c r="I571" s="749">
        <v>0</v>
      </c>
      <c r="J571" s="749" t="s">
        <v>774</v>
      </c>
      <c r="K571" s="749" t="s">
        <v>775</v>
      </c>
      <c r="L571" s="752">
        <v>1377.51</v>
      </c>
      <c r="M571" s="752">
        <v>1</v>
      </c>
      <c r="N571" s="753">
        <v>1377.51</v>
      </c>
    </row>
    <row r="572" spans="1:14" ht="14.4" customHeight="1" x14ac:dyDescent="0.3">
      <c r="A572" s="747" t="s">
        <v>576</v>
      </c>
      <c r="B572" s="748" t="s">
        <v>577</v>
      </c>
      <c r="C572" s="749" t="s">
        <v>597</v>
      </c>
      <c r="D572" s="750" t="s">
        <v>598</v>
      </c>
      <c r="E572" s="751">
        <v>50113001</v>
      </c>
      <c r="F572" s="750" t="s">
        <v>603</v>
      </c>
      <c r="G572" s="749" t="s">
        <v>604</v>
      </c>
      <c r="H572" s="749">
        <v>108499</v>
      </c>
      <c r="I572" s="749">
        <v>8499</v>
      </c>
      <c r="J572" s="749" t="s">
        <v>776</v>
      </c>
      <c r="K572" s="749" t="s">
        <v>777</v>
      </c>
      <c r="L572" s="752">
        <v>111.6487433282369</v>
      </c>
      <c r="M572" s="752">
        <v>342</v>
      </c>
      <c r="N572" s="753">
        <v>38183.87021825702</v>
      </c>
    </row>
    <row r="573" spans="1:14" ht="14.4" customHeight="1" x14ac:dyDescent="0.3">
      <c r="A573" s="747" t="s">
        <v>576</v>
      </c>
      <c r="B573" s="748" t="s">
        <v>577</v>
      </c>
      <c r="C573" s="749" t="s">
        <v>597</v>
      </c>
      <c r="D573" s="750" t="s">
        <v>598</v>
      </c>
      <c r="E573" s="751">
        <v>50113001</v>
      </c>
      <c r="F573" s="750" t="s">
        <v>603</v>
      </c>
      <c r="G573" s="749" t="s">
        <v>604</v>
      </c>
      <c r="H573" s="749">
        <v>104071</v>
      </c>
      <c r="I573" s="749">
        <v>4071</v>
      </c>
      <c r="J573" s="749" t="s">
        <v>778</v>
      </c>
      <c r="K573" s="749" t="s">
        <v>780</v>
      </c>
      <c r="L573" s="752">
        <v>152.98999999999995</v>
      </c>
      <c r="M573" s="752">
        <v>4</v>
      </c>
      <c r="N573" s="753">
        <v>611.95999999999981</v>
      </c>
    </row>
    <row r="574" spans="1:14" ht="14.4" customHeight="1" x14ac:dyDescent="0.3">
      <c r="A574" s="747" t="s">
        <v>576</v>
      </c>
      <c r="B574" s="748" t="s">
        <v>577</v>
      </c>
      <c r="C574" s="749" t="s">
        <v>597</v>
      </c>
      <c r="D574" s="750" t="s">
        <v>598</v>
      </c>
      <c r="E574" s="751">
        <v>50113001</v>
      </c>
      <c r="F574" s="750" t="s">
        <v>603</v>
      </c>
      <c r="G574" s="749" t="s">
        <v>604</v>
      </c>
      <c r="H574" s="749">
        <v>846599</v>
      </c>
      <c r="I574" s="749">
        <v>107754</v>
      </c>
      <c r="J574" s="749" t="s">
        <v>781</v>
      </c>
      <c r="K574" s="749" t="s">
        <v>578</v>
      </c>
      <c r="L574" s="752">
        <v>132.04924242424244</v>
      </c>
      <c r="M574" s="752">
        <v>198</v>
      </c>
      <c r="N574" s="753">
        <v>26145.750000000004</v>
      </c>
    </row>
    <row r="575" spans="1:14" ht="14.4" customHeight="1" x14ac:dyDescent="0.3">
      <c r="A575" s="747" t="s">
        <v>576</v>
      </c>
      <c r="B575" s="748" t="s">
        <v>577</v>
      </c>
      <c r="C575" s="749" t="s">
        <v>597</v>
      </c>
      <c r="D575" s="750" t="s">
        <v>598</v>
      </c>
      <c r="E575" s="751">
        <v>50113001</v>
      </c>
      <c r="F575" s="750" t="s">
        <v>603</v>
      </c>
      <c r="G575" s="749" t="s">
        <v>604</v>
      </c>
      <c r="H575" s="749">
        <v>154539</v>
      </c>
      <c r="I575" s="749">
        <v>54539</v>
      </c>
      <c r="J575" s="749" t="s">
        <v>1486</v>
      </c>
      <c r="K575" s="749" t="s">
        <v>1487</v>
      </c>
      <c r="L575" s="752">
        <v>60.629999999999995</v>
      </c>
      <c r="M575" s="752">
        <v>2</v>
      </c>
      <c r="N575" s="753">
        <v>121.25999999999999</v>
      </c>
    </row>
    <row r="576" spans="1:14" ht="14.4" customHeight="1" x14ac:dyDescent="0.3">
      <c r="A576" s="747" t="s">
        <v>576</v>
      </c>
      <c r="B576" s="748" t="s">
        <v>577</v>
      </c>
      <c r="C576" s="749" t="s">
        <v>597</v>
      </c>
      <c r="D576" s="750" t="s">
        <v>598</v>
      </c>
      <c r="E576" s="751">
        <v>50113001</v>
      </c>
      <c r="F576" s="750" t="s">
        <v>603</v>
      </c>
      <c r="G576" s="749" t="s">
        <v>607</v>
      </c>
      <c r="H576" s="749">
        <v>181456</v>
      </c>
      <c r="I576" s="749">
        <v>81456</v>
      </c>
      <c r="J576" s="749" t="s">
        <v>794</v>
      </c>
      <c r="K576" s="749" t="s">
        <v>796</v>
      </c>
      <c r="L576" s="752">
        <v>66.730000000000047</v>
      </c>
      <c r="M576" s="752">
        <v>1</v>
      </c>
      <c r="N576" s="753">
        <v>66.730000000000047</v>
      </c>
    </row>
    <row r="577" spans="1:14" ht="14.4" customHeight="1" x14ac:dyDescent="0.3">
      <c r="A577" s="747" t="s">
        <v>576</v>
      </c>
      <c r="B577" s="748" t="s">
        <v>577</v>
      </c>
      <c r="C577" s="749" t="s">
        <v>597</v>
      </c>
      <c r="D577" s="750" t="s">
        <v>598</v>
      </c>
      <c r="E577" s="751">
        <v>50113001</v>
      </c>
      <c r="F577" s="750" t="s">
        <v>603</v>
      </c>
      <c r="G577" s="749" t="s">
        <v>607</v>
      </c>
      <c r="H577" s="749">
        <v>215713</v>
      </c>
      <c r="I577" s="749">
        <v>215713</v>
      </c>
      <c r="J577" s="749" t="s">
        <v>794</v>
      </c>
      <c r="K577" s="749" t="s">
        <v>795</v>
      </c>
      <c r="L577" s="752">
        <v>47.635000000000005</v>
      </c>
      <c r="M577" s="752">
        <v>2</v>
      </c>
      <c r="N577" s="753">
        <v>95.27000000000001</v>
      </c>
    </row>
    <row r="578" spans="1:14" ht="14.4" customHeight="1" x14ac:dyDescent="0.3">
      <c r="A578" s="747" t="s">
        <v>576</v>
      </c>
      <c r="B578" s="748" t="s">
        <v>577</v>
      </c>
      <c r="C578" s="749" t="s">
        <v>597</v>
      </c>
      <c r="D578" s="750" t="s">
        <v>598</v>
      </c>
      <c r="E578" s="751">
        <v>50113001</v>
      </c>
      <c r="F578" s="750" t="s">
        <v>603</v>
      </c>
      <c r="G578" s="749" t="s">
        <v>604</v>
      </c>
      <c r="H578" s="749">
        <v>930535</v>
      </c>
      <c r="I578" s="749">
        <v>0</v>
      </c>
      <c r="J578" s="749" t="s">
        <v>1488</v>
      </c>
      <c r="K578" s="749" t="s">
        <v>578</v>
      </c>
      <c r="L578" s="752">
        <v>156.28293901837117</v>
      </c>
      <c r="M578" s="752">
        <v>27</v>
      </c>
      <c r="N578" s="753">
        <v>4219.6393534960216</v>
      </c>
    </row>
    <row r="579" spans="1:14" ht="14.4" customHeight="1" x14ac:dyDescent="0.3">
      <c r="A579" s="747" t="s">
        <v>576</v>
      </c>
      <c r="B579" s="748" t="s">
        <v>577</v>
      </c>
      <c r="C579" s="749" t="s">
        <v>597</v>
      </c>
      <c r="D579" s="750" t="s">
        <v>598</v>
      </c>
      <c r="E579" s="751">
        <v>50113001</v>
      </c>
      <c r="F579" s="750" t="s">
        <v>603</v>
      </c>
      <c r="G579" s="749" t="s">
        <v>604</v>
      </c>
      <c r="H579" s="749">
        <v>905097</v>
      </c>
      <c r="I579" s="749">
        <v>158767</v>
      </c>
      <c r="J579" s="749" t="s">
        <v>1489</v>
      </c>
      <c r="K579" s="749" t="s">
        <v>1490</v>
      </c>
      <c r="L579" s="752">
        <v>175.03900087492642</v>
      </c>
      <c r="M579" s="752">
        <v>7</v>
      </c>
      <c r="N579" s="753">
        <v>1225.2730061244849</v>
      </c>
    </row>
    <row r="580" spans="1:14" ht="14.4" customHeight="1" x14ac:dyDescent="0.3">
      <c r="A580" s="747" t="s">
        <v>576</v>
      </c>
      <c r="B580" s="748" t="s">
        <v>577</v>
      </c>
      <c r="C580" s="749" t="s">
        <v>597</v>
      </c>
      <c r="D580" s="750" t="s">
        <v>598</v>
      </c>
      <c r="E580" s="751">
        <v>50113001</v>
      </c>
      <c r="F580" s="750" t="s">
        <v>603</v>
      </c>
      <c r="G580" s="749" t="s">
        <v>604</v>
      </c>
      <c r="H580" s="749">
        <v>920170</v>
      </c>
      <c r="I580" s="749">
        <v>0</v>
      </c>
      <c r="J580" s="749" t="s">
        <v>1491</v>
      </c>
      <c r="K580" s="749" t="s">
        <v>578</v>
      </c>
      <c r="L580" s="752">
        <v>75.165999999999997</v>
      </c>
      <c r="M580" s="752">
        <v>2</v>
      </c>
      <c r="N580" s="753">
        <v>150.33199999999999</v>
      </c>
    </row>
    <row r="581" spans="1:14" ht="14.4" customHeight="1" x14ac:dyDescent="0.3">
      <c r="A581" s="747" t="s">
        <v>576</v>
      </c>
      <c r="B581" s="748" t="s">
        <v>577</v>
      </c>
      <c r="C581" s="749" t="s">
        <v>597</v>
      </c>
      <c r="D581" s="750" t="s">
        <v>598</v>
      </c>
      <c r="E581" s="751">
        <v>50113001</v>
      </c>
      <c r="F581" s="750" t="s">
        <v>603</v>
      </c>
      <c r="G581" s="749" t="s">
        <v>604</v>
      </c>
      <c r="H581" s="749">
        <v>215473</v>
      </c>
      <c r="I581" s="749">
        <v>215473</v>
      </c>
      <c r="J581" s="749" t="s">
        <v>805</v>
      </c>
      <c r="K581" s="749" t="s">
        <v>806</v>
      </c>
      <c r="L581" s="752">
        <v>220.29999999999995</v>
      </c>
      <c r="M581" s="752">
        <v>1</v>
      </c>
      <c r="N581" s="753">
        <v>220.29999999999995</v>
      </c>
    </row>
    <row r="582" spans="1:14" ht="14.4" customHeight="1" x14ac:dyDescent="0.3">
      <c r="A582" s="747" t="s">
        <v>576</v>
      </c>
      <c r="B582" s="748" t="s">
        <v>577</v>
      </c>
      <c r="C582" s="749" t="s">
        <v>597</v>
      </c>
      <c r="D582" s="750" t="s">
        <v>598</v>
      </c>
      <c r="E582" s="751">
        <v>50113001</v>
      </c>
      <c r="F582" s="750" t="s">
        <v>603</v>
      </c>
      <c r="G582" s="749" t="s">
        <v>604</v>
      </c>
      <c r="H582" s="749">
        <v>501596</v>
      </c>
      <c r="I582" s="749">
        <v>0</v>
      </c>
      <c r="J582" s="749" t="s">
        <v>1492</v>
      </c>
      <c r="K582" s="749" t="s">
        <v>1493</v>
      </c>
      <c r="L582" s="752">
        <v>115.43</v>
      </c>
      <c r="M582" s="752">
        <v>2</v>
      </c>
      <c r="N582" s="753">
        <v>230.86</v>
      </c>
    </row>
    <row r="583" spans="1:14" ht="14.4" customHeight="1" x14ac:dyDescent="0.3">
      <c r="A583" s="747" t="s">
        <v>576</v>
      </c>
      <c r="B583" s="748" t="s">
        <v>577</v>
      </c>
      <c r="C583" s="749" t="s">
        <v>597</v>
      </c>
      <c r="D583" s="750" t="s">
        <v>598</v>
      </c>
      <c r="E583" s="751">
        <v>50113001</v>
      </c>
      <c r="F583" s="750" t="s">
        <v>603</v>
      </c>
      <c r="G583" s="749" t="s">
        <v>578</v>
      </c>
      <c r="H583" s="749">
        <v>132522</v>
      </c>
      <c r="I583" s="749">
        <v>132522</v>
      </c>
      <c r="J583" s="749" t="s">
        <v>809</v>
      </c>
      <c r="K583" s="749" t="s">
        <v>810</v>
      </c>
      <c r="L583" s="752">
        <v>81.899999883881321</v>
      </c>
      <c r="M583" s="752">
        <v>8</v>
      </c>
      <c r="N583" s="753">
        <v>655.19999907105057</v>
      </c>
    </row>
    <row r="584" spans="1:14" ht="14.4" customHeight="1" x14ac:dyDescent="0.3">
      <c r="A584" s="747" t="s">
        <v>576</v>
      </c>
      <c r="B584" s="748" t="s">
        <v>577</v>
      </c>
      <c r="C584" s="749" t="s">
        <v>597</v>
      </c>
      <c r="D584" s="750" t="s">
        <v>598</v>
      </c>
      <c r="E584" s="751">
        <v>50113001</v>
      </c>
      <c r="F584" s="750" t="s">
        <v>603</v>
      </c>
      <c r="G584" s="749" t="s">
        <v>578</v>
      </c>
      <c r="H584" s="749">
        <v>154150</v>
      </c>
      <c r="I584" s="749">
        <v>132522</v>
      </c>
      <c r="J584" s="749" t="s">
        <v>809</v>
      </c>
      <c r="K584" s="749" t="s">
        <v>810</v>
      </c>
      <c r="L584" s="752">
        <v>82.927500000000009</v>
      </c>
      <c r="M584" s="752">
        <v>4</v>
      </c>
      <c r="N584" s="753">
        <v>331.71000000000004</v>
      </c>
    </row>
    <row r="585" spans="1:14" ht="14.4" customHeight="1" x14ac:dyDescent="0.3">
      <c r="A585" s="747" t="s">
        <v>576</v>
      </c>
      <c r="B585" s="748" t="s">
        <v>577</v>
      </c>
      <c r="C585" s="749" t="s">
        <v>597</v>
      </c>
      <c r="D585" s="750" t="s">
        <v>598</v>
      </c>
      <c r="E585" s="751">
        <v>50113001</v>
      </c>
      <c r="F585" s="750" t="s">
        <v>603</v>
      </c>
      <c r="G585" s="749" t="s">
        <v>578</v>
      </c>
      <c r="H585" s="749">
        <v>154151</v>
      </c>
      <c r="I585" s="749">
        <v>54151</v>
      </c>
      <c r="J585" s="749" t="s">
        <v>1494</v>
      </c>
      <c r="K585" s="749" t="s">
        <v>1495</v>
      </c>
      <c r="L585" s="752">
        <v>95.930000000000035</v>
      </c>
      <c r="M585" s="752">
        <v>1</v>
      </c>
      <c r="N585" s="753">
        <v>95.930000000000035</v>
      </c>
    </row>
    <row r="586" spans="1:14" ht="14.4" customHeight="1" x14ac:dyDescent="0.3">
      <c r="A586" s="747" t="s">
        <v>576</v>
      </c>
      <c r="B586" s="748" t="s">
        <v>577</v>
      </c>
      <c r="C586" s="749" t="s">
        <v>597</v>
      </c>
      <c r="D586" s="750" t="s">
        <v>598</v>
      </c>
      <c r="E586" s="751">
        <v>50113001</v>
      </c>
      <c r="F586" s="750" t="s">
        <v>603</v>
      </c>
      <c r="G586" s="749" t="s">
        <v>604</v>
      </c>
      <c r="H586" s="749">
        <v>192205</v>
      </c>
      <c r="I586" s="749">
        <v>192205</v>
      </c>
      <c r="J586" s="749" t="s">
        <v>817</v>
      </c>
      <c r="K586" s="749" t="s">
        <v>819</v>
      </c>
      <c r="L586" s="752">
        <v>88.479999999999976</v>
      </c>
      <c r="M586" s="752">
        <v>1</v>
      </c>
      <c r="N586" s="753">
        <v>88.479999999999976</v>
      </c>
    </row>
    <row r="587" spans="1:14" ht="14.4" customHeight="1" x14ac:dyDescent="0.3">
      <c r="A587" s="747" t="s">
        <v>576</v>
      </c>
      <c r="B587" s="748" t="s">
        <v>577</v>
      </c>
      <c r="C587" s="749" t="s">
        <v>597</v>
      </c>
      <c r="D587" s="750" t="s">
        <v>598</v>
      </c>
      <c r="E587" s="751">
        <v>50113001</v>
      </c>
      <c r="F587" s="750" t="s">
        <v>603</v>
      </c>
      <c r="G587" s="749" t="s">
        <v>604</v>
      </c>
      <c r="H587" s="749">
        <v>207334</v>
      </c>
      <c r="I587" s="749">
        <v>207334</v>
      </c>
      <c r="J587" s="749" t="s">
        <v>1496</v>
      </c>
      <c r="K587" s="749" t="s">
        <v>1497</v>
      </c>
      <c r="L587" s="752">
        <v>20594.43</v>
      </c>
      <c r="M587" s="752">
        <v>1</v>
      </c>
      <c r="N587" s="753">
        <v>20594.43</v>
      </c>
    </row>
    <row r="588" spans="1:14" ht="14.4" customHeight="1" x14ac:dyDescent="0.3">
      <c r="A588" s="747" t="s">
        <v>576</v>
      </c>
      <c r="B588" s="748" t="s">
        <v>577</v>
      </c>
      <c r="C588" s="749" t="s">
        <v>597</v>
      </c>
      <c r="D588" s="750" t="s">
        <v>598</v>
      </c>
      <c r="E588" s="751">
        <v>50113001</v>
      </c>
      <c r="F588" s="750" t="s">
        <v>603</v>
      </c>
      <c r="G588" s="749" t="s">
        <v>604</v>
      </c>
      <c r="H588" s="749">
        <v>145273</v>
      </c>
      <c r="I588" s="749">
        <v>45273</v>
      </c>
      <c r="J588" s="749" t="s">
        <v>820</v>
      </c>
      <c r="K588" s="749" t="s">
        <v>1221</v>
      </c>
      <c r="L588" s="752">
        <v>48.46</v>
      </c>
      <c r="M588" s="752">
        <v>1</v>
      </c>
      <c r="N588" s="753">
        <v>48.46</v>
      </c>
    </row>
    <row r="589" spans="1:14" ht="14.4" customHeight="1" x14ac:dyDescent="0.3">
      <c r="A589" s="747" t="s">
        <v>576</v>
      </c>
      <c r="B589" s="748" t="s">
        <v>577</v>
      </c>
      <c r="C589" s="749" t="s">
        <v>597</v>
      </c>
      <c r="D589" s="750" t="s">
        <v>598</v>
      </c>
      <c r="E589" s="751">
        <v>50113001</v>
      </c>
      <c r="F589" s="750" t="s">
        <v>603</v>
      </c>
      <c r="G589" s="749" t="s">
        <v>604</v>
      </c>
      <c r="H589" s="749">
        <v>162597</v>
      </c>
      <c r="I589" s="749">
        <v>62597</v>
      </c>
      <c r="J589" s="749" t="s">
        <v>1498</v>
      </c>
      <c r="K589" s="749" t="s">
        <v>1499</v>
      </c>
      <c r="L589" s="752">
        <v>78.530000000000015</v>
      </c>
      <c r="M589" s="752">
        <v>2</v>
      </c>
      <c r="N589" s="753">
        <v>157.06000000000003</v>
      </c>
    </row>
    <row r="590" spans="1:14" ht="14.4" customHeight="1" x14ac:dyDescent="0.3">
      <c r="A590" s="747" t="s">
        <v>576</v>
      </c>
      <c r="B590" s="748" t="s">
        <v>577</v>
      </c>
      <c r="C590" s="749" t="s">
        <v>597</v>
      </c>
      <c r="D590" s="750" t="s">
        <v>598</v>
      </c>
      <c r="E590" s="751">
        <v>50113001</v>
      </c>
      <c r="F590" s="750" t="s">
        <v>603</v>
      </c>
      <c r="G590" s="749" t="s">
        <v>604</v>
      </c>
      <c r="H590" s="749">
        <v>447</v>
      </c>
      <c r="I590" s="749">
        <v>447</v>
      </c>
      <c r="J590" s="749" t="s">
        <v>1500</v>
      </c>
      <c r="K590" s="749" t="s">
        <v>1501</v>
      </c>
      <c r="L590" s="752">
        <v>179.64400000000001</v>
      </c>
      <c r="M590" s="752">
        <v>45</v>
      </c>
      <c r="N590" s="753">
        <v>8083.9800000000005</v>
      </c>
    </row>
    <row r="591" spans="1:14" ht="14.4" customHeight="1" x14ac:dyDescent="0.3">
      <c r="A591" s="747" t="s">
        <v>576</v>
      </c>
      <c r="B591" s="748" t="s">
        <v>577</v>
      </c>
      <c r="C591" s="749" t="s">
        <v>597</v>
      </c>
      <c r="D591" s="750" t="s">
        <v>598</v>
      </c>
      <c r="E591" s="751">
        <v>50113001</v>
      </c>
      <c r="F591" s="750" t="s">
        <v>603</v>
      </c>
      <c r="G591" s="749" t="s">
        <v>604</v>
      </c>
      <c r="H591" s="749">
        <v>199680</v>
      </c>
      <c r="I591" s="749">
        <v>199680</v>
      </c>
      <c r="J591" s="749" t="s">
        <v>824</v>
      </c>
      <c r="K591" s="749" t="s">
        <v>825</v>
      </c>
      <c r="L591" s="752">
        <v>364.16500000000019</v>
      </c>
      <c r="M591" s="752">
        <v>2</v>
      </c>
      <c r="N591" s="753">
        <v>728.33000000000038</v>
      </c>
    </row>
    <row r="592" spans="1:14" ht="14.4" customHeight="1" x14ac:dyDescent="0.3">
      <c r="A592" s="747" t="s">
        <v>576</v>
      </c>
      <c r="B592" s="748" t="s">
        <v>577</v>
      </c>
      <c r="C592" s="749" t="s">
        <v>597</v>
      </c>
      <c r="D592" s="750" t="s">
        <v>598</v>
      </c>
      <c r="E592" s="751">
        <v>50113001</v>
      </c>
      <c r="F592" s="750" t="s">
        <v>603</v>
      </c>
      <c r="G592" s="749" t="s">
        <v>604</v>
      </c>
      <c r="H592" s="749">
        <v>187076</v>
      </c>
      <c r="I592" s="749">
        <v>87076</v>
      </c>
      <c r="J592" s="749" t="s">
        <v>826</v>
      </c>
      <c r="K592" s="749" t="s">
        <v>827</v>
      </c>
      <c r="L592" s="752">
        <v>126.36000000000004</v>
      </c>
      <c r="M592" s="752">
        <v>1</v>
      </c>
      <c r="N592" s="753">
        <v>126.36000000000004</v>
      </c>
    </row>
    <row r="593" spans="1:14" ht="14.4" customHeight="1" x14ac:dyDescent="0.3">
      <c r="A593" s="747" t="s">
        <v>576</v>
      </c>
      <c r="B593" s="748" t="s">
        <v>577</v>
      </c>
      <c r="C593" s="749" t="s">
        <v>597</v>
      </c>
      <c r="D593" s="750" t="s">
        <v>598</v>
      </c>
      <c r="E593" s="751">
        <v>50113001</v>
      </c>
      <c r="F593" s="750" t="s">
        <v>603</v>
      </c>
      <c r="G593" s="749" t="s">
        <v>578</v>
      </c>
      <c r="H593" s="749">
        <v>846826</v>
      </c>
      <c r="I593" s="749">
        <v>125002</v>
      </c>
      <c r="J593" s="749" t="s">
        <v>1502</v>
      </c>
      <c r="K593" s="749" t="s">
        <v>578</v>
      </c>
      <c r="L593" s="752">
        <v>953.42793103448287</v>
      </c>
      <c r="M593" s="752">
        <v>29</v>
      </c>
      <c r="N593" s="753">
        <v>27649.410000000003</v>
      </c>
    </row>
    <row r="594" spans="1:14" ht="14.4" customHeight="1" x14ac:dyDescent="0.3">
      <c r="A594" s="747" t="s">
        <v>576</v>
      </c>
      <c r="B594" s="748" t="s">
        <v>577</v>
      </c>
      <c r="C594" s="749" t="s">
        <v>597</v>
      </c>
      <c r="D594" s="750" t="s">
        <v>598</v>
      </c>
      <c r="E594" s="751">
        <v>50113001</v>
      </c>
      <c r="F594" s="750" t="s">
        <v>603</v>
      </c>
      <c r="G594" s="749" t="s">
        <v>604</v>
      </c>
      <c r="H594" s="749">
        <v>849971</v>
      </c>
      <c r="I594" s="749">
        <v>137494</v>
      </c>
      <c r="J594" s="749" t="s">
        <v>1503</v>
      </c>
      <c r="K594" s="749" t="s">
        <v>578</v>
      </c>
      <c r="L594" s="752">
        <v>576.15</v>
      </c>
      <c r="M594" s="752">
        <v>2</v>
      </c>
      <c r="N594" s="753">
        <v>1152.3</v>
      </c>
    </row>
    <row r="595" spans="1:14" ht="14.4" customHeight="1" x14ac:dyDescent="0.3">
      <c r="A595" s="747" t="s">
        <v>576</v>
      </c>
      <c r="B595" s="748" t="s">
        <v>577</v>
      </c>
      <c r="C595" s="749" t="s">
        <v>597</v>
      </c>
      <c r="D595" s="750" t="s">
        <v>598</v>
      </c>
      <c r="E595" s="751">
        <v>50113001</v>
      </c>
      <c r="F595" s="750" t="s">
        <v>603</v>
      </c>
      <c r="G595" s="749" t="s">
        <v>604</v>
      </c>
      <c r="H595" s="749">
        <v>137493</v>
      </c>
      <c r="I595" s="749">
        <v>137493</v>
      </c>
      <c r="J595" s="749" t="s">
        <v>1504</v>
      </c>
      <c r="K595" s="749" t="s">
        <v>1505</v>
      </c>
      <c r="L595" s="752">
        <v>3483.2750000000001</v>
      </c>
      <c r="M595" s="752">
        <v>4</v>
      </c>
      <c r="N595" s="753">
        <v>13933.1</v>
      </c>
    </row>
    <row r="596" spans="1:14" ht="14.4" customHeight="1" x14ac:dyDescent="0.3">
      <c r="A596" s="747" t="s">
        <v>576</v>
      </c>
      <c r="B596" s="748" t="s">
        <v>577</v>
      </c>
      <c r="C596" s="749" t="s">
        <v>597</v>
      </c>
      <c r="D596" s="750" t="s">
        <v>598</v>
      </c>
      <c r="E596" s="751">
        <v>50113001</v>
      </c>
      <c r="F596" s="750" t="s">
        <v>603</v>
      </c>
      <c r="G596" s="749" t="s">
        <v>604</v>
      </c>
      <c r="H596" s="749">
        <v>846413</v>
      </c>
      <c r="I596" s="749">
        <v>57585</v>
      </c>
      <c r="J596" s="749" t="s">
        <v>829</v>
      </c>
      <c r="K596" s="749" t="s">
        <v>830</v>
      </c>
      <c r="L596" s="752">
        <v>132.94333333333333</v>
      </c>
      <c r="M596" s="752">
        <v>3</v>
      </c>
      <c r="N596" s="753">
        <v>398.83</v>
      </c>
    </row>
    <row r="597" spans="1:14" ht="14.4" customHeight="1" x14ac:dyDescent="0.3">
      <c r="A597" s="747" t="s">
        <v>576</v>
      </c>
      <c r="B597" s="748" t="s">
        <v>577</v>
      </c>
      <c r="C597" s="749" t="s">
        <v>597</v>
      </c>
      <c r="D597" s="750" t="s">
        <v>598</v>
      </c>
      <c r="E597" s="751">
        <v>50113001</v>
      </c>
      <c r="F597" s="750" t="s">
        <v>603</v>
      </c>
      <c r="G597" s="749" t="s">
        <v>604</v>
      </c>
      <c r="H597" s="749">
        <v>181293</v>
      </c>
      <c r="I597" s="749">
        <v>181293</v>
      </c>
      <c r="J597" s="749" t="s">
        <v>1506</v>
      </c>
      <c r="K597" s="749" t="s">
        <v>1507</v>
      </c>
      <c r="L597" s="752">
        <v>202.09999999999997</v>
      </c>
      <c r="M597" s="752">
        <v>1</v>
      </c>
      <c r="N597" s="753">
        <v>202.09999999999997</v>
      </c>
    </row>
    <row r="598" spans="1:14" ht="14.4" customHeight="1" x14ac:dyDescent="0.3">
      <c r="A598" s="747" t="s">
        <v>576</v>
      </c>
      <c r="B598" s="748" t="s">
        <v>577</v>
      </c>
      <c r="C598" s="749" t="s">
        <v>597</v>
      </c>
      <c r="D598" s="750" t="s">
        <v>598</v>
      </c>
      <c r="E598" s="751">
        <v>50113001</v>
      </c>
      <c r="F598" s="750" t="s">
        <v>603</v>
      </c>
      <c r="G598" s="749" t="s">
        <v>604</v>
      </c>
      <c r="H598" s="749">
        <v>848560</v>
      </c>
      <c r="I598" s="749">
        <v>125752</v>
      </c>
      <c r="J598" s="749" t="s">
        <v>1508</v>
      </c>
      <c r="K598" s="749" t="s">
        <v>1509</v>
      </c>
      <c r="L598" s="752">
        <v>190.41</v>
      </c>
      <c r="M598" s="752">
        <v>1</v>
      </c>
      <c r="N598" s="753">
        <v>190.41</v>
      </c>
    </row>
    <row r="599" spans="1:14" ht="14.4" customHeight="1" x14ac:dyDescent="0.3">
      <c r="A599" s="747" t="s">
        <v>576</v>
      </c>
      <c r="B599" s="748" t="s">
        <v>577</v>
      </c>
      <c r="C599" s="749" t="s">
        <v>597</v>
      </c>
      <c r="D599" s="750" t="s">
        <v>598</v>
      </c>
      <c r="E599" s="751">
        <v>50113001</v>
      </c>
      <c r="F599" s="750" t="s">
        <v>603</v>
      </c>
      <c r="G599" s="749" t="s">
        <v>604</v>
      </c>
      <c r="H599" s="749">
        <v>214902</v>
      </c>
      <c r="I599" s="749">
        <v>214902</v>
      </c>
      <c r="J599" s="749" t="s">
        <v>835</v>
      </c>
      <c r="K599" s="749" t="s">
        <v>836</v>
      </c>
      <c r="L599" s="752">
        <v>56.740000000000016</v>
      </c>
      <c r="M599" s="752">
        <v>1</v>
      </c>
      <c r="N599" s="753">
        <v>56.740000000000016</v>
      </c>
    </row>
    <row r="600" spans="1:14" ht="14.4" customHeight="1" x14ac:dyDescent="0.3">
      <c r="A600" s="747" t="s">
        <v>576</v>
      </c>
      <c r="B600" s="748" t="s">
        <v>577</v>
      </c>
      <c r="C600" s="749" t="s">
        <v>597</v>
      </c>
      <c r="D600" s="750" t="s">
        <v>598</v>
      </c>
      <c r="E600" s="751">
        <v>50113001</v>
      </c>
      <c r="F600" s="750" t="s">
        <v>603</v>
      </c>
      <c r="G600" s="749" t="s">
        <v>604</v>
      </c>
      <c r="H600" s="749">
        <v>214904</v>
      </c>
      <c r="I600" s="749">
        <v>214904</v>
      </c>
      <c r="J600" s="749" t="s">
        <v>837</v>
      </c>
      <c r="K600" s="749" t="s">
        <v>838</v>
      </c>
      <c r="L600" s="752">
        <v>73.09</v>
      </c>
      <c r="M600" s="752">
        <v>2</v>
      </c>
      <c r="N600" s="753">
        <v>146.18</v>
      </c>
    </row>
    <row r="601" spans="1:14" ht="14.4" customHeight="1" x14ac:dyDescent="0.3">
      <c r="A601" s="747" t="s">
        <v>576</v>
      </c>
      <c r="B601" s="748" t="s">
        <v>577</v>
      </c>
      <c r="C601" s="749" t="s">
        <v>597</v>
      </c>
      <c r="D601" s="750" t="s">
        <v>598</v>
      </c>
      <c r="E601" s="751">
        <v>50113001</v>
      </c>
      <c r="F601" s="750" t="s">
        <v>603</v>
      </c>
      <c r="G601" s="749" t="s">
        <v>604</v>
      </c>
      <c r="H601" s="749">
        <v>149990</v>
      </c>
      <c r="I601" s="749">
        <v>49990</v>
      </c>
      <c r="J601" s="749" t="s">
        <v>1510</v>
      </c>
      <c r="K601" s="749" t="s">
        <v>1511</v>
      </c>
      <c r="L601" s="752">
        <v>123.14315789473687</v>
      </c>
      <c r="M601" s="752">
        <v>76</v>
      </c>
      <c r="N601" s="753">
        <v>9358.8800000000028</v>
      </c>
    </row>
    <row r="602" spans="1:14" ht="14.4" customHeight="1" x14ac:dyDescent="0.3">
      <c r="A602" s="747" t="s">
        <v>576</v>
      </c>
      <c r="B602" s="748" t="s">
        <v>577</v>
      </c>
      <c r="C602" s="749" t="s">
        <v>597</v>
      </c>
      <c r="D602" s="750" t="s">
        <v>598</v>
      </c>
      <c r="E602" s="751">
        <v>50113001</v>
      </c>
      <c r="F602" s="750" t="s">
        <v>603</v>
      </c>
      <c r="G602" s="749" t="s">
        <v>604</v>
      </c>
      <c r="H602" s="749">
        <v>847477</v>
      </c>
      <c r="I602" s="749">
        <v>151436</v>
      </c>
      <c r="J602" s="749" t="s">
        <v>1512</v>
      </c>
      <c r="K602" s="749" t="s">
        <v>1513</v>
      </c>
      <c r="L602" s="752">
        <v>534.6400000000001</v>
      </c>
      <c r="M602" s="752">
        <v>2</v>
      </c>
      <c r="N602" s="753">
        <v>1069.2800000000002</v>
      </c>
    </row>
    <row r="603" spans="1:14" ht="14.4" customHeight="1" x14ac:dyDescent="0.3">
      <c r="A603" s="747" t="s">
        <v>576</v>
      </c>
      <c r="B603" s="748" t="s">
        <v>577</v>
      </c>
      <c r="C603" s="749" t="s">
        <v>597</v>
      </c>
      <c r="D603" s="750" t="s">
        <v>598</v>
      </c>
      <c r="E603" s="751">
        <v>50113001</v>
      </c>
      <c r="F603" s="750" t="s">
        <v>603</v>
      </c>
      <c r="G603" s="749" t="s">
        <v>604</v>
      </c>
      <c r="H603" s="749">
        <v>159570</v>
      </c>
      <c r="I603" s="749">
        <v>59570</v>
      </c>
      <c r="J603" s="749" t="s">
        <v>850</v>
      </c>
      <c r="K603" s="749" t="s">
        <v>852</v>
      </c>
      <c r="L603" s="752">
        <v>120.51999999999998</v>
      </c>
      <c r="M603" s="752">
        <v>1</v>
      </c>
      <c r="N603" s="753">
        <v>120.51999999999998</v>
      </c>
    </row>
    <row r="604" spans="1:14" ht="14.4" customHeight="1" x14ac:dyDescent="0.3">
      <c r="A604" s="747" t="s">
        <v>576</v>
      </c>
      <c r="B604" s="748" t="s">
        <v>577</v>
      </c>
      <c r="C604" s="749" t="s">
        <v>597</v>
      </c>
      <c r="D604" s="750" t="s">
        <v>598</v>
      </c>
      <c r="E604" s="751">
        <v>50113001</v>
      </c>
      <c r="F604" s="750" t="s">
        <v>603</v>
      </c>
      <c r="G604" s="749" t="s">
        <v>578</v>
      </c>
      <c r="H604" s="749">
        <v>213485</v>
      </c>
      <c r="I604" s="749">
        <v>213485</v>
      </c>
      <c r="J604" s="749" t="s">
        <v>863</v>
      </c>
      <c r="K604" s="749" t="s">
        <v>864</v>
      </c>
      <c r="L604" s="752">
        <v>721.2</v>
      </c>
      <c r="M604" s="752">
        <v>1</v>
      </c>
      <c r="N604" s="753">
        <v>721.2</v>
      </c>
    </row>
    <row r="605" spans="1:14" ht="14.4" customHeight="1" x14ac:dyDescent="0.3">
      <c r="A605" s="747" t="s">
        <v>576</v>
      </c>
      <c r="B605" s="748" t="s">
        <v>577</v>
      </c>
      <c r="C605" s="749" t="s">
        <v>597</v>
      </c>
      <c r="D605" s="750" t="s">
        <v>598</v>
      </c>
      <c r="E605" s="751">
        <v>50113001</v>
      </c>
      <c r="F605" s="750" t="s">
        <v>603</v>
      </c>
      <c r="G605" s="749" t="s">
        <v>607</v>
      </c>
      <c r="H605" s="749">
        <v>132063</v>
      </c>
      <c r="I605" s="749">
        <v>32063</v>
      </c>
      <c r="J605" s="749" t="s">
        <v>863</v>
      </c>
      <c r="K605" s="749" t="s">
        <v>864</v>
      </c>
      <c r="L605" s="752">
        <v>721.2</v>
      </c>
      <c r="M605" s="752">
        <v>4</v>
      </c>
      <c r="N605" s="753">
        <v>2884.8</v>
      </c>
    </row>
    <row r="606" spans="1:14" ht="14.4" customHeight="1" x14ac:dyDescent="0.3">
      <c r="A606" s="747" t="s">
        <v>576</v>
      </c>
      <c r="B606" s="748" t="s">
        <v>577</v>
      </c>
      <c r="C606" s="749" t="s">
        <v>597</v>
      </c>
      <c r="D606" s="750" t="s">
        <v>598</v>
      </c>
      <c r="E606" s="751">
        <v>50113001</v>
      </c>
      <c r="F606" s="750" t="s">
        <v>603</v>
      </c>
      <c r="G606" s="749" t="s">
        <v>607</v>
      </c>
      <c r="H606" s="749">
        <v>213487</v>
      </c>
      <c r="I606" s="749">
        <v>213487</v>
      </c>
      <c r="J606" s="749" t="s">
        <v>863</v>
      </c>
      <c r="K606" s="749" t="s">
        <v>865</v>
      </c>
      <c r="L606" s="752">
        <v>285.92355383283757</v>
      </c>
      <c r="M606" s="752">
        <v>181</v>
      </c>
      <c r="N606" s="753">
        <v>51752.163243743598</v>
      </c>
    </row>
    <row r="607" spans="1:14" ht="14.4" customHeight="1" x14ac:dyDescent="0.3">
      <c r="A607" s="747" t="s">
        <v>576</v>
      </c>
      <c r="B607" s="748" t="s">
        <v>577</v>
      </c>
      <c r="C607" s="749" t="s">
        <v>597</v>
      </c>
      <c r="D607" s="750" t="s">
        <v>598</v>
      </c>
      <c r="E607" s="751">
        <v>50113001</v>
      </c>
      <c r="F607" s="750" t="s">
        <v>603</v>
      </c>
      <c r="G607" s="749" t="s">
        <v>607</v>
      </c>
      <c r="H607" s="749">
        <v>213489</v>
      </c>
      <c r="I607" s="749">
        <v>213489</v>
      </c>
      <c r="J607" s="749" t="s">
        <v>863</v>
      </c>
      <c r="K607" s="749" t="s">
        <v>866</v>
      </c>
      <c r="L607" s="752">
        <v>630.6600882352941</v>
      </c>
      <c r="M607" s="752">
        <v>34</v>
      </c>
      <c r="N607" s="753">
        <v>21442.442999999999</v>
      </c>
    </row>
    <row r="608" spans="1:14" ht="14.4" customHeight="1" x14ac:dyDescent="0.3">
      <c r="A608" s="747" t="s">
        <v>576</v>
      </c>
      <c r="B608" s="748" t="s">
        <v>577</v>
      </c>
      <c r="C608" s="749" t="s">
        <v>597</v>
      </c>
      <c r="D608" s="750" t="s">
        <v>598</v>
      </c>
      <c r="E608" s="751">
        <v>50113001</v>
      </c>
      <c r="F608" s="750" t="s">
        <v>603</v>
      </c>
      <c r="G608" s="749" t="s">
        <v>607</v>
      </c>
      <c r="H608" s="749">
        <v>213494</v>
      </c>
      <c r="I608" s="749">
        <v>213494</v>
      </c>
      <c r="J608" s="749" t="s">
        <v>863</v>
      </c>
      <c r="K608" s="749" t="s">
        <v>868</v>
      </c>
      <c r="L608" s="752">
        <v>408.95000000000022</v>
      </c>
      <c r="M608" s="752">
        <v>70</v>
      </c>
      <c r="N608" s="753">
        <v>28626.500000000015</v>
      </c>
    </row>
    <row r="609" spans="1:14" ht="14.4" customHeight="1" x14ac:dyDescent="0.3">
      <c r="A609" s="747" t="s">
        <v>576</v>
      </c>
      <c r="B609" s="748" t="s">
        <v>577</v>
      </c>
      <c r="C609" s="749" t="s">
        <v>597</v>
      </c>
      <c r="D609" s="750" t="s">
        <v>598</v>
      </c>
      <c r="E609" s="751">
        <v>50113001</v>
      </c>
      <c r="F609" s="750" t="s">
        <v>603</v>
      </c>
      <c r="G609" s="749" t="s">
        <v>607</v>
      </c>
      <c r="H609" s="749">
        <v>213480</v>
      </c>
      <c r="I609" s="749">
        <v>213480</v>
      </c>
      <c r="J609" s="749" t="s">
        <v>869</v>
      </c>
      <c r="K609" s="749" t="s">
        <v>866</v>
      </c>
      <c r="L609" s="752">
        <v>1106.26</v>
      </c>
      <c r="M609" s="752">
        <v>2</v>
      </c>
      <c r="N609" s="753">
        <v>2212.52</v>
      </c>
    </row>
    <row r="610" spans="1:14" ht="14.4" customHeight="1" x14ac:dyDescent="0.3">
      <c r="A610" s="747" t="s">
        <v>576</v>
      </c>
      <c r="B610" s="748" t="s">
        <v>577</v>
      </c>
      <c r="C610" s="749" t="s">
        <v>597</v>
      </c>
      <c r="D610" s="750" t="s">
        <v>598</v>
      </c>
      <c r="E610" s="751">
        <v>50113001</v>
      </c>
      <c r="F610" s="750" t="s">
        <v>603</v>
      </c>
      <c r="G610" s="749" t="s">
        <v>578</v>
      </c>
      <c r="H610" s="749">
        <v>198219</v>
      </c>
      <c r="I610" s="749">
        <v>98219</v>
      </c>
      <c r="J610" s="749" t="s">
        <v>871</v>
      </c>
      <c r="K610" s="749" t="s">
        <v>872</v>
      </c>
      <c r="L610" s="752">
        <v>60.2</v>
      </c>
      <c r="M610" s="752">
        <v>4</v>
      </c>
      <c r="N610" s="753">
        <v>240.8</v>
      </c>
    </row>
    <row r="611" spans="1:14" ht="14.4" customHeight="1" x14ac:dyDescent="0.3">
      <c r="A611" s="747" t="s">
        <v>576</v>
      </c>
      <c r="B611" s="748" t="s">
        <v>577</v>
      </c>
      <c r="C611" s="749" t="s">
        <v>597</v>
      </c>
      <c r="D611" s="750" t="s">
        <v>598</v>
      </c>
      <c r="E611" s="751">
        <v>50113001</v>
      </c>
      <c r="F611" s="750" t="s">
        <v>603</v>
      </c>
      <c r="G611" s="749" t="s">
        <v>607</v>
      </c>
      <c r="H611" s="749">
        <v>156807</v>
      </c>
      <c r="I611" s="749">
        <v>56807</v>
      </c>
      <c r="J611" s="749" t="s">
        <v>873</v>
      </c>
      <c r="K611" s="749" t="s">
        <v>1514</v>
      </c>
      <c r="L611" s="752">
        <v>72.23</v>
      </c>
      <c r="M611" s="752">
        <v>1</v>
      </c>
      <c r="N611" s="753">
        <v>72.23</v>
      </c>
    </row>
    <row r="612" spans="1:14" ht="14.4" customHeight="1" x14ac:dyDescent="0.3">
      <c r="A612" s="747" t="s">
        <v>576</v>
      </c>
      <c r="B612" s="748" t="s">
        <v>577</v>
      </c>
      <c r="C612" s="749" t="s">
        <v>597</v>
      </c>
      <c r="D612" s="750" t="s">
        <v>598</v>
      </c>
      <c r="E612" s="751">
        <v>50113001</v>
      </c>
      <c r="F612" s="750" t="s">
        <v>603</v>
      </c>
      <c r="G612" s="749" t="s">
        <v>604</v>
      </c>
      <c r="H612" s="749">
        <v>102133</v>
      </c>
      <c r="I612" s="749">
        <v>2133</v>
      </c>
      <c r="J612" s="749" t="s">
        <v>877</v>
      </c>
      <c r="K612" s="749" t="s">
        <v>878</v>
      </c>
      <c r="L612" s="752">
        <v>28.094794383149463</v>
      </c>
      <c r="M612" s="752">
        <v>997</v>
      </c>
      <c r="N612" s="753">
        <v>28010.510000000013</v>
      </c>
    </row>
    <row r="613" spans="1:14" ht="14.4" customHeight="1" x14ac:dyDescent="0.3">
      <c r="A613" s="747" t="s">
        <v>576</v>
      </c>
      <c r="B613" s="748" t="s">
        <v>577</v>
      </c>
      <c r="C613" s="749" t="s">
        <v>597</v>
      </c>
      <c r="D613" s="750" t="s">
        <v>598</v>
      </c>
      <c r="E613" s="751">
        <v>50113001</v>
      </c>
      <c r="F613" s="750" t="s">
        <v>603</v>
      </c>
      <c r="G613" s="749" t="s">
        <v>604</v>
      </c>
      <c r="H613" s="749">
        <v>199333</v>
      </c>
      <c r="I613" s="749">
        <v>99333</v>
      </c>
      <c r="J613" s="749" t="s">
        <v>879</v>
      </c>
      <c r="K613" s="749" t="s">
        <v>880</v>
      </c>
      <c r="L613" s="752">
        <v>219.06661538461543</v>
      </c>
      <c r="M613" s="752">
        <v>130</v>
      </c>
      <c r="N613" s="753">
        <v>28478.660000000007</v>
      </c>
    </row>
    <row r="614" spans="1:14" ht="14.4" customHeight="1" x14ac:dyDescent="0.3">
      <c r="A614" s="747" t="s">
        <v>576</v>
      </c>
      <c r="B614" s="748" t="s">
        <v>577</v>
      </c>
      <c r="C614" s="749" t="s">
        <v>597</v>
      </c>
      <c r="D614" s="750" t="s">
        <v>598</v>
      </c>
      <c r="E614" s="751">
        <v>50113001</v>
      </c>
      <c r="F614" s="750" t="s">
        <v>603</v>
      </c>
      <c r="G614" s="749" t="s">
        <v>604</v>
      </c>
      <c r="H614" s="749">
        <v>198880</v>
      </c>
      <c r="I614" s="749">
        <v>98880</v>
      </c>
      <c r="J614" s="749" t="s">
        <v>1515</v>
      </c>
      <c r="K614" s="749" t="s">
        <v>1516</v>
      </c>
      <c r="L614" s="752">
        <v>201.29999999999998</v>
      </c>
      <c r="M614" s="752">
        <v>3</v>
      </c>
      <c r="N614" s="753">
        <v>603.9</v>
      </c>
    </row>
    <row r="615" spans="1:14" ht="14.4" customHeight="1" x14ac:dyDescent="0.3">
      <c r="A615" s="747" t="s">
        <v>576</v>
      </c>
      <c r="B615" s="748" t="s">
        <v>577</v>
      </c>
      <c r="C615" s="749" t="s">
        <v>597</v>
      </c>
      <c r="D615" s="750" t="s">
        <v>598</v>
      </c>
      <c r="E615" s="751">
        <v>50113001</v>
      </c>
      <c r="F615" s="750" t="s">
        <v>603</v>
      </c>
      <c r="G615" s="749" t="s">
        <v>604</v>
      </c>
      <c r="H615" s="749">
        <v>165633</v>
      </c>
      <c r="I615" s="749">
        <v>165751</v>
      </c>
      <c r="J615" s="749" t="s">
        <v>1517</v>
      </c>
      <c r="K615" s="749" t="s">
        <v>1518</v>
      </c>
      <c r="L615" s="752">
        <v>2866.3799999999997</v>
      </c>
      <c r="M615" s="752">
        <v>6</v>
      </c>
      <c r="N615" s="753">
        <v>17198.28</v>
      </c>
    </row>
    <row r="616" spans="1:14" ht="14.4" customHeight="1" x14ac:dyDescent="0.3">
      <c r="A616" s="747" t="s">
        <v>576</v>
      </c>
      <c r="B616" s="748" t="s">
        <v>577</v>
      </c>
      <c r="C616" s="749" t="s">
        <v>597</v>
      </c>
      <c r="D616" s="750" t="s">
        <v>598</v>
      </c>
      <c r="E616" s="751">
        <v>50113001</v>
      </c>
      <c r="F616" s="750" t="s">
        <v>603</v>
      </c>
      <c r="G616" s="749" t="s">
        <v>604</v>
      </c>
      <c r="H616" s="749">
        <v>111337</v>
      </c>
      <c r="I616" s="749">
        <v>52421</v>
      </c>
      <c r="J616" s="749" t="s">
        <v>883</v>
      </c>
      <c r="K616" s="749" t="s">
        <v>884</v>
      </c>
      <c r="L616" s="752">
        <v>74.778461538461528</v>
      </c>
      <c r="M616" s="752">
        <v>39</v>
      </c>
      <c r="N616" s="753">
        <v>2916.3599999999997</v>
      </c>
    </row>
    <row r="617" spans="1:14" ht="14.4" customHeight="1" x14ac:dyDescent="0.3">
      <c r="A617" s="747" t="s">
        <v>576</v>
      </c>
      <c r="B617" s="748" t="s">
        <v>577</v>
      </c>
      <c r="C617" s="749" t="s">
        <v>597</v>
      </c>
      <c r="D617" s="750" t="s">
        <v>598</v>
      </c>
      <c r="E617" s="751">
        <v>50113001</v>
      </c>
      <c r="F617" s="750" t="s">
        <v>603</v>
      </c>
      <c r="G617" s="749" t="s">
        <v>604</v>
      </c>
      <c r="H617" s="749">
        <v>156779</v>
      </c>
      <c r="I617" s="749">
        <v>56779</v>
      </c>
      <c r="J617" s="749" t="s">
        <v>1519</v>
      </c>
      <c r="K617" s="749" t="s">
        <v>1520</v>
      </c>
      <c r="L617" s="752">
        <v>90.570000000000007</v>
      </c>
      <c r="M617" s="752">
        <v>1</v>
      </c>
      <c r="N617" s="753">
        <v>90.570000000000007</v>
      </c>
    </row>
    <row r="618" spans="1:14" ht="14.4" customHeight="1" x14ac:dyDescent="0.3">
      <c r="A618" s="747" t="s">
        <v>576</v>
      </c>
      <c r="B618" s="748" t="s">
        <v>577</v>
      </c>
      <c r="C618" s="749" t="s">
        <v>597</v>
      </c>
      <c r="D618" s="750" t="s">
        <v>598</v>
      </c>
      <c r="E618" s="751">
        <v>50113001</v>
      </c>
      <c r="F618" s="750" t="s">
        <v>603</v>
      </c>
      <c r="G618" s="749" t="s">
        <v>604</v>
      </c>
      <c r="H618" s="749">
        <v>31915</v>
      </c>
      <c r="I618" s="749">
        <v>31915</v>
      </c>
      <c r="J618" s="749" t="s">
        <v>885</v>
      </c>
      <c r="K618" s="749" t="s">
        <v>886</v>
      </c>
      <c r="L618" s="752">
        <v>173.68999998504489</v>
      </c>
      <c r="M618" s="752">
        <v>58</v>
      </c>
      <c r="N618" s="753">
        <v>10074.019999132604</v>
      </c>
    </row>
    <row r="619" spans="1:14" ht="14.4" customHeight="1" x14ac:dyDescent="0.3">
      <c r="A619" s="747" t="s">
        <v>576</v>
      </c>
      <c r="B619" s="748" t="s">
        <v>577</v>
      </c>
      <c r="C619" s="749" t="s">
        <v>597</v>
      </c>
      <c r="D619" s="750" t="s">
        <v>598</v>
      </c>
      <c r="E619" s="751">
        <v>50113001</v>
      </c>
      <c r="F619" s="750" t="s">
        <v>603</v>
      </c>
      <c r="G619" s="749" t="s">
        <v>604</v>
      </c>
      <c r="H619" s="749">
        <v>47244</v>
      </c>
      <c r="I619" s="749">
        <v>47244</v>
      </c>
      <c r="J619" s="749" t="s">
        <v>887</v>
      </c>
      <c r="K619" s="749" t="s">
        <v>886</v>
      </c>
      <c r="L619" s="752">
        <v>143.00000099226622</v>
      </c>
      <c r="M619" s="752">
        <v>56</v>
      </c>
      <c r="N619" s="753">
        <v>8008.0000555669085</v>
      </c>
    </row>
    <row r="620" spans="1:14" ht="14.4" customHeight="1" x14ac:dyDescent="0.3">
      <c r="A620" s="747" t="s">
        <v>576</v>
      </c>
      <c r="B620" s="748" t="s">
        <v>577</v>
      </c>
      <c r="C620" s="749" t="s">
        <v>597</v>
      </c>
      <c r="D620" s="750" t="s">
        <v>598</v>
      </c>
      <c r="E620" s="751">
        <v>50113001</v>
      </c>
      <c r="F620" s="750" t="s">
        <v>603</v>
      </c>
      <c r="G620" s="749" t="s">
        <v>604</v>
      </c>
      <c r="H620" s="749">
        <v>47249</v>
      </c>
      <c r="I620" s="749">
        <v>47249</v>
      </c>
      <c r="J620" s="749" t="s">
        <v>887</v>
      </c>
      <c r="K620" s="749" t="s">
        <v>888</v>
      </c>
      <c r="L620" s="752">
        <v>126.50001751676943</v>
      </c>
      <c r="M620" s="752">
        <v>17</v>
      </c>
      <c r="N620" s="753">
        <v>2150.5002977850804</v>
      </c>
    </row>
    <row r="621" spans="1:14" ht="14.4" customHeight="1" x14ac:dyDescent="0.3">
      <c r="A621" s="747" t="s">
        <v>576</v>
      </c>
      <c r="B621" s="748" t="s">
        <v>577</v>
      </c>
      <c r="C621" s="749" t="s">
        <v>597</v>
      </c>
      <c r="D621" s="750" t="s">
        <v>598</v>
      </c>
      <c r="E621" s="751">
        <v>50113001</v>
      </c>
      <c r="F621" s="750" t="s">
        <v>603</v>
      </c>
      <c r="G621" s="749" t="s">
        <v>604</v>
      </c>
      <c r="H621" s="749">
        <v>47256</v>
      </c>
      <c r="I621" s="749">
        <v>47256</v>
      </c>
      <c r="J621" s="749" t="s">
        <v>887</v>
      </c>
      <c r="K621" s="749" t="s">
        <v>889</v>
      </c>
      <c r="L621" s="752">
        <v>222.19999725179571</v>
      </c>
      <c r="M621" s="752">
        <v>27</v>
      </c>
      <c r="N621" s="753">
        <v>5999.3999257984842</v>
      </c>
    </row>
    <row r="622" spans="1:14" ht="14.4" customHeight="1" x14ac:dyDescent="0.3">
      <c r="A622" s="747" t="s">
        <v>576</v>
      </c>
      <c r="B622" s="748" t="s">
        <v>577</v>
      </c>
      <c r="C622" s="749" t="s">
        <v>597</v>
      </c>
      <c r="D622" s="750" t="s">
        <v>598</v>
      </c>
      <c r="E622" s="751">
        <v>50113001</v>
      </c>
      <c r="F622" s="750" t="s">
        <v>603</v>
      </c>
      <c r="G622" s="749" t="s">
        <v>604</v>
      </c>
      <c r="H622" s="749">
        <v>149017</v>
      </c>
      <c r="I622" s="749">
        <v>49017</v>
      </c>
      <c r="J622" s="749" t="s">
        <v>893</v>
      </c>
      <c r="K622" s="749" t="s">
        <v>894</v>
      </c>
      <c r="L622" s="752">
        <v>70.75</v>
      </c>
      <c r="M622" s="752">
        <v>1</v>
      </c>
      <c r="N622" s="753">
        <v>70.75</v>
      </c>
    </row>
    <row r="623" spans="1:14" ht="14.4" customHeight="1" x14ac:dyDescent="0.3">
      <c r="A623" s="747" t="s">
        <v>576</v>
      </c>
      <c r="B623" s="748" t="s">
        <v>577</v>
      </c>
      <c r="C623" s="749" t="s">
        <v>597</v>
      </c>
      <c r="D623" s="750" t="s">
        <v>598</v>
      </c>
      <c r="E623" s="751">
        <v>50113001</v>
      </c>
      <c r="F623" s="750" t="s">
        <v>603</v>
      </c>
      <c r="G623" s="749" t="s">
        <v>604</v>
      </c>
      <c r="H623" s="749">
        <v>215606</v>
      </c>
      <c r="I623" s="749">
        <v>215606</v>
      </c>
      <c r="J623" s="749" t="s">
        <v>898</v>
      </c>
      <c r="K623" s="749" t="s">
        <v>899</v>
      </c>
      <c r="L623" s="752">
        <v>72.526662951483786</v>
      </c>
      <c r="M623" s="752">
        <v>21</v>
      </c>
      <c r="N623" s="753">
        <v>1523.0599219811595</v>
      </c>
    </row>
    <row r="624" spans="1:14" ht="14.4" customHeight="1" x14ac:dyDescent="0.3">
      <c r="A624" s="747" t="s">
        <v>576</v>
      </c>
      <c r="B624" s="748" t="s">
        <v>577</v>
      </c>
      <c r="C624" s="749" t="s">
        <v>597</v>
      </c>
      <c r="D624" s="750" t="s">
        <v>598</v>
      </c>
      <c r="E624" s="751">
        <v>50113001</v>
      </c>
      <c r="F624" s="750" t="s">
        <v>603</v>
      </c>
      <c r="G624" s="749" t="s">
        <v>604</v>
      </c>
      <c r="H624" s="749">
        <v>109139</v>
      </c>
      <c r="I624" s="749">
        <v>176129</v>
      </c>
      <c r="J624" s="749" t="s">
        <v>902</v>
      </c>
      <c r="K624" s="749" t="s">
        <v>903</v>
      </c>
      <c r="L624" s="752">
        <v>661.44499999999994</v>
      </c>
      <c r="M624" s="752">
        <v>4</v>
      </c>
      <c r="N624" s="753">
        <v>2645.7799999999997</v>
      </c>
    </row>
    <row r="625" spans="1:14" ht="14.4" customHeight="1" x14ac:dyDescent="0.3">
      <c r="A625" s="747" t="s">
        <v>576</v>
      </c>
      <c r="B625" s="748" t="s">
        <v>577</v>
      </c>
      <c r="C625" s="749" t="s">
        <v>597</v>
      </c>
      <c r="D625" s="750" t="s">
        <v>598</v>
      </c>
      <c r="E625" s="751">
        <v>50113001</v>
      </c>
      <c r="F625" s="750" t="s">
        <v>603</v>
      </c>
      <c r="G625" s="749" t="s">
        <v>604</v>
      </c>
      <c r="H625" s="749">
        <v>193746</v>
      </c>
      <c r="I625" s="749">
        <v>93746</v>
      </c>
      <c r="J625" s="749" t="s">
        <v>904</v>
      </c>
      <c r="K625" s="749" t="s">
        <v>905</v>
      </c>
      <c r="L625" s="752">
        <v>374.04915254237289</v>
      </c>
      <c r="M625" s="752">
        <v>118</v>
      </c>
      <c r="N625" s="753">
        <v>44137.8</v>
      </c>
    </row>
    <row r="626" spans="1:14" ht="14.4" customHeight="1" x14ac:dyDescent="0.3">
      <c r="A626" s="747" t="s">
        <v>576</v>
      </c>
      <c r="B626" s="748" t="s">
        <v>577</v>
      </c>
      <c r="C626" s="749" t="s">
        <v>597</v>
      </c>
      <c r="D626" s="750" t="s">
        <v>598</v>
      </c>
      <c r="E626" s="751">
        <v>50113001</v>
      </c>
      <c r="F626" s="750" t="s">
        <v>603</v>
      </c>
      <c r="G626" s="749" t="s">
        <v>578</v>
      </c>
      <c r="H626" s="749">
        <v>103575</v>
      </c>
      <c r="I626" s="749">
        <v>3575</v>
      </c>
      <c r="J626" s="749" t="s">
        <v>906</v>
      </c>
      <c r="K626" s="749" t="s">
        <v>907</v>
      </c>
      <c r="L626" s="752">
        <v>66.548823529411763</v>
      </c>
      <c r="M626" s="752">
        <v>34</v>
      </c>
      <c r="N626" s="753">
        <v>2262.66</v>
      </c>
    </row>
    <row r="627" spans="1:14" ht="14.4" customHeight="1" x14ac:dyDescent="0.3">
      <c r="A627" s="747" t="s">
        <v>576</v>
      </c>
      <c r="B627" s="748" t="s">
        <v>577</v>
      </c>
      <c r="C627" s="749" t="s">
        <v>597</v>
      </c>
      <c r="D627" s="750" t="s">
        <v>598</v>
      </c>
      <c r="E627" s="751">
        <v>50113001</v>
      </c>
      <c r="F627" s="750" t="s">
        <v>603</v>
      </c>
      <c r="G627" s="749" t="s">
        <v>607</v>
      </c>
      <c r="H627" s="749">
        <v>845593</v>
      </c>
      <c r="I627" s="749">
        <v>100304</v>
      </c>
      <c r="J627" s="749" t="s">
        <v>910</v>
      </c>
      <c r="K627" s="749" t="s">
        <v>912</v>
      </c>
      <c r="L627" s="752">
        <v>66.92</v>
      </c>
      <c r="M627" s="752">
        <v>4</v>
      </c>
      <c r="N627" s="753">
        <v>267.68</v>
      </c>
    </row>
    <row r="628" spans="1:14" ht="14.4" customHeight="1" x14ac:dyDescent="0.3">
      <c r="A628" s="747" t="s">
        <v>576</v>
      </c>
      <c r="B628" s="748" t="s">
        <v>577</v>
      </c>
      <c r="C628" s="749" t="s">
        <v>597</v>
      </c>
      <c r="D628" s="750" t="s">
        <v>598</v>
      </c>
      <c r="E628" s="751">
        <v>50113001</v>
      </c>
      <c r="F628" s="750" t="s">
        <v>603</v>
      </c>
      <c r="G628" s="749" t="s">
        <v>604</v>
      </c>
      <c r="H628" s="749">
        <v>147193</v>
      </c>
      <c r="I628" s="749">
        <v>47193</v>
      </c>
      <c r="J628" s="749" t="s">
        <v>915</v>
      </c>
      <c r="K628" s="749" t="s">
        <v>914</v>
      </c>
      <c r="L628" s="752">
        <v>234.47208230293666</v>
      </c>
      <c r="M628" s="752">
        <v>102</v>
      </c>
      <c r="N628" s="753">
        <v>23916.152394899538</v>
      </c>
    </row>
    <row r="629" spans="1:14" ht="14.4" customHeight="1" x14ac:dyDescent="0.3">
      <c r="A629" s="747" t="s">
        <v>576</v>
      </c>
      <c r="B629" s="748" t="s">
        <v>577</v>
      </c>
      <c r="C629" s="749" t="s">
        <v>597</v>
      </c>
      <c r="D629" s="750" t="s">
        <v>598</v>
      </c>
      <c r="E629" s="751">
        <v>50113001</v>
      </c>
      <c r="F629" s="750" t="s">
        <v>603</v>
      </c>
      <c r="G629" s="749" t="s">
        <v>604</v>
      </c>
      <c r="H629" s="749">
        <v>124067</v>
      </c>
      <c r="I629" s="749">
        <v>124067</v>
      </c>
      <c r="J629" s="749" t="s">
        <v>917</v>
      </c>
      <c r="K629" s="749" t="s">
        <v>918</v>
      </c>
      <c r="L629" s="752">
        <v>36.548458530325654</v>
      </c>
      <c r="M629" s="752">
        <v>130</v>
      </c>
      <c r="N629" s="753">
        <v>4751.299608942335</v>
      </c>
    </row>
    <row r="630" spans="1:14" ht="14.4" customHeight="1" x14ac:dyDescent="0.3">
      <c r="A630" s="747" t="s">
        <v>576</v>
      </c>
      <c r="B630" s="748" t="s">
        <v>577</v>
      </c>
      <c r="C630" s="749" t="s">
        <v>597</v>
      </c>
      <c r="D630" s="750" t="s">
        <v>598</v>
      </c>
      <c r="E630" s="751">
        <v>50113001</v>
      </c>
      <c r="F630" s="750" t="s">
        <v>603</v>
      </c>
      <c r="G630" s="749" t="s">
        <v>604</v>
      </c>
      <c r="H630" s="749">
        <v>216572</v>
      </c>
      <c r="I630" s="749">
        <v>216572</v>
      </c>
      <c r="J630" s="749" t="s">
        <v>917</v>
      </c>
      <c r="K630" s="749" t="s">
        <v>918</v>
      </c>
      <c r="L630" s="752">
        <v>36.311052631578946</v>
      </c>
      <c r="M630" s="752">
        <v>228</v>
      </c>
      <c r="N630" s="753">
        <v>8278.92</v>
      </c>
    </row>
    <row r="631" spans="1:14" ht="14.4" customHeight="1" x14ac:dyDescent="0.3">
      <c r="A631" s="747" t="s">
        <v>576</v>
      </c>
      <c r="B631" s="748" t="s">
        <v>577</v>
      </c>
      <c r="C631" s="749" t="s">
        <v>597</v>
      </c>
      <c r="D631" s="750" t="s">
        <v>598</v>
      </c>
      <c r="E631" s="751">
        <v>50113001</v>
      </c>
      <c r="F631" s="750" t="s">
        <v>603</v>
      </c>
      <c r="G631" s="749" t="s">
        <v>604</v>
      </c>
      <c r="H631" s="749">
        <v>100168</v>
      </c>
      <c r="I631" s="749">
        <v>168</v>
      </c>
      <c r="J631" s="749" t="s">
        <v>919</v>
      </c>
      <c r="K631" s="749" t="s">
        <v>920</v>
      </c>
      <c r="L631" s="752">
        <v>43.140000000000015</v>
      </c>
      <c r="M631" s="752">
        <v>1</v>
      </c>
      <c r="N631" s="753">
        <v>43.140000000000015</v>
      </c>
    </row>
    <row r="632" spans="1:14" ht="14.4" customHeight="1" x14ac:dyDescent="0.3">
      <c r="A632" s="747" t="s">
        <v>576</v>
      </c>
      <c r="B632" s="748" t="s">
        <v>577</v>
      </c>
      <c r="C632" s="749" t="s">
        <v>597</v>
      </c>
      <c r="D632" s="750" t="s">
        <v>598</v>
      </c>
      <c r="E632" s="751">
        <v>50113001</v>
      </c>
      <c r="F632" s="750" t="s">
        <v>603</v>
      </c>
      <c r="G632" s="749" t="s">
        <v>604</v>
      </c>
      <c r="H632" s="749">
        <v>109159</v>
      </c>
      <c r="I632" s="749">
        <v>9159</v>
      </c>
      <c r="J632" s="749" t="s">
        <v>921</v>
      </c>
      <c r="K632" s="749" t="s">
        <v>922</v>
      </c>
      <c r="L632" s="752">
        <v>126.556</v>
      </c>
      <c r="M632" s="752">
        <v>10</v>
      </c>
      <c r="N632" s="753">
        <v>1265.56</v>
      </c>
    </row>
    <row r="633" spans="1:14" ht="14.4" customHeight="1" x14ac:dyDescent="0.3">
      <c r="A633" s="747" t="s">
        <v>576</v>
      </c>
      <c r="B633" s="748" t="s">
        <v>577</v>
      </c>
      <c r="C633" s="749" t="s">
        <v>597</v>
      </c>
      <c r="D633" s="750" t="s">
        <v>598</v>
      </c>
      <c r="E633" s="751">
        <v>50113001</v>
      </c>
      <c r="F633" s="750" t="s">
        <v>603</v>
      </c>
      <c r="G633" s="749" t="s">
        <v>604</v>
      </c>
      <c r="H633" s="749">
        <v>51366</v>
      </c>
      <c r="I633" s="749">
        <v>51366</v>
      </c>
      <c r="J633" s="749" t="s">
        <v>923</v>
      </c>
      <c r="K633" s="749" t="s">
        <v>924</v>
      </c>
      <c r="L633" s="752">
        <v>171.59999998571735</v>
      </c>
      <c r="M633" s="752">
        <v>30</v>
      </c>
      <c r="N633" s="753">
        <v>5147.9999995715207</v>
      </c>
    </row>
    <row r="634" spans="1:14" ht="14.4" customHeight="1" x14ac:dyDescent="0.3">
      <c r="A634" s="747" t="s">
        <v>576</v>
      </c>
      <c r="B634" s="748" t="s">
        <v>577</v>
      </c>
      <c r="C634" s="749" t="s">
        <v>597</v>
      </c>
      <c r="D634" s="750" t="s">
        <v>598</v>
      </c>
      <c r="E634" s="751">
        <v>50113001</v>
      </c>
      <c r="F634" s="750" t="s">
        <v>603</v>
      </c>
      <c r="G634" s="749" t="s">
        <v>604</v>
      </c>
      <c r="H634" s="749">
        <v>51367</v>
      </c>
      <c r="I634" s="749">
        <v>51367</v>
      </c>
      <c r="J634" s="749" t="s">
        <v>923</v>
      </c>
      <c r="K634" s="749" t="s">
        <v>925</v>
      </c>
      <c r="L634" s="752">
        <v>92.949999907733087</v>
      </c>
      <c r="M634" s="752">
        <v>187</v>
      </c>
      <c r="N634" s="753">
        <v>17381.649982746087</v>
      </c>
    </row>
    <row r="635" spans="1:14" ht="14.4" customHeight="1" x14ac:dyDescent="0.3">
      <c r="A635" s="747" t="s">
        <v>576</v>
      </c>
      <c r="B635" s="748" t="s">
        <v>577</v>
      </c>
      <c r="C635" s="749" t="s">
        <v>597</v>
      </c>
      <c r="D635" s="750" t="s">
        <v>598</v>
      </c>
      <c r="E635" s="751">
        <v>50113001</v>
      </c>
      <c r="F635" s="750" t="s">
        <v>603</v>
      </c>
      <c r="G635" s="749" t="s">
        <v>604</v>
      </c>
      <c r="H635" s="749">
        <v>51383</v>
      </c>
      <c r="I635" s="749">
        <v>51383</v>
      </c>
      <c r="J635" s="749" t="s">
        <v>923</v>
      </c>
      <c r="K635" s="749" t="s">
        <v>926</v>
      </c>
      <c r="L635" s="752">
        <v>93.5</v>
      </c>
      <c r="M635" s="752">
        <v>7</v>
      </c>
      <c r="N635" s="753">
        <v>654.5</v>
      </c>
    </row>
    <row r="636" spans="1:14" ht="14.4" customHeight="1" x14ac:dyDescent="0.3">
      <c r="A636" s="747" t="s">
        <v>576</v>
      </c>
      <c r="B636" s="748" t="s">
        <v>577</v>
      </c>
      <c r="C636" s="749" t="s">
        <v>597</v>
      </c>
      <c r="D636" s="750" t="s">
        <v>598</v>
      </c>
      <c r="E636" s="751">
        <v>50113001</v>
      </c>
      <c r="F636" s="750" t="s">
        <v>603</v>
      </c>
      <c r="G636" s="749" t="s">
        <v>604</v>
      </c>
      <c r="H636" s="749">
        <v>51384</v>
      </c>
      <c r="I636" s="749">
        <v>51384</v>
      </c>
      <c r="J636" s="749" t="s">
        <v>923</v>
      </c>
      <c r="K636" s="749" t="s">
        <v>927</v>
      </c>
      <c r="L636" s="752">
        <v>192.5</v>
      </c>
      <c r="M636" s="752">
        <v>10</v>
      </c>
      <c r="N636" s="753">
        <v>1925</v>
      </c>
    </row>
    <row r="637" spans="1:14" ht="14.4" customHeight="1" x14ac:dyDescent="0.3">
      <c r="A637" s="747" t="s">
        <v>576</v>
      </c>
      <c r="B637" s="748" t="s">
        <v>577</v>
      </c>
      <c r="C637" s="749" t="s">
        <v>597</v>
      </c>
      <c r="D637" s="750" t="s">
        <v>598</v>
      </c>
      <c r="E637" s="751">
        <v>50113001</v>
      </c>
      <c r="F637" s="750" t="s">
        <v>603</v>
      </c>
      <c r="G637" s="749" t="s">
        <v>604</v>
      </c>
      <c r="H637" s="749">
        <v>132082</v>
      </c>
      <c r="I637" s="749">
        <v>32082</v>
      </c>
      <c r="J637" s="749" t="s">
        <v>928</v>
      </c>
      <c r="K637" s="749" t="s">
        <v>929</v>
      </c>
      <c r="L637" s="752">
        <v>82.749999999999986</v>
      </c>
      <c r="M637" s="752">
        <v>4</v>
      </c>
      <c r="N637" s="753">
        <v>330.99999999999994</v>
      </c>
    </row>
    <row r="638" spans="1:14" ht="14.4" customHeight="1" x14ac:dyDescent="0.3">
      <c r="A638" s="747" t="s">
        <v>576</v>
      </c>
      <c r="B638" s="748" t="s">
        <v>577</v>
      </c>
      <c r="C638" s="749" t="s">
        <v>597</v>
      </c>
      <c r="D638" s="750" t="s">
        <v>598</v>
      </c>
      <c r="E638" s="751">
        <v>50113001</v>
      </c>
      <c r="F638" s="750" t="s">
        <v>603</v>
      </c>
      <c r="G638" s="749" t="s">
        <v>604</v>
      </c>
      <c r="H638" s="749">
        <v>193724</v>
      </c>
      <c r="I638" s="749">
        <v>93724</v>
      </c>
      <c r="J638" s="749" t="s">
        <v>940</v>
      </c>
      <c r="K638" s="749" t="s">
        <v>941</v>
      </c>
      <c r="L638" s="752">
        <v>68.560000000000031</v>
      </c>
      <c r="M638" s="752">
        <v>4</v>
      </c>
      <c r="N638" s="753">
        <v>274.24000000000012</v>
      </c>
    </row>
    <row r="639" spans="1:14" ht="14.4" customHeight="1" x14ac:dyDescent="0.3">
      <c r="A639" s="747" t="s">
        <v>576</v>
      </c>
      <c r="B639" s="748" t="s">
        <v>577</v>
      </c>
      <c r="C639" s="749" t="s">
        <v>597</v>
      </c>
      <c r="D639" s="750" t="s">
        <v>598</v>
      </c>
      <c r="E639" s="751">
        <v>50113001</v>
      </c>
      <c r="F639" s="750" t="s">
        <v>603</v>
      </c>
      <c r="G639" s="749" t="s">
        <v>604</v>
      </c>
      <c r="H639" s="749">
        <v>193723</v>
      </c>
      <c r="I639" s="749">
        <v>93723</v>
      </c>
      <c r="J639" s="749" t="s">
        <v>1521</v>
      </c>
      <c r="K639" s="749" t="s">
        <v>1522</v>
      </c>
      <c r="L639" s="752">
        <v>40.280000000000008</v>
      </c>
      <c r="M639" s="752">
        <v>1</v>
      </c>
      <c r="N639" s="753">
        <v>40.280000000000008</v>
      </c>
    </row>
    <row r="640" spans="1:14" ht="14.4" customHeight="1" x14ac:dyDescent="0.3">
      <c r="A640" s="747" t="s">
        <v>576</v>
      </c>
      <c r="B640" s="748" t="s">
        <v>577</v>
      </c>
      <c r="C640" s="749" t="s">
        <v>597</v>
      </c>
      <c r="D640" s="750" t="s">
        <v>598</v>
      </c>
      <c r="E640" s="751">
        <v>50113001</v>
      </c>
      <c r="F640" s="750" t="s">
        <v>603</v>
      </c>
      <c r="G640" s="749" t="s">
        <v>604</v>
      </c>
      <c r="H640" s="749">
        <v>394712</v>
      </c>
      <c r="I640" s="749">
        <v>0</v>
      </c>
      <c r="J640" s="749" t="s">
        <v>1523</v>
      </c>
      <c r="K640" s="749" t="s">
        <v>1524</v>
      </c>
      <c r="L640" s="752">
        <v>23.700448891305911</v>
      </c>
      <c r="M640" s="752">
        <v>792</v>
      </c>
      <c r="N640" s="753">
        <v>18770.755521914281</v>
      </c>
    </row>
    <row r="641" spans="1:14" ht="14.4" customHeight="1" x14ac:dyDescent="0.3">
      <c r="A641" s="747" t="s">
        <v>576</v>
      </c>
      <c r="B641" s="748" t="s">
        <v>577</v>
      </c>
      <c r="C641" s="749" t="s">
        <v>597</v>
      </c>
      <c r="D641" s="750" t="s">
        <v>598</v>
      </c>
      <c r="E641" s="751">
        <v>50113001</v>
      </c>
      <c r="F641" s="750" t="s">
        <v>603</v>
      </c>
      <c r="G641" s="749" t="s">
        <v>604</v>
      </c>
      <c r="H641" s="749">
        <v>902087</v>
      </c>
      <c r="I641" s="749">
        <v>0</v>
      </c>
      <c r="J641" s="749" t="s">
        <v>1525</v>
      </c>
      <c r="K641" s="749" t="s">
        <v>1526</v>
      </c>
      <c r="L641" s="752">
        <v>315.65919098453719</v>
      </c>
      <c r="M641" s="752">
        <v>200</v>
      </c>
      <c r="N641" s="753">
        <v>63131.83819690744</v>
      </c>
    </row>
    <row r="642" spans="1:14" ht="14.4" customHeight="1" x14ac:dyDescent="0.3">
      <c r="A642" s="747" t="s">
        <v>576</v>
      </c>
      <c r="B642" s="748" t="s">
        <v>577</v>
      </c>
      <c r="C642" s="749" t="s">
        <v>597</v>
      </c>
      <c r="D642" s="750" t="s">
        <v>598</v>
      </c>
      <c r="E642" s="751">
        <v>50113001</v>
      </c>
      <c r="F642" s="750" t="s">
        <v>603</v>
      </c>
      <c r="G642" s="749" t="s">
        <v>604</v>
      </c>
      <c r="H642" s="749">
        <v>902082</v>
      </c>
      <c r="I642" s="749">
        <v>0</v>
      </c>
      <c r="J642" s="749" t="s">
        <v>1527</v>
      </c>
      <c r="K642" s="749" t="s">
        <v>1528</v>
      </c>
      <c r="L642" s="752">
        <v>364.45421675257074</v>
      </c>
      <c r="M642" s="752">
        <v>36</v>
      </c>
      <c r="N642" s="753">
        <v>13120.351803092546</v>
      </c>
    </row>
    <row r="643" spans="1:14" ht="14.4" customHeight="1" x14ac:dyDescent="0.3">
      <c r="A643" s="747" t="s">
        <v>576</v>
      </c>
      <c r="B643" s="748" t="s">
        <v>577</v>
      </c>
      <c r="C643" s="749" t="s">
        <v>597</v>
      </c>
      <c r="D643" s="750" t="s">
        <v>598</v>
      </c>
      <c r="E643" s="751">
        <v>50113001</v>
      </c>
      <c r="F643" s="750" t="s">
        <v>603</v>
      </c>
      <c r="G643" s="749" t="s">
        <v>604</v>
      </c>
      <c r="H643" s="749">
        <v>395703</v>
      </c>
      <c r="I643" s="749">
        <v>0</v>
      </c>
      <c r="J643" s="749" t="s">
        <v>1529</v>
      </c>
      <c r="K643" s="749" t="s">
        <v>1530</v>
      </c>
      <c r="L643" s="752">
        <v>45.087999423158273</v>
      </c>
      <c r="M643" s="752">
        <v>20</v>
      </c>
      <c r="N643" s="753">
        <v>901.75998846316543</v>
      </c>
    </row>
    <row r="644" spans="1:14" ht="14.4" customHeight="1" x14ac:dyDescent="0.3">
      <c r="A644" s="747" t="s">
        <v>576</v>
      </c>
      <c r="B644" s="748" t="s">
        <v>577</v>
      </c>
      <c r="C644" s="749" t="s">
        <v>597</v>
      </c>
      <c r="D644" s="750" t="s">
        <v>598</v>
      </c>
      <c r="E644" s="751">
        <v>50113001</v>
      </c>
      <c r="F644" s="750" t="s">
        <v>603</v>
      </c>
      <c r="G644" s="749" t="s">
        <v>604</v>
      </c>
      <c r="H644" s="749">
        <v>100802</v>
      </c>
      <c r="I644" s="749">
        <v>1000</v>
      </c>
      <c r="J644" s="749" t="s">
        <v>942</v>
      </c>
      <c r="K644" s="749" t="s">
        <v>943</v>
      </c>
      <c r="L644" s="752">
        <v>75.028743369063207</v>
      </c>
      <c r="M644" s="752">
        <v>75</v>
      </c>
      <c r="N644" s="753">
        <v>5627.1557526797405</v>
      </c>
    </row>
    <row r="645" spans="1:14" ht="14.4" customHeight="1" x14ac:dyDescent="0.3">
      <c r="A645" s="747" t="s">
        <v>576</v>
      </c>
      <c r="B645" s="748" t="s">
        <v>577</v>
      </c>
      <c r="C645" s="749" t="s">
        <v>597</v>
      </c>
      <c r="D645" s="750" t="s">
        <v>598</v>
      </c>
      <c r="E645" s="751">
        <v>50113001</v>
      </c>
      <c r="F645" s="750" t="s">
        <v>603</v>
      </c>
      <c r="G645" s="749" t="s">
        <v>604</v>
      </c>
      <c r="H645" s="749">
        <v>501705</v>
      </c>
      <c r="I645" s="749">
        <v>0</v>
      </c>
      <c r="J645" s="749" t="s">
        <v>950</v>
      </c>
      <c r="K645" s="749" t="s">
        <v>951</v>
      </c>
      <c r="L645" s="752">
        <v>396</v>
      </c>
      <c r="M645" s="752">
        <v>1</v>
      </c>
      <c r="N645" s="753">
        <v>396</v>
      </c>
    </row>
    <row r="646" spans="1:14" ht="14.4" customHeight="1" x14ac:dyDescent="0.3">
      <c r="A646" s="747" t="s">
        <v>576</v>
      </c>
      <c r="B646" s="748" t="s">
        <v>577</v>
      </c>
      <c r="C646" s="749" t="s">
        <v>597</v>
      </c>
      <c r="D646" s="750" t="s">
        <v>598</v>
      </c>
      <c r="E646" s="751">
        <v>50113001</v>
      </c>
      <c r="F646" s="750" t="s">
        <v>603</v>
      </c>
      <c r="G646" s="749" t="s">
        <v>604</v>
      </c>
      <c r="H646" s="749">
        <v>117189</v>
      </c>
      <c r="I646" s="749">
        <v>17189</v>
      </c>
      <c r="J646" s="749" t="s">
        <v>1531</v>
      </c>
      <c r="K646" s="749" t="s">
        <v>1532</v>
      </c>
      <c r="L646" s="752">
        <v>46.589999999999982</v>
      </c>
      <c r="M646" s="752">
        <v>2</v>
      </c>
      <c r="N646" s="753">
        <v>93.179999999999964</v>
      </c>
    </row>
    <row r="647" spans="1:14" ht="14.4" customHeight="1" x14ac:dyDescent="0.3">
      <c r="A647" s="747" t="s">
        <v>576</v>
      </c>
      <c r="B647" s="748" t="s">
        <v>577</v>
      </c>
      <c r="C647" s="749" t="s">
        <v>597</v>
      </c>
      <c r="D647" s="750" t="s">
        <v>598</v>
      </c>
      <c r="E647" s="751">
        <v>50113001</v>
      </c>
      <c r="F647" s="750" t="s">
        <v>603</v>
      </c>
      <c r="G647" s="749" t="s">
        <v>604</v>
      </c>
      <c r="H647" s="749">
        <v>102486</v>
      </c>
      <c r="I647" s="749">
        <v>2486</v>
      </c>
      <c r="J647" s="749" t="s">
        <v>1533</v>
      </c>
      <c r="K647" s="749" t="s">
        <v>1534</v>
      </c>
      <c r="L647" s="752">
        <v>115.15</v>
      </c>
      <c r="M647" s="752">
        <v>2</v>
      </c>
      <c r="N647" s="753">
        <v>230.3</v>
      </c>
    </row>
    <row r="648" spans="1:14" ht="14.4" customHeight="1" x14ac:dyDescent="0.3">
      <c r="A648" s="747" t="s">
        <v>576</v>
      </c>
      <c r="B648" s="748" t="s">
        <v>577</v>
      </c>
      <c r="C648" s="749" t="s">
        <v>597</v>
      </c>
      <c r="D648" s="750" t="s">
        <v>598</v>
      </c>
      <c r="E648" s="751">
        <v>50113001</v>
      </c>
      <c r="F648" s="750" t="s">
        <v>603</v>
      </c>
      <c r="G648" s="749" t="s">
        <v>604</v>
      </c>
      <c r="H648" s="749">
        <v>107678</v>
      </c>
      <c r="I648" s="749">
        <v>107678</v>
      </c>
      <c r="J648" s="749" t="s">
        <v>956</v>
      </c>
      <c r="K648" s="749" t="s">
        <v>957</v>
      </c>
      <c r="L648" s="752">
        <v>459.8</v>
      </c>
      <c r="M648" s="752">
        <v>3</v>
      </c>
      <c r="N648" s="753">
        <v>1379.4</v>
      </c>
    </row>
    <row r="649" spans="1:14" ht="14.4" customHeight="1" x14ac:dyDescent="0.3">
      <c r="A649" s="747" t="s">
        <v>576</v>
      </c>
      <c r="B649" s="748" t="s">
        <v>577</v>
      </c>
      <c r="C649" s="749" t="s">
        <v>597</v>
      </c>
      <c r="D649" s="750" t="s">
        <v>598</v>
      </c>
      <c r="E649" s="751">
        <v>50113001</v>
      </c>
      <c r="F649" s="750" t="s">
        <v>603</v>
      </c>
      <c r="G649" s="749" t="s">
        <v>604</v>
      </c>
      <c r="H649" s="749">
        <v>848725</v>
      </c>
      <c r="I649" s="749">
        <v>107677</v>
      </c>
      <c r="J649" s="749" t="s">
        <v>956</v>
      </c>
      <c r="K649" s="749" t="s">
        <v>958</v>
      </c>
      <c r="L649" s="752">
        <v>382.10975589529386</v>
      </c>
      <c r="M649" s="752">
        <v>95</v>
      </c>
      <c r="N649" s="753">
        <v>36300.426810052915</v>
      </c>
    </row>
    <row r="650" spans="1:14" ht="14.4" customHeight="1" x14ac:dyDescent="0.3">
      <c r="A650" s="747" t="s">
        <v>576</v>
      </c>
      <c r="B650" s="748" t="s">
        <v>577</v>
      </c>
      <c r="C650" s="749" t="s">
        <v>597</v>
      </c>
      <c r="D650" s="750" t="s">
        <v>598</v>
      </c>
      <c r="E650" s="751">
        <v>50113001</v>
      </c>
      <c r="F650" s="750" t="s">
        <v>603</v>
      </c>
      <c r="G650" s="749" t="s">
        <v>604</v>
      </c>
      <c r="H650" s="749">
        <v>845697</v>
      </c>
      <c r="I650" s="749">
        <v>200935</v>
      </c>
      <c r="J650" s="749" t="s">
        <v>959</v>
      </c>
      <c r="K650" s="749" t="s">
        <v>960</v>
      </c>
      <c r="L650" s="752">
        <v>45.160000000000004</v>
      </c>
      <c r="M650" s="752">
        <v>1</v>
      </c>
      <c r="N650" s="753">
        <v>45.160000000000004</v>
      </c>
    </row>
    <row r="651" spans="1:14" ht="14.4" customHeight="1" x14ac:dyDescent="0.3">
      <c r="A651" s="747" t="s">
        <v>576</v>
      </c>
      <c r="B651" s="748" t="s">
        <v>577</v>
      </c>
      <c r="C651" s="749" t="s">
        <v>597</v>
      </c>
      <c r="D651" s="750" t="s">
        <v>598</v>
      </c>
      <c r="E651" s="751">
        <v>50113001</v>
      </c>
      <c r="F651" s="750" t="s">
        <v>603</v>
      </c>
      <c r="G651" s="749" t="s">
        <v>604</v>
      </c>
      <c r="H651" s="749">
        <v>100489</v>
      </c>
      <c r="I651" s="749">
        <v>489</v>
      </c>
      <c r="J651" s="749" t="s">
        <v>961</v>
      </c>
      <c r="K651" s="749" t="s">
        <v>1535</v>
      </c>
      <c r="L651" s="752">
        <v>42.169999999999973</v>
      </c>
      <c r="M651" s="752">
        <v>1</v>
      </c>
      <c r="N651" s="753">
        <v>42.169999999999973</v>
      </c>
    </row>
    <row r="652" spans="1:14" ht="14.4" customHeight="1" x14ac:dyDescent="0.3">
      <c r="A652" s="747" t="s">
        <v>576</v>
      </c>
      <c r="B652" s="748" t="s">
        <v>577</v>
      </c>
      <c r="C652" s="749" t="s">
        <v>597</v>
      </c>
      <c r="D652" s="750" t="s">
        <v>598</v>
      </c>
      <c r="E652" s="751">
        <v>50113001</v>
      </c>
      <c r="F652" s="750" t="s">
        <v>603</v>
      </c>
      <c r="G652" s="749" t="s">
        <v>604</v>
      </c>
      <c r="H652" s="749">
        <v>900441</v>
      </c>
      <c r="I652" s="749">
        <v>0</v>
      </c>
      <c r="J652" s="749" t="s">
        <v>1536</v>
      </c>
      <c r="K652" s="749" t="s">
        <v>1537</v>
      </c>
      <c r="L652" s="752">
        <v>164.450290050191</v>
      </c>
      <c r="M652" s="752">
        <v>35</v>
      </c>
      <c r="N652" s="753">
        <v>5755.7601517566854</v>
      </c>
    </row>
    <row r="653" spans="1:14" ht="14.4" customHeight="1" x14ac:dyDescent="0.3">
      <c r="A653" s="747" t="s">
        <v>576</v>
      </c>
      <c r="B653" s="748" t="s">
        <v>577</v>
      </c>
      <c r="C653" s="749" t="s">
        <v>597</v>
      </c>
      <c r="D653" s="750" t="s">
        <v>598</v>
      </c>
      <c r="E653" s="751">
        <v>50113001</v>
      </c>
      <c r="F653" s="750" t="s">
        <v>603</v>
      </c>
      <c r="G653" s="749" t="s">
        <v>604</v>
      </c>
      <c r="H653" s="749">
        <v>920282</v>
      </c>
      <c r="I653" s="749">
        <v>0</v>
      </c>
      <c r="J653" s="749" t="s">
        <v>1538</v>
      </c>
      <c r="K653" s="749" t="s">
        <v>578</v>
      </c>
      <c r="L653" s="752">
        <v>77.585451893389759</v>
      </c>
      <c r="M653" s="752">
        <v>1</v>
      </c>
      <c r="N653" s="753">
        <v>77.585451893389759</v>
      </c>
    </row>
    <row r="654" spans="1:14" ht="14.4" customHeight="1" x14ac:dyDescent="0.3">
      <c r="A654" s="747" t="s">
        <v>576</v>
      </c>
      <c r="B654" s="748" t="s">
        <v>577</v>
      </c>
      <c r="C654" s="749" t="s">
        <v>597</v>
      </c>
      <c r="D654" s="750" t="s">
        <v>598</v>
      </c>
      <c r="E654" s="751">
        <v>50113001</v>
      </c>
      <c r="F654" s="750" t="s">
        <v>603</v>
      </c>
      <c r="G654" s="749" t="s">
        <v>604</v>
      </c>
      <c r="H654" s="749">
        <v>921403</v>
      </c>
      <c r="I654" s="749">
        <v>0</v>
      </c>
      <c r="J654" s="749" t="s">
        <v>1539</v>
      </c>
      <c r="K654" s="749" t="s">
        <v>578</v>
      </c>
      <c r="L654" s="752">
        <v>45.381005458714128</v>
      </c>
      <c r="M654" s="752">
        <v>1</v>
      </c>
      <c r="N654" s="753">
        <v>45.381005458714128</v>
      </c>
    </row>
    <row r="655" spans="1:14" ht="14.4" customHeight="1" x14ac:dyDescent="0.3">
      <c r="A655" s="747" t="s">
        <v>576</v>
      </c>
      <c r="B655" s="748" t="s">
        <v>577</v>
      </c>
      <c r="C655" s="749" t="s">
        <v>597</v>
      </c>
      <c r="D655" s="750" t="s">
        <v>598</v>
      </c>
      <c r="E655" s="751">
        <v>50113001</v>
      </c>
      <c r="F655" s="750" t="s">
        <v>603</v>
      </c>
      <c r="G655" s="749" t="s">
        <v>604</v>
      </c>
      <c r="H655" s="749">
        <v>990927</v>
      </c>
      <c r="I655" s="749">
        <v>0</v>
      </c>
      <c r="J655" s="749" t="s">
        <v>976</v>
      </c>
      <c r="K655" s="749" t="s">
        <v>578</v>
      </c>
      <c r="L655" s="752">
        <v>111.53544459495052</v>
      </c>
      <c r="M655" s="752">
        <v>8</v>
      </c>
      <c r="N655" s="753">
        <v>892.28355675960415</v>
      </c>
    </row>
    <row r="656" spans="1:14" ht="14.4" customHeight="1" x14ac:dyDescent="0.3">
      <c r="A656" s="747" t="s">
        <v>576</v>
      </c>
      <c r="B656" s="748" t="s">
        <v>577</v>
      </c>
      <c r="C656" s="749" t="s">
        <v>597</v>
      </c>
      <c r="D656" s="750" t="s">
        <v>598</v>
      </c>
      <c r="E656" s="751">
        <v>50113001</v>
      </c>
      <c r="F656" s="750" t="s">
        <v>603</v>
      </c>
      <c r="G656" s="749" t="s">
        <v>607</v>
      </c>
      <c r="H656" s="749">
        <v>117135</v>
      </c>
      <c r="I656" s="749">
        <v>17135</v>
      </c>
      <c r="J656" s="749" t="s">
        <v>1540</v>
      </c>
      <c r="K656" s="749" t="s">
        <v>1541</v>
      </c>
      <c r="L656" s="752">
        <v>64.87</v>
      </c>
      <c r="M656" s="752">
        <v>1</v>
      </c>
      <c r="N656" s="753">
        <v>64.87</v>
      </c>
    </row>
    <row r="657" spans="1:14" ht="14.4" customHeight="1" x14ac:dyDescent="0.3">
      <c r="A657" s="747" t="s">
        <v>576</v>
      </c>
      <c r="B657" s="748" t="s">
        <v>577</v>
      </c>
      <c r="C657" s="749" t="s">
        <v>597</v>
      </c>
      <c r="D657" s="750" t="s">
        <v>598</v>
      </c>
      <c r="E657" s="751">
        <v>50113001</v>
      </c>
      <c r="F657" s="750" t="s">
        <v>603</v>
      </c>
      <c r="G657" s="749" t="s">
        <v>604</v>
      </c>
      <c r="H657" s="749">
        <v>109210</v>
      </c>
      <c r="I657" s="749">
        <v>9210</v>
      </c>
      <c r="J657" s="749" t="s">
        <v>983</v>
      </c>
      <c r="K657" s="749" t="s">
        <v>984</v>
      </c>
      <c r="L657" s="752">
        <v>292.17999999999989</v>
      </c>
      <c r="M657" s="752">
        <v>1</v>
      </c>
      <c r="N657" s="753">
        <v>292.17999999999989</v>
      </c>
    </row>
    <row r="658" spans="1:14" ht="14.4" customHeight="1" x14ac:dyDescent="0.3">
      <c r="A658" s="747" t="s">
        <v>576</v>
      </c>
      <c r="B658" s="748" t="s">
        <v>577</v>
      </c>
      <c r="C658" s="749" t="s">
        <v>597</v>
      </c>
      <c r="D658" s="750" t="s">
        <v>598</v>
      </c>
      <c r="E658" s="751">
        <v>50113001</v>
      </c>
      <c r="F658" s="750" t="s">
        <v>603</v>
      </c>
      <c r="G658" s="749" t="s">
        <v>607</v>
      </c>
      <c r="H658" s="749">
        <v>187427</v>
      </c>
      <c r="I658" s="749">
        <v>187427</v>
      </c>
      <c r="J658" s="749" t="s">
        <v>1542</v>
      </c>
      <c r="K658" s="749" t="s">
        <v>1543</v>
      </c>
      <c r="L658" s="752">
        <v>62.938000000000009</v>
      </c>
      <c r="M658" s="752">
        <v>5</v>
      </c>
      <c r="N658" s="753">
        <v>314.69000000000005</v>
      </c>
    </row>
    <row r="659" spans="1:14" ht="14.4" customHeight="1" x14ac:dyDescent="0.3">
      <c r="A659" s="747" t="s">
        <v>576</v>
      </c>
      <c r="B659" s="748" t="s">
        <v>577</v>
      </c>
      <c r="C659" s="749" t="s">
        <v>597</v>
      </c>
      <c r="D659" s="750" t="s">
        <v>598</v>
      </c>
      <c r="E659" s="751">
        <v>50113001</v>
      </c>
      <c r="F659" s="750" t="s">
        <v>603</v>
      </c>
      <c r="G659" s="749" t="s">
        <v>607</v>
      </c>
      <c r="H659" s="749">
        <v>187425</v>
      </c>
      <c r="I659" s="749">
        <v>187425</v>
      </c>
      <c r="J659" s="749" t="s">
        <v>1544</v>
      </c>
      <c r="K659" s="749" t="s">
        <v>1545</v>
      </c>
      <c r="L659" s="752">
        <v>49.54999999999999</v>
      </c>
      <c r="M659" s="752">
        <v>2</v>
      </c>
      <c r="N659" s="753">
        <v>99.09999999999998</v>
      </c>
    </row>
    <row r="660" spans="1:14" ht="14.4" customHeight="1" x14ac:dyDescent="0.3">
      <c r="A660" s="747" t="s">
        <v>576</v>
      </c>
      <c r="B660" s="748" t="s">
        <v>577</v>
      </c>
      <c r="C660" s="749" t="s">
        <v>597</v>
      </c>
      <c r="D660" s="750" t="s">
        <v>598</v>
      </c>
      <c r="E660" s="751">
        <v>50113001</v>
      </c>
      <c r="F660" s="750" t="s">
        <v>603</v>
      </c>
      <c r="G660" s="749" t="s">
        <v>607</v>
      </c>
      <c r="H660" s="749">
        <v>184245</v>
      </c>
      <c r="I660" s="749">
        <v>184245</v>
      </c>
      <c r="J660" s="749" t="s">
        <v>1546</v>
      </c>
      <c r="K660" s="749" t="s">
        <v>1547</v>
      </c>
      <c r="L660" s="752">
        <v>93.114999999999995</v>
      </c>
      <c r="M660" s="752">
        <v>4</v>
      </c>
      <c r="N660" s="753">
        <v>372.46</v>
      </c>
    </row>
    <row r="661" spans="1:14" ht="14.4" customHeight="1" x14ac:dyDescent="0.3">
      <c r="A661" s="747" t="s">
        <v>576</v>
      </c>
      <c r="B661" s="748" t="s">
        <v>577</v>
      </c>
      <c r="C661" s="749" t="s">
        <v>597</v>
      </c>
      <c r="D661" s="750" t="s">
        <v>598</v>
      </c>
      <c r="E661" s="751">
        <v>50113001</v>
      </c>
      <c r="F661" s="750" t="s">
        <v>603</v>
      </c>
      <c r="G661" s="749" t="s">
        <v>604</v>
      </c>
      <c r="H661" s="749">
        <v>188219</v>
      </c>
      <c r="I661" s="749">
        <v>88219</v>
      </c>
      <c r="J661" s="749" t="s">
        <v>987</v>
      </c>
      <c r="K661" s="749" t="s">
        <v>988</v>
      </c>
      <c r="L661" s="752">
        <v>141.51074074074074</v>
      </c>
      <c r="M661" s="752">
        <v>27</v>
      </c>
      <c r="N661" s="753">
        <v>3820.79</v>
      </c>
    </row>
    <row r="662" spans="1:14" ht="14.4" customHeight="1" x14ac:dyDescent="0.3">
      <c r="A662" s="747" t="s">
        <v>576</v>
      </c>
      <c r="B662" s="748" t="s">
        <v>577</v>
      </c>
      <c r="C662" s="749" t="s">
        <v>597</v>
      </c>
      <c r="D662" s="750" t="s">
        <v>598</v>
      </c>
      <c r="E662" s="751">
        <v>50113001</v>
      </c>
      <c r="F662" s="750" t="s">
        <v>603</v>
      </c>
      <c r="G662" s="749" t="s">
        <v>604</v>
      </c>
      <c r="H662" s="749">
        <v>203092</v>
      </c>
      <c r="I662" s="749">
        <v>203092</v>
      </c>
      <c r="J662" s="749" t="s">
        <v>1548</v>
      </c>
      <c r="K662" s="749" t="s">
        <v>1549</v>
      </c>
      <c r="L662" s="752">
        <v>151.08727272727273</v>
      </c>
      <c r="M662" s="752">
        <v>11</v>
      </c>
      <c r="N662" s="753">
        <v>1661.96</v>
      </c>
    </row>
    <row r="663" spans="1:14" ht="14.4" customHeight="1" x14ac:dyDescent="0.3">
      <c r="A663" s="747" t="s">
        <v>576</v>
      </c>
      <c r="B663" s="748" t="s">
        <v>577</v>
      </c>
      <c r="C663" s="749" t="s">
        <v>597</v>
      </c>
      <c r="D663" s="750" t="s">
        <v>598</v>
      </c>
      <c r="E663" s="751">
        <v>50113001</v>
      </c>
      <c r="F663" s="750" t="s">
        <v>603</v>
      </c>
      <c r="G663" s="749" t="s">
        <v>604</v>
      </c>
      <c r="H663" s="749">
        <v>157345</v>
      </c>
      <c r="I663" s="749">
        <v>57345</v>
      </c>
      <c r="J663" s="749" t="s">
        <v>1550</v>
      </c>
      <c r="K663" s="749" t="s">
        <v>1551</v>
      </c>
      <c r="L663" s="752">
        <v>468.23999999999978</v>
      </c>
      <c r="M663" s="752">
        <v>1</v>
      </c>
      <c r="N663" s="753">
        <v>468.23999999999978</v>
      </c>
    </row>
    <row r="664" spans="1:14" ht="14.4" customHeight="1" x14ac:dyDescent="0.3">
      <c r="A664" s="747" t="s">
        <v>576</v>
      </c>
      <c r="B664" s="748" t="s">
        <v>577</v>
      </c>
      <c r="C664" s="749" t="s">
        <v>597</v>
      </c>
      <c r="D664" s="750" t="s">
        <v>598</v>
      </c>
      <c r="E664" s="751">
        <v>50113001</v>
      </c>
      <c r="F664" s="750" t="s">
        <v>603</v>
      </c>
      <c r="G664" s="749" t="s">
        <v>604</v>
      </c>
      <c r="H664" s="749">
        <v>192853</v>
      </c>
      <c r="I664" s="749">
        <v>192853</v>
      </c>
      <c r="J664" s="749" t="s">
        <v>1000</v>
      </c>
      <c r="K664" s="749" t="s">
        <v>1002</v>
      </c>
      <c r="L664" s="752">
        <v>106.9</v>
      </c>
      <c r="M664" s="752">
        <v>2</v>
      </c>
      <c r="N664" s="753">
        <v>213.8</v>
      </c>
    </row>
    <row r="665" spans="1:14" ht="14.4" customHeight="1" x14ac:dyDescent="0.3">
      <c r="A665" s="747" t="s">
        <v>576</v>
      </c>
      <c r="B665" s="748" t="s">
        <v>577</v>
      </c>
      <c r="C665" s="749" t="s">
        <v>597</v>
      </c>
      <c r="D665" s="750" t="s">
        <v>598</v>
      </c>
      <c r="E665" s="751">
        <v>50113001</v>
      </c>
      <c r="F665" s="750" t="s">
        <v>603</v>
      </c>
      <c r="G665" s="749" t="s">
        <v>604</v>
      </c>
      <c r="H665" s="749">
        <v>100498</v>
      </c>
      <c r="I665" s="749">
        <v>498</v>
      </c>
      <c r="J665" s="749" t="s">
        <v>1009</v>
      </c>
      <c r="K665" s="749" t="s">
        <v>713</v>
      </c>
      <c r="L665" s="752">
        <v>96.655000000000015</v>
      </c>
      <c r="M665" s="752">
        <v>10</v>
      </c>
      <c r="N665" s="753">
        <v>966.55000000000018</v>
      </c>
    </row>
    <row r="666" spans="1:14" ht="14.4" customHeight="1" x14ac:dyDescent="0.3">
      <c r="A666" s="747" t="s">
        <v>576</v>
      </c>
      <c r="B666" s="748" t="s">
        <v>577</v>
      </c>
      <c r="C666" s="749" t="s">
        <v>597</v>
      </c>
      <c r="D666" s="750" t="s">
        <v>598</v>
      </c>
      <c r="E666" s="751">
        <v>50113001</v>
      </c>
      <c r="F666" s="750" t="s">
        <v>603</v>
      </c>
      <c r="G666" s="749" t="s">
        <v>604</v>
      </c>
      <c r="H666" s="749">
        <v>100499</v>
      </c>
      <c r="I666" s="749">
        <v>499</v>
      </c>
      <c r="J666" s="749" t="s">
        <v>1009</v>
      </c>
      <c r="K666" s="749" t="s">
        <v>1010</v>
      </c>
      <c r="L666" s="752">
        <v>100.4632049029973</v>
      </c>
      <c r="M666" s="752">
        <v>322</v>
      </c>
      <c r="N666" s="753">
        <v>32349.15197876513</v>
      </c>
    </row>
    <row r="667" spans="1:14" ht="14.4" customHeight="1" x14ac:dyDescent="0.3">
      <c r="A667" s="747" t="s">
        <v>576</v>
      </c>
      <c r="B667" s="748" t="s">
        <v>577</v>
      </c>
      <c r="C667" s="749" t="s">
        <v>597</v>
      </c>
      <c r="D667" s="750" t="s">
        <v>598</v>
      </c>
      <c r="E667" s="751">
        <v>50113001</v>
      </c>
      <c r="F667" s="750" t="s">
        <v>603</v>
      </c>
      <c r="G667" s="749" t="s">
        <v>604</v>
      </c>
      <c r="H667" s="749">
        <v>166555</v>
      </c>
      <c r="I667" s="749">
        <v>66555</v>
      </c>
      <c r="J667" s="749" t="s">
        <v>1011</v>
      </c>
      <c r="K667" s="749" t="s">
        <v>1012</v>
      </c>
      <c r="L667" s="752">
        <v>117.41</v>
      </c>
      <c r="M667" s="752">
        <v>2</v>
      </c>
      <c r="N667" s="753">
        <v>234.82</v>
      </c>
    </row>
    <row r="668" spans="1:14" ht="14.4" customHeight="1" x14ac:dyDescent="0.3">
      <c r="A668" s="747" t="s">
        <v>576</v>
      </c>
      <c r="B668" s="748" t="s">
        <v>577</v>
      </c>
      <c r="C668" s="749" t="s">
        <v>597</v>
      </c>
      <c r="D668" s="750" t="s">
        <v>598</v>
      </c>
      <c r="E668" s="751">
        <v>50113001</v>
      </c>
      <c r="F668" s="750" t="s">
        <v>603</v>
      </c>
      <c r="G668" s="749" t="s">
        <v>604</v>
      </c>
      <c r="H668" s="749">
        <v>215978</v>
      </c>
      <c r="I668" s="749">
        <v>215978</v>
      </c>
      <c r="J668" s="749" t="s">
        <v>1011</v>
      </c>
      <c r="K668" s="749" t="s">
        <v>1012</v>
      </c>
      <c r="L668" s="752">
        <v>116.03999999999999</v>
      </c>
      <c r="M668" s="752">
        <v>4</v>
      </c>
      <c r="N668" s="753">
        <v>464.15999999999997</v>
      </c>
    </row>
    <row r="669" spans="1:14" ht="14.4" customHeight="1" x14ac:dyDescent="0.3">
      <c r="A669" s="747" t="s">
        <v>576</v>
      </c>
      <c r="B669" s="748" t="s">
        <v>577</v>
      </c>
      <c r="C669" s="749" t="s">
        <v>597</v>
      </c>
      <c r="D669" s="750" t="s">
        <v>598</v>
      </c>
      <c r="E669" s="751">
        <v>50113001</v>
      </c>
      <c r="F669" s="750" t="s">
        <v>603</v>
      </c>
      <c r="G669" s="749" t="s">
        <v>604</v>
      </c>
      <c r="H669" s="749">
        <v>102439</v>
      </c>
      <c r="I669" s="749">
        <v>2439</v>
      </c>
      <c r="J669" s="749" t="s">
        <v>1552</v>
      </c>
      <c r="K669" s="749" t="s">
        <v>1553</v>
      </c>
      <c r="L669" s="752">
        <v>285.08</v>
      </c>
      <c r="M669" s="752">
        <v>6</v>
      </c>
      <c r="N669" s="753">
        <v>1710.48</v>
      </c>
    </row>
    <row r="670" spans="1:14" ht="14.4" customHeight="1" x14ac:dyDescent="0.3">
      <c r="A670" s="747" t="s">
        <v>576</v>
      </c>
      <c r="B670" s="748" t="s">
        <v>577</v>
      </c>
      <c r="C670" s="749" t="s">
        <v>597</v>
      </c>
      <c r="D670" s="750" t="s">
        <v>598</v>
      </c>
      <c r="E670" s="751">
        <v>50113001</v>
      </c>
      <c r="F670" s="750" t="s">
        <v>603</v>
      </c>
      <c r="G670" s="749" t="s">
        <v>604</v>
      </c>
      <c r="H670" s="749">
        <v>102547</v>
      </c>
      <c r="I670" s="749">
        <v>2547</v>
      </c>
      <c r="J670" s="749" t="s">
        <v>1013</v>
      </c>
      <c r="K670" s="749" t="s">
        <v>1554</v>
      </c>
      <c r="L670" s="752">
        <v>45.340000000000025</v>
      </c>
      <c r="M670" s="752">
        <v>1</v>
      </c>
      <c r="N670" s="753">
        <v>45.340000000000025</v>
      </c>
    </row>
    <row r="671" spans="1:14" ht="14.4" customHeight="1" x14ac:dyDescent="0.3">
      <c r="A671" s="747" t="s">
        <v>576</v>
      </c>
      <c r="B671" s="748" t="s">
        <v>577</v>
      </c>
      <c r="C671" s="749" t="s">
        <v>597</v>
      </c>
      <c r="D671" s="750" t="s">
        <v>598</v>
      </c>
      <c r="E671" s="751">
        <v>50113001</v>
      </c>
      <c r="F671" s="750" t="s">
        <v>603</v>
      </c>
      <c r="G671" s="749" t="s">
        <v>604</v>
      </c>
      <c r="H671" s="749">
        <v>100502</v>
      </c>
      <c r="I671" s="749">
        <v>502</v>
      </c>
      <c r="J671" s="749" t="s">
        <v>1023</v>
      </c>
      <c r="K671" s="749" t="s">
        <v>1024</v>
      </c>
      <c r="L671" s="752">
        <v>238.67999999999998</v>
      </c>
      <c r="M671" s="752">
        <v>3</v>
      </c>
      <c r="N671" s="753">
        <v>716.04</v>
      </c>
    </row>
    <row r="672" spans="1:14" ht="14.4" customHeight="1" x14ac:dyDescent="0.3">
      <c r="A672" s="747" t="s">
        <v>576</v>
      </c>
      <c r="B672" s="748" t="s">
        <v>577</v>
      </c>
      <c r="C672" s="749" t="s">
        <v>597</v>
      </c>
      <c r="D672" s="750" t="s">
        <v>598</v>
      </c>
      <c r="E672" s="751">
        <v>50113001</v>
      </c>
      <c r="F672" s="750" t="s">
        <v>603</v>
      </c>
      <c r="G672" s="749" t="s">
        <v>604</v>
      </c>
      <c r="H672" s="749">
        <v>102684</v>
      </c>
      <c r="I672" s="749">
        <v>2684</v>
      </c>
      <c r="J672" s="749" t="s">
        <v>1023</v>
      </c>
      <c r="K672" s="749" t="s">
        <v>1025</v>
      </c>
      <c r="L672" s="752">
        <v>73.183333333333323</v>
      </c>
      <c r="M672" s="752">
        <v>12</v>
      </c>
      <c r="N672" s="753">
        <v>878.19999999999993</v>
      </c>
    </row>
    <row r="673" spans="1:14" ht="14.4" customHeight="1" x14ac:dyDescent="0.3">
      <c r="A673" s="747" t="s">
        <v>576</v>
      </c>
      <c r="B673" s="748" t="s">
        <v>577</v>
      </c>
      <c r="C673" s="749" t="s">
        <v>597</v>
      </c>
      <c r="D673" s="750" t="s">
        <v>598</v>
      </c>
      <c r="E673" s="751">
        <v>50113001</v>
      </c>
      <c r="F673" s="750" t="s">
        <v>603</v>
      </c>
      <c r="G673" s="749" t="s">
        <v>607</v>
      </c>
      <c r="H673" s="749">
        <v>127737</v>
      </c>
      <c r="I673" s="749">
        <v>127737</v>
      </c>
      <c r="J673" s="749" t="s">
        <v>1031</v>
      </c>
      <c r="K673" s="749" t="s">
        <v>1032</v>
      </c>
      <c r="L673" s="752">
        <v>67.326862745098055</v>
      </c>
      <c r="M673" s="752">
        <v>51</v>
      </c>
      <c r="N673" s="753">
        <v>3433.6700000000005</v>
      </c>
    </row>
    <row r="674" spans="1:14" ht="14.4" customHeight="1" x14ac:dyDescent="0.3">
      <c r="A674" s="747" t="s">
        <v>576</v>
      </c>
      <c r="B674" s="748" t="s">
        <v>577</v>
      </c>
      <c r="C674" s="749" t="s">
        <v>597</v>
      </c>
      <c r="D674" s="750" t="s">
        <v>598</v>
      </c>
      <c r="E674" s="751">
        <v>50113001</v>
      </c>
      <c r="F674" s="750" t="s">
        <v>603</v>
      </c>
      <c r="G674" s="749" t="s">
        <v>607</v>
      </c>
      <c r="H674" s="749">
        <v>127738</v>
      </c>
      <c r="I674" s="749">
        <v>127738</v>
      </c>
      <c r="J674" s="749" t="s">
        <v>1031</v>
      </c>
      <c r="K674" s="749" t="s">
        <v>1555</v>
      </c>
      <c r="L674" s="752">
        <v>95.37002321469781</v>
      </c>
      <c r="M674" s="752">
        <v>53</v>
      </c>
      <c r="N674" s="753">
        <v>5054.6112303789841</v>
      </c>
    </row>
    <row r="675" spans="1:14" ht="14.4" customHeight="1" x14ac:dyDescent="0.3">
      <c r="A675" s="747" t="s">
        <v>576</v>
      </c>
      <c r="B675" s="748" t="s">
        <v>577</v>
      </c>
      <c r="C675" s="749" t="s">
        <v>597</v>
      </c>
      <c r="D675" s="750" t="s">
        <v>598</v>
      </c>
      <c r="E675" s="751">
        <v>50113001</v>
      </c>
      <c r="F675" s="750" t="s">
        <v>603</v>
      </c>
      <c r="G675" s="749" t="s">
        <v>578</v>
      </c>
      <c r="H675" s="749">
        <v>130187</v>
      </c>
      <c r="I675" s="749">
        <v>30187</v>
      </c>
      <c r="J675" s="749" t="s">
        <v>1556</v>
      </c>
      <c r="K675" s="749" t="s">
        <v>1557</v>
      </c>
      <c r="L675" s="752">
        <v>126.65</v>
      </c>
      <c r="M675" s="752">
        <v>10</v>
      </c>
      <c r="N675" s="753">
        <v>1266.5</v>
      </c>
    </row>
    <row r="676" spans="1:14" ht="14.4" customHeight="1" x14ac:dyDescent="0.3">
      <c r="A676" s="747" t="s">
        <v>576</v>
      </c>
      <c r="B676" s="748" t="s">
        <v>577</v>
      </c>
      <c r="C676" s="749" t="s">
        <v>597</v>
      </c>
      <c r="D676" s="750" t="s">
        <v>598</v>
      </c>
      <c r="E676" s="751">
        <v>50113001</v>
      </c>
      <c r="F676" s="750" t="s">
        <v>603</v>
      </c>
      <c r="G676" s="749" t="s">
        <v>578</v>
      </c>
      <c r="H676" s="749">
        <v>101710</v>
      </c>
      <c r="I676" s="749">
        <v>1710</v>
      </c>
      <c r="J676" s="749" t="s">
        <v>1035</v>
      </c>
      <c r="K676" s="749" t="s">
        <v>1036</v>
      </c>
      <c r="L676" s="752">
        <v>65.910113961216453</v>
      </c>
      <c r="M676" s="752">
        <v>1</v>
      </c>
      <c r="N676" s="753">
        <v>65.910113961216453</v>
      </c>
    </row>
    <row r="677" spans="1:14" ht="14.4" customHeight="1" x14ac:dyDescent="0.3">
      <c r="A677" s="747" t="s">
        <v>576</v>
      </c>
      <c r="B677" s="748" t="s">
        <v>577</v>
      </c>
      <c r="C677" s="749" t="s">
        <v>597</v>
      </c>
      <c r="D677" s="750" t="s">
        <v>598</v>
      </c>
      <c r="E677" s="751">
        <v>50113001</v>
      </c>
      <c r="F677" s="750" t="s">
        <v>603</v>
      </c>
      <c r="G677" s="749" t="s">
        <v>604</v>
      </c>
      <c r="H677" s="749">
        <v>194804</v>
      </c>
      <c r="I677" s="749">
        <v>94804</v>
      </c>
      <c r="J677" s="749" t="s">
        <v>1558</v>
      </c>
      <c r="K677" s="749" t="s">
        <v>1016</v>
      </c>
      <c r="L677" s="752">
        <v>39.289999999999992</v>
      </c>
      <c r="M677" s="752">
        <v>2</v>
      </c>
      <c r="N677" s="753">
        <v>78.579999999999984</v>
      </c>
    </row>
    <row r="678" spans="1:14" ht="14.4" customHeight="1" x14ac:dyDescent="0.3">
      <c r="A678" s="747" t="s">
        <v>576</v>
      </c>
      <c r="B678" s="748" t="s">
        <v>577</v>
      </c>
      <c r="C678" s="749" t="s">
        <v>597</v>
      </c>
      <c r="D678" s="750" t="s">
        <v>598</v>
      </c>
      <c r="E678" s="751">
        <v>50113001</v>
      </c>
      <c r="F678" s="750" t="s">
        <v>603</v>
      </c>
      <c r="G678" s="749" t="s">
        <v>604</v>
      </c>
      <c r="H678" s="749">
        <v>843905</v>
      </c>
      <c r="I678" s="749">
        <v>103391</v>
      </c>
      <c r="J678" s="749" t="s">
        <v>1559</v>
      </c>
      <c r="K678" s="749" t="s">
        <v>1560</v>
      </c>
      <c r="L678" s="752">
        <v>73.150243902439044</v>
      </c>
      <c r="M678" s="752">
        <v>41</v>
      </c>
      <c r="N678" s="753">
        <v>2999.1600000000008</v>
      </c>
    </row>
    <row r="679" spans="1:14" ht="14.4" customHeight="1" x14ac:dyDescent="0.3">
      <c r="A679" s="747" t="s">
        <v>576</v>
      </c>
      <c r="B679" s="748" t="s">
        <v>577</v>
      </c>
      <c r="C679" s="749" t="s">
        <v>597</v>
      </c>
      <c r="D679" s="750" t="s">
        <v>598</v>
      </c>
      <c r="E679" s="751">
        <v>50113001</v>
      </c>
      <c r="F679" s="750" t="s">
        <v>603</v>
      </c>
      <c r="G679" s="749" t="s">
        <v>607</v>
      </c>
      <c r="H679" s="749">
        <v>132858</v>
      </c>
      <c r="I679" s="749">
        <v>32858</v>
      </c>
      <c r="J679" s="749" t="s">
        <v>1048</v>
      </c>
      <c r="K679" s="749" t="s">
        <v>1561</v>
      </c>
      <c r="L679" s="752">
        <v>77.209999999999994</v>
      </c>
      <c r="M679" s="752">
        <v>3</v>
      </c>
      <c r="N679" s="753">
        <v>231.63</v>
      </c>
    </row>
    <row r="680" spans="1:14" ht="14.4" customHeight="1" x14ac:dyDescent="0.3">
      <c r="A680" s="747" t="s">
        <v>576</v>
      </c>
      <c r="B680" s="748" t="s">
        <v>577</v>
      </c>
      <c r="C680" s="749" t="s">
        <v>597</v>
      </c>
      <c r="D680" s="750" t="s">
        <v>598</v>
      </c>
      <c r="E680" s="751">
        <v>50113001</v>
      </c>
      <c r="F680" s="750" t="s">
        <v>603</v>
      </c>
      <c r="G680" s="749" t="s">
        <v>604</v>
      </c>
      <c r="H680" s="749">
        <v>194763</v>
      </c>
      <c r="I680" s="749">
        <v>94763</v>
      </c>
      <c r="J680" s="749" t="s">
        <v>1562</v>
      </c>
      <c r="K680" s="749" t="s">
        <v>1563</v>
      </c>
      <c r="L680" s="752">
        <v>84.089954835141356</v>
      </c>
      <c r="M680" s="752">
        <v>2</v>
      </c>
      <c r="N680" s="753">
        <v>168.17990967028271</v>
      </c>
    </row>
    <row r="681" spans="1:14" ht="14.4" customHeight="1" x14ac:dyDescent="0.3">
      <c r="A681" s="747" t="s">
        <v>576</v>
      </c>
      <c r="B681" s="748" t="s">
        <v>577</v>
      </c>
      <c r="C681" s="749" t="s">
        <v>597</v>
      </c>
      <c r="D681" s="750" t="s">
        <v>598</v>
      </c>
      <c r="E681" s="751">
        <v>50113001</v>
      </c>
      <c r="F681" s="750" t="s">
        <v>603</v>
      </c>
      <c r="G681" s="749" t="s">
        <v>604</v>
      </c>
      <c r="H681" s="749">
        <v>100527</v>
      </c>
      <c r="I681" s="749">
        <v>527</v>
      </c>
      <c r="J681" s="749" t="s">
        <v>1564</v>
      </c>
      <c r="K681" s="749" t="s">
        <v>1565</v>
      </c>
      <c r="L681" s="752">
        <v>121.55999999999999</v>
      </c>
      <c r="M681" s="752">
        <v>-0.7</v>
      </c>
      <c r="N681" s="753">
        <v>-85.091999999999985</v>
      </c>
    </row>
    <row r="682" spans="1:14" ht="14.4" customHeight="1" x14ac:dyDescent="0.3">
      <c r="A682" s="747" t="s">
        <v>576</v>
      </c>
      <c r="B682" s="748" t="s">
        <v>577</v>
      </c>
      <c r="C682" s="749" t="s">
        <v>597</v>
      </c>
      <c r="D682" s="750" t="s">
        <v>598</v>
      </c>
      <c r="E682" s="751">
        <v>50113001</v>
      </c>
      <c r="F682" s="750" t="s">
        <v>603</v>
      </c>
      <c r="G682" s="749" t="s">
        <v>604</v>
      </c>
      <c r="H682" s="749">
        <v>110086</v>
      </c>
      <c r="I682" s="749">
        <v>10086</v>
      </c>
      <c r="J682" s="749" t="s">
        <v>1053</v>
      </c>
      <c r="K682" s="749" t="s">
        <v>1054</v>
      </c>
      <c r="L682" s="752">
        <v>1592.7999967100911</v>
      </c>
      <c r="M682" s="752">
        <v>55</v>
      </c>
      <c r="N682" s="753">
        <v>87603.99981905501</v>
      </c>
    </row>
    <row r="683" spans="1:14" ht="14.4" customHeight="1" x14ac:dyDescent="0.3">
      <c r="A683" s="747" t="s">
        <v>576</v>
      </c>
      <c r="B683" s="748" t="s">
        <v>577</v>
      </c>
      <c r="C683" s="749" t="s">
        <v>597</v>
      </c>
      <c r="D683" s="750" t="s">
        <v>598</v>
      </c>
      <c r="E683" s="751">
        <v>50113001</v>
      </c>
      <c r="F683" s="750" t="s">
        <v>603</v>
      </c>
      <c r="G683" s="749" t="s">
        <v>604</v>
      </c>
      <c r="H683" s="749">
        <v>104307</v>
      </c>
      <c r="I683" s="749">
        <v>4307</v>
      </c>
      <c r="J683" s="749" t="s">
        <v>1062</v>
      </c>
      <c r="K683" s="749" t="s">
        <v>1063</v>
      </c>
      <c r="L683" s="752">
        <v>352.05104868162749</v>
      </c>
      <c r="M683" s="752">
        <v>534</v>
      </c>
      <c r="N683" s="753">
        <v>187995.25999598909</v>
      </c>
    </row>
    <row r="684" spans="1:14" ht="14.4" customHeight="1" x14ac:dyDescent="0.3">
      <c r="A684" s="747" t="s">
        <v>576</v>
      </c>
      <c r="B684" s="748" t="s">
        <v>577</v>
      </c>
      <c r="C684" s="749" t="s">
        <v>597</v>
      </c>
      <c r="D684" s="750" t="s">
        <v>598</v>
      </c>
      <c r="E684" s="751">
        <v>50113001</v>
      </c>
      <c r="F684" s="750" t="s">
        <v>603</v>
      </c>
      <c r="G684" s="749" t="s">
        <v>604</v>
      </c>
      <c r="H684" s="749">
        <v>501544</v>
      </c>
      <c r="I684" s="749">
        <v>0</v>
      </c>
      <c r="J684" s="749" t="s">
        <v>1566</v>
      </c>
      <c r="K684" s="749" t="s">
        <v>1567</v>
      </c>
      <c r="L684" s="752">
        <v>330</v>
      </c>
      <c r="M684" s="752">
        <v>20</v>
      </c>
      <c r="N684" s="753">
        <v>6600</v>
      </c>
    </row>
    <row r="685" spans="1:14" ht="14.4" customHeight="1" x14ac:dyDescent="0.3">
      <c r="A685" s="747" t="s">
        <v>576</v>
      </c>
      <c r="B685" s="748" t="s">
        <v>577</v>
      </c>
      <c r="C685" s="749" t="s">
        <v>597</v>
      </c>
      <c r="D685" s="750" t="s">
        <v>598</v>
      </c>
      <c r="E685" s="751">
        <v>50113001</v>
      </c>
      <c r="F685" s="750" t="s">
        <v>603</v>
      </c>
      <c r="G685" s="749" t="s">
        <v>604</v>
      </c>
      <c r="H685" s="749">
        <v>100536</v>
      </c>
      <c r="I685" s="749">
        <v>536</v>
      </c>
      <c r="J685" s="749" t="s">
        <v>1064</v>
      </c>
      <c r="K685" s="749" t="s">
        <v>611</v>
      </c>
      <c r="L685" s="752">
        <v>134.10813953488372</v>
      </c>
      <c r="M685" s="752">
        <v>258</v>
      </c>
      <c r="N685" s="753">
        <v>34599.9</v>
      </c>
    </row>
    <row r="686" spans="1:14" ht="14.4" customHeight="1" x14ac:dyDescent="0.3">
      <c r="A686" s="747" t="s">
        <v>576</v>
      </c>
      <c r="B686" s="748" t="s">
        <v>577</v>
      </c>
      <c r="C686" s="749" t="s">
        <v>597</v>
      </c>
      <c r="D686" s="750" t="s">
        <v>598</v>
      </c>
      <c r="E686" s="751">
        <v>50113001</v>
      </c>
      <c r="F686" s="750" t="s">
        <v>603</v>
      </c>
      <c r="G686" s="749" t="s">
        <v>604</v>
      </c>
      <c r="H686" s="749">
        <v>216900</v>
      </c>
      <c r="I686" s="749">
        <v>216900</v>
      </c>
      <c r="J686" s="749" t="s">
        <v>1568</v>
      </c>
      <c r="K686" s="749" t="s">
        <v>1569</v>
      </c>
      <c r="L686" s="752">
        <v>674.76252525252517</v>
      </c>
      <c r="M686" s="752">
        <v>198</v>
      </c>
      <c r="N686" s="753">
        <v>133602.97999999998</v>
      </c>
    </row>
    <row r="687" spans="1:14" ht="14.4" customHeight="1" x14ac:dyDescent="0.3">
      <c r="A687" s="747" t="s">
        <v>576</v>
      </c>
      <c r="B687" s="748" t="s">
        <v>577</v>
      </c>
      <c r="C687" s="749" t="s">
        <v>597</v>
      </c>
      <c r="D687" s="750" t="s">
        <v>598</v>
      </c>
      <c r="E687" s="751">
        <v>50113001</v>
      </c>
      <c r="F687" s="750" t="s">
        <v>603</v>
      </c>
      <c r="G687" s="749" t="s">
        <v>607</v>
      </c>
      <c r="H687" s="749">
        <v>107981</v>
      </c>
      <c r="I687" s="749">
        <v>7981</v>
      </c>
      <c r="J687" s="749" t="s">
        <v>1065</v>
      </c>
      <c r="K687" s="749" t="s">
        <v>1066</v>
      </c>
      <c r="L687" s="752">
        <v>53.114297830068168</v>
      </c>
      <c r="M687" s="752">
        <v>317</v>
      </c>
      <c r="N687" s="753">
        <v>16837.232412131609</v>
      </c>
    </row>
    <row r="688" spans="1:14" ht="14.4" customHeight="1" x14ac:dyDescent="0.3">
      <c r="A688" s="747" t="s">
        <v>576</v>
      </c>
      <c r="B688" s="748" t="s">
        <v>577</v>
      </c>
      <c r="C688" s="749" t="s">
        <v>597</v>
      </c>
      <c r="D688" s="750" t="s">
        <v>598</v>
      </c>
      <c r="E688" s="751">
        <v>50113001</v>
      </c>
      <c r="F688" s="750" t="s">
        <v>603</v>
      </c>
      <c r="G688" s="749" t="s">
        <v>607</v>
      </c>
      <c r="H688" s="749">
        <v>155823</v>
      </c>
      <c r="I688" s="749">
        <v>55823</v>
      </c>
      <c r="J688" s="749" t="s">
        <v>1065</v>
      </c>
      <c r="K688" s="749" t="s">
        <v>1067</v>
      </c>
      <c r="L688" s="752">
        <v>39.535530840850249</v>
      </c>
      <c r="M688" s="752">
        <v>11</v>
      </c>
      <c r="N688" s="753">
        <v>434.89083924935278</v>
      </c>
    </row>
    <row r="689" spans="1:14" ht="14.4" customHeight="1" x14ac:dyDescent="0.3">
      <c r="A689" s="747" t="s">
        <v>576</v>
      </c>
      <c r="B689" s="748" t="s">
        <v>577</v>
      </c>
      <c r="C689" s="749" t="s">
        <v>597</v>
      </c>
      <c r="D689" s="750" t="s">
        <v>598</v>
      </c>
      <c r="E689" s="751">
        <v>50113001</v>
      </c>
      <c r="F689" s="750" t="s">
        <v>603</v>
      </c>
      <c r="G689" s="749" t="s">
        <v>607</v>
      </c>
      <c r="H689" s="749">
        <v>29449</v>
      </c>
      <c r="I689" s="749">
        <v>29449</v>
      </c>
      <c r="J689" s="749" t="s">
        <v>1570</v>
      </c>
      <c r="K689" s="749" t="s">
        <v>1571</v>
      </c>
      <c r="L689" s="752">
        <v>30896.459063491882</v>
      </c>
      <c r="M689" s="752">
        <v>7</v>
      </c>
      <c r="N689" s="753">
        <v>216275.21344444319</v>
      </c>
    </row>
    <row r="690" spans="1:14" ht="14.4" customHeight="1" x14ac:dyDescent="0.3">
      <c r="A690" s="747" t="s">
        <v>576</v>
      </c>
      <c r="B690" s="748" t="s">
        <v>577</v>
      </c>
      <c r="C690" s="749" t="s">
        <v>597</v>
      </c>
      <c r="D690" s="750" t="s">
        <v>598</v>
      </c>
      <c r="E690" s="751">
        <v>50113001</v>
      </c>
      <c r="F690" s="750" t="s">
        <v>603</v>
      </c>
      <c r="G690" s="749" t="s">
        <v>607</v>
      </c>
      <c r="H690" s="749">
        <v>187607</v>
      </c>
      <c r="I690" s="749">
        <v>187607</v>
      </c>
      <c r="J690" s="749" t="s">
        <v>1572</v>
      </c>
      <c r="K690" s="749" t="s">
        <v>1573</v>
      </c>
      <c r="L690" s="752">
        <v>290.95001521093212</v>
      </c>
      <c r="M690" s="752">
        <v>12</v>
      </c>
      <c r="N690" s="753">
        <v>3491.4001825311852</v>
      </c>
    </row>
    <row r="691" spans="1:14" ht="14.4" customHeight="1" x14ac:dyDescent="0.3">
      <c r="A691" s="747" t="s">
        <v>576</v>
      </c>
      <c r="B691" s="748" t="s">
        <v>577</v>
      </c>
      <c r="C691" s="749" t="s">
        <v>597</v>
      </c>
      <c r="D691" s="750" t="s">
        <v>598</v>
      </c>
      <c r="E691" s="751">
        <v>50113001</v>
      </c>
      <c r="F691" s="750" t="s">
        <v>603</v>
      </c>
      <c r="G691" s="749" t="s">
        <v>604</v>
      </c>
      <c r="H691" s="749">
        <v>100874</v>
      </c>
      <c r="I691" s="749">
        <v>874</v>
      </c>
      <c r="J691" s="749" t="s">
        <v>1071</v>
      </c>
      <c r="K691" s="749" t="s">
        <v>1072</v>
      </c>
      <c r="L691" s="752">
        <v>47.504373027137461</v>
      </c>
      <c r="M691" s="752">
        <v>48</v>
      </c>
      <c r="N691" s="753">
        <v>2280.2099053025981</v>
      </c>
    </row>
    <row r="692" spans="1:14" ht="14.4" customHeight="1" x14ac:dyDescent="0.3">
      <c r="A692" s="747" t="s">
        <v>576</v>
      </c>
      <c r="B692" s="748" t="s">
        <v>577</v>
      </c>
      <c r="C692" s="749" t="s">
        <v>597</v>
      </c>
      <c r="D692" s="750" t="s">
        <v>598</v>
      </c>
      <c r="E692" s="751">
        <v>50113001</v>
      </c>
      <c r="F692" s="750" t="s">
        <v>603</v>
      </c>
      <c r="G692" s="749" t="s">
        <v>604</v>
      </c>
      <c r="H692" s="749">
        <v>844547</v>
      </c>
      <c r="I692" s="749">
        <v>107143</v>
      </c>
      <c r="J692" s="749" t="s">
        <v>1574</v>
      </c>
      <c r="K692" s="749" t="s">
        <v>1575</v>
      </c>
      <c r="L692" s="752">
        <v>57.589999999999989</v>
      </c>
      <c r="M692" s="752">
        <v>1</v>
      </c>
      <c r="N692" s="753">
        <v>57.589999999999989</v>
      </c>
    </row>
    <row r="693" spans="1:14" ht="14.4" customHeight="1" x14ac:dyDescent="0.3">
      <c r="A693" s="747" t="s">
        <v>576</v>
      </c>
      <c r="B693" s="748" t="s">
        <v>577</v>
      </c>
      <c r="C693" s="749" t="s">
        <v>597</v>
      </c>
      <c r="D693" s="750" t="s">
        <v>598</v>
      </c>
      <c r="E693" s="751">
        <v>50113001</v>
      </c>
      <c r="F693" s="750" t="s">
        <v>603</v>
      </c>
      <c r="G693" s="749" t="s">
        <v>604</v>
      </c>
      <c r="H693" s="749">
        <v>192390</v>
      </c>
      <c r="I693" s="749">
        <v>192390</v>
      </c>
      <c r="J693" s="749" t="s">
        <v>1075</v>
      </c>
      <c r="K693" s="749" t="s">
        <v>1077</v>
      </c>
      <c r="L693" s="752">
        <v>146.1</v>
      </c>
      <c r="M693" s="752">
        <v>1</v>
      </c>
      <c r="N693" s="753">
        <v>146.1</v>
      </c>
    </row>
    <row r="694" spans="1:14" ht="14.4" customHeight="1" x14ac:dyDescent="0.3">
      <c r="A694" s="747" t="s">
        <v>576</v>
      </c>
      <c r="B694" s="748" t="s">
        <v>577</v>
      </c>
      <c r="C694" s="749" t="s">
        <v>597</v>
      </c>
      <c r="D694" s="750" t="s">
        <v>598</v>
      </c>
      <c r="E694" s="751">
        <v>50113001</v>
      </c>
      <c r="F694" s="750" t="s">
        <v>603</v>
      </c>
      <c r="G694" s="749" t="s">
        <v>607</v>
      </c>
      <c r="H694" s="749">
        <v>850729</v>
      </c>
      <c r="I694" s="749">
        <v>157875</v>
      </c>
      <c r="J694" s="749" t="s">
        <v>1078</v>
      </c>
      <c r="K694" s="749" t="s">
        <v>1079</v>
      </c>
      <c r="L694" s="752">
        <v>258.71999999999997</v>
      </c>
      <c r="M694" s="752">
        <v>6</v>
      </c>
      <c r="N694" s="753">
        <v>1552.32</v>
      </c>
    </row>
    <row r="695" spans="1:14" ht="14.4" customHeight="1" x14ac:dyDescent="0.3">
      <c r="A695" s="747" t="s">
        <v>576</v>
      </c>
      <c r="B695" s="748" t="s">
        <v>577</v>
      </c>
      <c r="C695" s="749" t="s">
        <v>597</v>
      </c>
      <c r="D695" s="750" t="s">
        <v>598</v>
      </c>
      <c r="E695" s="751">
        <v>50113001</v>
      </c>
      <c r="F695" s="750" t="s">
        <v>603</v>
      </c>
      <c r="G695" s="749" t="s">
        <v>604</v>
      </c>
      <c r="H695" s="749">
        <v>849941</v>
      </c>
      <c r="I695" s="749">
        <v>162142</v>
      </c>
      <c r="J695" s="749" t="s">
        <v>1080</v>
      </c>
      <c r="K695" s="749" t="s">
        <v>1082</v>
      </c>
      <c r="L695" s="752">
        <v>28.330000000000009</v>
      </c>
      <c r="M695" s="752">
        <v>2</v>
      </c>
      <c r="N695" s="753">
        <v>56.660000000000018</v>
      </c>
    </row>
    <row r="696" spans="1:14" ht="14.4" customHeight="1" x14ac:dyDescent="0.3">
      <c r="A696" s="747" t="s">
        <v>576</v>
      </c>
      <c r="B696" s="748" t="s">
        <v>577</v>
      </c>
      <c r="C696" s="749" t="s">
        <v>597</v>
      </c>
      <c r="D696" s="750" t="s">
        <v>598</v>
      </c>
      <c r="E696" s="751">
        <v>50113001</v>
      </c>
      <c r="F696" s="750" t="s">
        <v>603</v>
      </c>
      <c r="G696" s="749" t="s">
        <v>604</v>
      </c>
      <c r="H696" s="749">
        <v>155911</v>
      </c>
      <c r="I696" s="749">
        <v>55911</v>
      </c>
      <c r="J696" s="749" t="s">
        <v>1085</v>
      </c>
      <c r="K696" s="749" t="s">
        <v>1086</v>
      </c>
      <c r="L696" s="752">
        <v>35.590000000000011</v>
      </c>
      <c r="M696" s="752">
        <v>5</v>
      </c>
      <c r="N696" s="753">
        <v>177.95000000000005</v>
      </c>
    </row>
    <row r="697" spans="1:14" ht="14.4" customHeight="1" x14ac:dyDescent="0.3">
      <c r="A697" s="747" t="s">
        <v>576</v>
      </c>
      <c r="B697" s="748" t="s">
        <v>577</v>
      </c>
      <c r="C697" s="749" t="s">
        <v>597</v>
      </c>
      <c r="D697" s="750" t="s">
        <v>598</v>
      </c>
      <c r="E697" s="751">
        <v>50113001</v>
      </c>
      <c r="F697" s="750" t="s">
        <v>603</v>
      </c>
      <c r="G697" s="749" t="s">
        <v>604</v>
      </c>
      <c r="H697" s="749">
        <v>100560</v>
      </c>
      <c r="I697" s="749">
        <v>560</v>
      </c>
      <c r="J697" s="749" t="s">
        <v>1087</v>
      </c>
      <c r="K697" s="749" t="s">
        <v>1088</v>
      </c>
      <c r="L697" s="752">
        <v>157.87</v>
      </c>
      <c r="M697" s="752">
        <v>2</v>
      </c>
      <c r="N697" s="753">
        <v>315.74</v>
      </c>
    </row>
    <row r="698" spans="1:14" ht="14.4" customHeight="1" x14ac:dyDescent="0.3">
      <c r="A698" s="747" t="s">
        <v>576</v>
      </c>
      <c r="B698" s="748" t="s">
        <v>577</v>
      </c>
      <c r="C698" s="749" t="s">
        <v>597</v>
      </c>
      <c r="D698" s="750" t="s">
        <v>598</v>
      </c>
      <c r="E698" s="751">
        <v>50113001</v>
      </c>
      <c r="F698" s="750" t="s">
        <v>603</v>
      </c>
      <c r="G698" s="749" t="s">
        <v>578</v>
      </c>
      <c r="H698" s="749">
        <v>118175</v>
      </c>
      <c r="I698" s="749">
        <v>18175</v>
      </c>
      <c r="J698" s="749" t="s">
        <v>1576</v>
      </c>
      <c r="K698" s="749" t="s">
        <v>1577</v>
      </c>
      <c r="L698" s="752">
        <v>851.4</v>
      </c>
      <c r="M698" s="752">
        <v>2</v>
      </c>
      <c r="N698" s="753">
        <v>1702.8</v>
      </c>
    </row>
    <row r="699" spans="1:14" ht="14.4" customHeight="1" x14ac:dyDescent="0.3">
      <c r="A699" s="747" t="s">
        <v>576</v>
      </c>
      <c r="B699" s="748" t="s">
        <v>577</v>
      </c>
      <c r="C699" s="749" t="s">
        <v>597</v>
      </c>
      <c r="D699" s="750" t="s">
        <v>598</v>
      </c>
      <c r="E699" s="751">
        <v>50113001</v>
      </c>
      <c r="F699" s="750" t="s">
        <v>603</v>
      </c>
      <c r="G699" s="749" t="s">
        <v>604</v>
      </c>
      <c r="H699" s="749">
        <v>129027</v>
      </c>
      <c r="I699" s="749">
        <v>129027</v>
      </c>
      <c r="J699" s="749" t="s">
        <v>1578</v>
      </c>
      <c r="K699" s="749" t="s">
        <v>1579</v>
      </c>
      <c r="L699" s="752">
        <v>841.5</v>
      </c>
      <c r="M699" s="752">
        <v>19</v>
      </c>
      <c r="N699" s="753">
        <v>15988.5</v>
      </c>
    </row>
    <row r="700" spans="1:14" ht="14.4" customHeight="1" x14ac:dyDescent="0.3">
      <c r="A700" s="747" t="s">
        <v>576</v>
      </c>
      <c r="B700" s="748" t="s">
        <v>577</v>
      </c>
      <c r="C700" s="749" t="s">
        <v>597</v>
      </c>
      <c r="D700" s="750" t="s">
        <v>598</v>
      </c>
      <c r="E700" s="751">
        <v>50113001</v>
      </c>
      <c r="F700" s="750" t="s">
        <v>603</v>
      </c>
      <c r="G700" s="749" t="s">
        <v>578</v>
      </c>
      <c r="H700" s="749">
        <v>846094</v>
      </c>
      <c r="I700" s="749">
        <v>129023</v>
      </c>
      <c r="J700" s="749" t="s">
        <v>1580</v>
      </c>
      <c r="K700" s="749" t="s">
        <v>1581</v>
      </c>
      <c r="L700" s="752">
        <v>159.5</v>
      </c>
      <c r="M700" s="752">
        <v>1</v>
      </c>
      <c r="N700" s="753">
        <v>159.5</v>
      </c>
    </row>
    <row r="701" spans="1:14" ht="14.4" customHeight="1" x14ac:dyDescent="0.3">
      <c r="A701" s="747" t="s">
        <v>576</v>
      </c>
      <c r="B701" s="748" t="s">
        <v>577</v>
      </c>
      <c r="C701" s="749" t="s">
        <v>597</v>
      </c>
      <c r="D701" s="750" t="s">
        <v>598</v>
      </c>
      <c r="E701" s="751">
        <v>50113001</v>
      </c>
      <c r="F701" s="750" t="s">
        <v>603</v>
      </c>
      <c r="G701" s="749" t="s">
        <v>604</v>
      </c>
      <c r="H701" s="749">
        <v>113373</v>
      </c>
      <c r="I701" s="749">
        <v>154858</v>
      </c>
      <c r="J701" s="749" t="s">
        <v>1582</v>
      </c>
      <c r="K701" s="749" t="s">
        <v>1583</v>
      </c>
      <c r="L701" s="752">
        <v>256.55051851851852</v>
      </c>
      <c r="M701" s="752">
        <v>135</v>
      </c>
      <c r="N701" s="753">
        <v>34634.32</v>
      </c>
    </row>
    <row r="702" spans="1:14" ht="14.4" customHeight="1" x14ac:dyDescent="0.3">
      <c r="A702" s="747" t="s">
        <v>576</v>
      </c>
      <c r="B702" s="748" t="s">
        <v>577</v>
      </c>
      <c r="C702" s="749" t="s">
        <v>597</v>
      </c>
      <c r="D702" s="750" t="s">
        <v>598</v>
      </c>
      <c r="E702" s="751">
        <v>50113001</v>
      </c>
      <c r="F702" s="750" t="s">
        <v>603</v>
      </c>
      <c r="G702" s="749" t="s">
        <v>604</v>
      </c>
      <c r="H702" s="749">
        <v>187721</v>
      </c>
      <c r="I702" s="749">
        <v>87721</v>
      </c>
      <c r="J702" s="749" t="s">
        <v>1584</v>
      </c>
      <c r="K702" s="749" t="s">
        <v>1585</v>
      </c>
      <c r="L702" s="752">
        <v>89.751999999999995</v>
      </c>
      <c r="M702" s="752">
        <v>10</v>
      </c>
      <c r="N702" s="753">
        <v>897.52</v>
      </c>
    </row>
    <row r="703" spans="1:14" ht="14.4" customHeight="1" x14ac:dyDescent="0.3">
      <c r="A703" s="747" t="s">
        <v>576</v>
      </c>
      <c r="B703" s="748" t="s">
        <v>577</v>
      </c>
      <c r="C703" s="749" t="s">
        <v>597</v>
      </c>
      <c r="D703" s="750" t="s">
        <v>598</v>
      </c>
      <c r="E703" s="751">
        <v>50113001</v>
      </c>
      <c r="F703" s="750" t="s">
        <v>603</v>
      </c>
      <c r="G703" s="749" t="s">
        <v>604</v>
      </c>
      <c r="H703" s="749">
        <v>204356</v>
      </c>
      <c r="I703" s="749">
        <v>204356</v>
      </c>
      <c r="J703" s="749" t="s">
        <v>1586</v>
      </c>
      <c r="K703" s="749" t="s">
        <v>1587</v>
      </c>
      <c r="L703" s="752">
        <v>1133</v>
      </c>
      <c r="M703" s="752">
        <v>12</v>
      </c>
      <c r="N703" s="753">
        <v>13596</v>
      </c>
    </row>
    <row r="704" spans="1:14" ht="14.4" customHeight="1" x14ac:dyDescent="0.3">
      <c r="A704" s="747" t="s">
        <v>576</v>
      </c>
      <c r="B704" s="748" t="s">
        <v>577</v>
      </c>
      <c r="C704" s="749" t="s">
        <v>597</v>
      </c>
      <c r="D704" s="750" t="s">
        <v>598</v>
      </c>
      <c r="E704" s="751">
        <v>50113001</v>
      </c>
      <c r="F704" s="750" t="s">
        <v>603</v>
      </c>
      <c r="G704" s="749" t="s">
        <v>604</v>
      </c>
      <c r="H704" s="749">
        <v>144357</v>
      </c>
      <c r="I704" s="749">
        <v>44357</v>
      </c>
      <c r="J704" s="749" t="s">
        <v>1588</v>
      </c>
      <c r="K704" s="749" t="s">
        <v>1589</v>
      </c>
      <c r="L704" s="752">
        <v>3569.28</v>
      </c>
      <c r="M704" s="752">
        <v>1</v>
      </c>
      <c r="N704" s="753">
        <v>3569.28</v>
      </c>
    </row>
    <row r="705" spans="1:14" ht="14.4" customHeight="1" x14ac:dyDescent="0.3">
      <c r="A705" s="747" t="s">
        <v>576</v>
      </c>
      <c r="B705" s="748" t="s">
        <v>577</v>
      </c>
      <c r="C705" s="749" t="s">
        <v>597</v>
      </c>
      <c r="D705" s="750" t="s">
        <v>598</v>
      </c>
      <c r="E705" s="751">
        <v>50113001</v>
      </c>
      <c r="F705" s="750" t="s">
        <v>603</v>
      </c>
      <c r="G705" s="749" t="s">
        <v>604</v>
      </c>
      <c r="H705" s="749">
        <v>118305</v>
      </c>
      <c r="I705" s="749">
        <v>18305</v>
      </c>
      <c r="J705" s="749" t="s">
        <v>1119</v>
      </c>
      <c r="K705" s="749" t="s">
        <v>1121</v>
      </c>
      <c r="L705" s="752">
        <v>241.99999977813496</v>
      </c>
      <c r="M705" s="752">
        <v>348</v>
      </c>
      <c r="N705" s="753">
        <v>84215.999922790972</v>
      </c>
    </row>
    <row r="706" spans="1:14" ht="14.4" customHeight="1" x14ac:dyDescent="0.3">
      <c r="A706" s="747" t="s">
        <v>576</v>
      </c>
      <c r="B706" s="748" t="s">
        <v>577</v>
      </c>
      <c r="C706" s="749" t="s">
        <v>597</v>
      </c>
      <c r="D706" s="750" t="s">
        <v>598</v>
      </c>
      <c r="E706" s="751">
        <v>50113001</v>
      </c>
      <c r="F706" s="750" t="s">
        <v>603</v>
      </c>
      <c r="G706" s="749" t="s">
        <v>604</v>
      </c>
      <c r="H706" s="749">
        <v>159357</v>
      </c>
      <c r="I706" s="749">
        <v>59357</v>
      </c>
      <c r="J706" s="749" t="s">
        <v>1590</v>
      </c>
      <c r="K706" s="749" t="s">
        <v>1591</v>
      </c>
      <c r="L706" s="752">
        <v>188.87999999999997</v>
      </c>
      <c r="M706" s="752">
        <v>10</v>
      </c>
      <c r="N706" s="753">
        <v>1888.7999999999997</v>
      </c>
    </row>
    <row r="707" spans="1:14" ht="14.4" customHeight="1" x14ac:dyDescent="0.3">
      <c r="A707" s="747" t="s">
        <v>576</v>
      </c>
      <c r="B707" s="748" t="s">
        <v>577</v>
      </c>
      <c r="C707" s="749" t="s">
        <v>597</v>
      </c>
      <c r="D707" s="750" t="s">
        <v>598</v>
      </c>
      <c r="E707" s="751">
        <v>50113001</v>
      </c>
      <c r="F707" s="750" t="s">
        <v>603</v>
      </c>
      <c r="G707" s="749" t="s">
        <v>578</v>
      </c>
      <c r="H707" s="749">
        <v>147740</v>
      </c>
      <c r="I707" s="749">
        <v>47740</v>
      </c>
      <c r="J707" s="749" t="s">
        <v>1126</v>
      </c>
      <c r="K707" s="749" t="s">
        <v>701</v>
      </c>
      <c r="L707" s="752">
        <v>36.536666666666669</v>
      </c>
      <c r="M707" s="752">
        <v>6</v>
      </c>
      <c r="N707" s="753">
        <v>219.22000000000003</v>
      </c>
    </row>
    <row r="708" spans="1:14" ht="14.4" customHeight="1" x14ac:dyDescent="0.3">
      <c r="A708" s="747" t="s">
        <v>576</v>
      </c>
      <c r="B708" s="748" t="s">
        <v>577</v>
      </c>
      <c r="C708" s="749" t="s">
        <v>597</v>
      </c>
      <c r="D708" s="750" t="s">
        <v>598</v>
      </c>
      <c r="E708" s="751">
        <v>50113001</v>
      </c>
      <c r="F708" s="750" t="s">
        <v>603</v>
      </c>
      <c r="G708" s="749" t="s">
        <v>607</v>
      </c>
      <c r="H708" s="749">
        <v>846853</v>
      </c>
      <c r="I708" s="749">
        <v>124418</v>
      </c>
      <c r="J708" s="749" t="s">
        <v>1592</v>
      </c>
      <c r="K708" s="749" t="s">
        <v>1593</v>
      </c>
      <c r="L708" s="752">
        <v>660</v>
      </c>
      <c r="M708" s="752">
        <v>1</v>
      </c>
      <c r="N708" s="753">
        <v>660</v>
      </c>
    </row>
    <row r="709" spans="1:14" ht="14.4" customHeight="1" x14ac:dyDescent="0.3">
      <c r="A709" s="747" t="s">
        <v>576</v>
      </c>
      <c r="B709" s="748" t="s">
        <v>577</v>
      </c>
      <c r="C709" s="749" t="s">
        <v>597</v>
      </c>
      <c r="D709" s="750" t="s">
        <v>598</v>
      </c>
      <c r="E709" s="751">
        <v>50113001</v>
      </c>
      <c r="F709" s="750" t="s">
        <v>603</v>
      </c>
      <c r="G709" s="749" t="s">
        <v>604</v>
      </c>
      <c r="H709" s="749">
        <v>192086</v>
      </c>
      <c r="I709" s="749">
        <v>92086</v>
      </c>
      <c r="J709" s="749" t="s">
        <v>1134</v>
      </c>
      <c r="K709" s="749" t="s">
        <v>1135</v>
      </c>
      <c r="L709" s="752">
        <v>141.02516863081155</v>
      </c>
      <c r="M709" s="752">
        <v>5</v>
      </c>
      <c r="N709" s="753">
        <v>705.12584315405775</v>
      </c>
    </row>
    <row r="710" spans="1:14" ht="14.4" customHeight="1" x14ac:dyDescent="0.3">
      <c r="A710" s="747" t="s">
        <v>576</v>
      </c>
      <c r="B710" s="748" t="s">
        <v>577</v>
      </c>
      <c r="C710" s="749" t="s">
        <v>597</v>
      </c>
      <c r="D710" s="750" t="s">
        <v>598</v>
      </c>
      <c r="E710" s="751">
        <v>50113001</v>
      </c>
      <c r="F710" s="750" t="s">
        <v>603</v>
      </c>
      <c r="G710" s="749" t="s">
        <v>578</v>
      </c>
      <c r="H710" s="749">
        <v>198054</v>
      </c>
      <c r="I710" s="749">
        <v>198054</v>
      </c>
      <c r="J710" s="749" t="s">
        <v>1136</v>
      </c>
      <c r="K710" s="749" t="s">
        <v>1137</v>
      </c>
      <c r="L710" s="752">
        <v>44.000080019552001</v>
      </c>
      <c r="M710" s="752">
        <v>3</v>
      </c>
      <c r="N710" s="753">
        <v>132.000240058656</v>
      </c>
    </row>
    <row r="711" spans="1:14" ht="14.4" customHeight="1" x14ac:dyDescent="0.3">
      <c r="A711" s="747" t="s">
        <v>576</v>
      </c>
      <c r="B711" s="748" t="s">
        <v>577</v>
      </c>
      <c r="C711" s="749" t="s">
        <v>597</v>
      </c>
      <c r="D711" s="750" t="s">
        <v>598</v>
      </c>
      <c r="E711" s="751">
        <v>50113001</v>
      </c>
      <c r="F711" s="750" t="s">
        <v>603</v>
      </c>
      <c r="G711" s="749" t="s">
        <v>604</v>
      </c>
      <c r="H711" s="749">
        <v>131369</v>
      </c>
      <c r="I711" s="749">
        <v>131369</v>
      </c>
      <c r="J711" s="749" t="s">
        <v>1594</v>
      </c>
      <c r="K711" s="749" t="s">
        <v>1595</v>
      </c>
      <c r="L711" s="752">
        <v>1606</v>
      </c>
      <c r="M711" s="752">
        <v>4</v>
      </c>
      <c r="N711" s="753">
        <v>6424</v>
      </c>
    </row>
    <row r="712" spans="1:14" ht="14.4" customHeight="1" x14ac:dyDescent="0.3">
      <c r="A712" s="747" t="s">
        <v>576</v>
      </c>
      <c r="B712" s="748" t="s">
        <v>577</v>
      </c>
      <c r="C712" s="749" t="s">
        <v>597</v>
      </c>
      <c r="D712" s="750" t="s">
        <v>598</v>
      </c>
      <c r="E712" s="751">
        <v>50113001</v>
      </c>
      <c r="F712" s="750" t="s">
        <v>603</v>
      </c>
      <c r="G712" s="749" t="s">
        <v>604</v>
      </c>
      <c r="H712" s="749">
        <v>845908</v>
      </c>
      <c r="I712" s="749">
        <v>122520</v>
      </c>
      <c r="J712" s="749" t="s">
        <v>1596</v>
      </c>
      <c r="K712" s="749" t="s">
        <v>1597</v>
      </c>
      <c r="L712" s="752">
        <v>82.390000000000043</v>
      </c>
      <c r="M712" s="752">
        <v>1</v>
      </c>
      <c r="N712" s="753">
        <v>82.390000000000043</v>
      </c>
    </row>
    <row r="713" spans="1:14" ht="14.4" customHeight="1" x14ac:dyDescent="0.3">
      <c r="A713" s="747" t="s">
        <v>576</v>
      </c>
      <c r="B713" s="748" t="s">
        <v>577</v>
      </c>
      <c r="C713" s="749" t="s">
        <v>597</v>
      </c>
      <c r="D713" s="750" t="s">
        <v>598</v>
      </c>
      <c r="E713" s="751">
        <v>50113001</v>
      </c>
      <c r="F713" s="750" t="s">
        <v>603</v>
      </c>
      <c r="G713" s="749" t="s">
        <v>604</v>
      </c>
      <c r="H713" s="749">
        <v>145961</v>
      </c>
      <c r="I713" s="749">
        <v>45961</v>
      </c>
      <c r="J713" s="749" t="s">
        <v>1598</v>
      </c>
      <c r="K713" s="749" t="s">
        <v>1599</v>
      </c>
      <c r="L713" s="752">
        <v>484.69</v>
      </c>
      <c r="M713" s="752">
        <v>1</v>
      </c>
      <c r="N713" s="753">
        <v>484.69</v>
      </c>
    </row>
    <row r="714" spans="1:14" ht="14.4" customHeight="1" x14ac:dyDescent="0.3">
      <c r="A714" s="747" t="s">
        <v>576</v>
      </c>
      <c r="B714" s="748" t="s">
        <v>577</v>
      </c>
      <c r="C714" s="749" t="s">
        <v>597</v>
      </c>
      <c r="D714" s="750" t="s">
        <v>598</v>
      </c>
      <c r="E714" s="751">
        <v>50113001</v>
      </c>
      <c r="F714" s="750" t="s">
        <v>603</v>
      </c>
      <c r="G714" s="749" t="s">
        <v>607</v>
      </c>
      <c r="H714" s="749">
        <v>160319</v>
      </c>
      <c r="I714" s="749">
        <v>160319</v>
      </c>
      <c r="J714" s="749" t="s">
        <v>1600</v>
      </c>
      <c r="K714" s="749" t="s">
        <v>1601</v>
      </c>
      <c r="L714" s="752">
        <v>2032.7999999999997</v>
      </c>
      <c r="M714" s="752">
        <v>7</v>
      </c>
      <c r="N714" s="753">
        <v>14229.599999999999</v>
      </c>
    </row>
    <row r="715" spans="1:14" ht="14.4" customHeight="1" x14ac:dyDescent="0.3">
      <c r="A715" s="747" t="s">
        <v>576</v>
      </c>
      <c r="B715" s="748" t="s">
        <v>577</v>
      </c>
      <c r="C715" s="749" t="s">
        <v>597</v>
      </c>
      <c r="D715" s="750" t="s">
        <v>598</v>
      </c>
      <c r="E715" s="751">
        <v>50113001</v>
      </c>
      <c r="F715" s="750" t="s">
        <v>603</v>
      </c>
      <c r="G715" s="749" t="s">
        <v>604</v>
      </c>
      <c r="H715" s="749">
        <v>847940</v>
      </c>
      <c r="I715" s="749">
        <v>155338</v>
      </c>
      <c r="J715" s="749" t="s">
        <v>1602</v>
      </c>
      <c r="K715" s="749" t="s">
        <v>1603</v>
      </c>
      <c r="L715" s="752">
        <v>17416.142399999997</v>
      </c>
      <c r="M715" s="752">
        <v>25</v>
      </c>
      <c r="N715" s="753">
        <v>435403.55999999994</v>
      </c>
    </row>
    <row r="716" spans="1:14" ht="14.4" customHeight="1" x14ac:dyDescent="0.3">
      <c r="A716" s="747" t="s">
        <v>576</v>
      </c>
      <c r="B716" s="748" t="s">
        <v>577</v>
      </c>
      <c r="C716" s="749" t="s">
        <v>597</v>
      </c>
      <c r="D716" s="750" t="s">
        <v>598</v>
      </c>
      <c r="E716" s="751">
        <v>50113001</v>
      </c>
      <c r="F716" s="750" t="s">
        <v>603</v>
      </c>
      <c r="G716" s="749" t="s">
        <v>604</v>
      </c>
      <c r="H716" s="749">
        <v>116051</v>
      </c>
      <c r="I716" s="749">
        <v>16051</v>
      </c>
      <c r="J716" s="749" t="s">
        <v>1604</v>
      </c>
      <c r="K716" s="749" t="s">
        <v>631</v>
      </c>
      <c r="L716" s="752">
        <v>57.920000000000016</v>
      </c>
      <c r="M716" s="752">
        <v>1</v>
      </c>
      <c r="N716" s="753">
        <v>57.920000000000016</v>
      </c>
    </row>
    <row r="717" spans="1:14" ht="14.4" customHeight="1" x14ac:dyDescent="0.3">
      <c r="A717" s="747" t="s">
        <v>576</v>
      </c>
      <c r="B717" s="748" t="s">
        <v>577</v>
      </c>
      <c r="C717" s="749" t="s">
        <v>597</v>
      </c>
      <c r="D717" s="750" t="s">
        <v>598</v>
      </c>
      <c r="E717" s="751">
        <v>50113001</v>
      </c>
      <c r="F717" s="750" t="s">
        <v>603</v>
      </c>
      <c r="G717" s="749" t="s">
        <v>604</v>
      </c>
      <c r="H717" s="749">
        <v>159941</v>
      </c>
      <c r="I717" s="749">
        <v>59941</v>
      </c>
      <c r="J717" s="749" t="s">
        <v>1147</v>
      </c>
      <c r="K717" s="749" t="s">
        <v>1148</v>
      </c>
      <c r="L717" s="752">
        <v>231.43500000000003</v>
      </c>
      <c r="M717" s="752">
        <v>4</v>
      </c>
      <c r="N717" s="753">
        <v>925.74000000000012</v>
      </c>
    </row>
    <row r="718" spans="1:14" ht="14.4" customHeight="1" x14ac:dyDescent="0.3">
      <c r="A718" s="747" t="s">
        <v>576</v>
      </c>
      <c r="B718" s="748" t="s">
        <v>577</v>
      </c>
      <c r="C718" s="749" t="s">
        <v>597</v>
      </c>
      <c r="D718" s="750" t="s">
        <v>598</v>
      </c>
      <c r="E718" s="751">
        <v>50113001</v>
      </c>
      <c r="F718" s="750" t="s">
        <v>603</v>
      </c>
      <c r="G718" s="749" t="s">
        <v>607</v>
      </c>
      <c r="H718" s="749">
        <v>109709</v>
      </c>
      <c r="I718" s="749">
        <v>9709</v>
      </c>
      <c r="J718" s="749" t="s">
        <v>1149</v>
      </c>
      <c r="K718" s="749" t="s">
        <v>1150</v>
      </c>
      <c r="L718" s="752">
        <v>67.451764705882354</v>
      </c>
      <c r="M718" s="752">
        <v>17</v>
      </c>
      <c r="N718" s="753">
        <v>1146.68</v>
      </c>
    </row>
    <row r="719" spans="1:14" ht="14.4" customHeight="1" x14ac:dyDescent="0.3">
      <c r="A719" s="747" t="s">
        <v>576</v>
      </c>
      <c r="B719" s="748" t="s">
        <v>577</v>
      </c>
      <c r="C719" s="749" t="s">
        <v>597</v>
      </c>
      <c r="D719" s="750" t="s">
        <v>598</v>
      </c>
      <c r="E719" s="751">
        <v>50113001</v>
      </c>
      <c r="F719" s="750" t="s">
        <v>603</v>
      </c>
      <c r="G719" s="749" t="s">
        <v>607</v>
      </c>
      <c r="H719" s="749">
        <v>109710</v>
      </c>
      <c r="I719" s="749">
        <v>9710</v>
      </c>
      <c r="J719" s="749" t="s">
        <v>1149</v>
      </c>
      <c r="K719" s="749" t="s">
        <v>1151</v>
      </c>
      <c r="L719" s="752">
        <v>64.099999999999994</v>
      </c>
      <c r="M719" s="752">
        <v>1</v>
      </c>
      <c r="N719" s="753">
        <v>64.099999999999994</v>
      </c>
    </row>
    <row r="720" spans="1:14" ht="14.4" customHeight="1" x14ac:dyDescent="0.3">
      <c r="A720" s="747" t="s">
        <v>576</v>
      </c>
      <c r="B720" s="748" t="s">
        <v>577</v>
      </c>
      <c r="C720" s="749" t="s">
        <v>597</v>
      </c>
      <c r="D720" s="750" t="s">
        <v>598</v>
      </c>
      <c r="E720" s="751">
        <v>50113001</v>
      </c>
      <c r="F720" s="750" t="s">
        <v>603</v>
      </c>
      <c r="G720" s="749" t="s">
        <v>607</v>
      </c>
      <c r="H720" s="749">
        <v>109711</v>
      </c>
      <c r="I720" s="749">
        <v>9711</v>
      </c>
      <c r="J720" s="749" t="s">
        <v>1149</v>
      </c>
      <c r="K720" s="749" t="s">
        <v>1605</v>
      </c>
      <c r="L720" s="752">
        <v>171.66999999999996</v>
      </c>
      <c r="M720" s="752">
        <v>3</v>
      </c>
      <c r="N720" s="753">
        <v>515.00999999999988</v>
      </c>
    </row>
    <row r="721" spans="1:14" ht="14.4" customHeight="1" x14ac:dyDescent="0.3">
      <c r="A721" s="747" t="s">
        <v>576</v>
      </c>
      <c r="B721" s="748" t="s">
        <v>577</v>
      </c>
      <c r="C721" s="749" t="s">
        <v>597</v>
      </c>
      <c r="D721" s="750" t="s">
        <v>598</v>
      </c>
      <c r="E721" s="751">
        <v>50113001</v>
      </c>
      <c r="F721" s="750" t="s">
        <v>603</v>
      </c>
      <c r="G721" s="749" t="s">
        <v>607</v>
      </c>
      <c r="H721" s="749">
        <v>194882</v>
      </c>
      <c r="I721" s="749">
        <v>94882</v>
      </c>
      <c r="J721" s="749" t="s">
        <v>1149</v>
      </c>
      <c r="K721" s="749" t="s">
        <v>1606</v>
      </c>
      <c r="L721" s="752">
        <v>143.27400000000003</v>
      </c>
      <c r="M721" s="752">
        <v>5</v>
      </c>
      <c r="N721" s="753">
        <v>716.37000000000012</v>
      </c>
    </row>
    <row r="722" spans="1:14" ht="14.4" customHeight="1" x14ac:dyDescent="0.3">
      <c r="A722" s="747" t="s">
        <v>576</v>
      </c>
      <c r="B722" s="748" t="s">
        <v>577</v>
      </c>
      <c r="C722" s="749" t="s">
        <v>597</v>
      </c>
      <c r="D722" s="750" t="s">
        <v>598</v>
      </c>
      <c r="E722" s="751">
        <v>50113001</v>
      </c>
      <c r="F722" s="750" t="s">
        <v>603</v>
      </c>
      <c r="G722" s="749" t="s">
        <v>604</v>
      </c>
      <c r="H722" s="749">
        <v>119653</v>
      </c>
      <c r="I722" s="749">
        <v>119653</v>
      </c>
      <c r="J722" s="749" t="s">
        <v>1154</v>
      </c>
      <c r="K722" s="749" t="s">
        <v>1607</v>
      </c>
      <c r="L722" s="752">
        <v>157.30599999999998</v>
      </c>
      <c r="M722" s="752">
        <v>5</v>
      </c>
      <c r="N722" s="753">
        <v>786.53</v>
      </c>
    </row>
    <row r="723" spans="1:14" ht="14.4" customHeight="1" x14ac:dyDescent="0.3">
      <c r="A723" s="747" t="s">
        <v>576</v>
      </c>
      <c r="B723" s="748" t="s">
        <v>577</v>
      </c>
      <c r="C723" s="749" t="s">
        <v>597</v>
      </c>
      <c r="D723" s="750" t="s">
        <v>598</v>
      </c>
      <c r="E723" s="751">
        <v>50113001</v>
      </c>
      <c r="F723" s="750" t="s">
        <v>603</v>
      </c>
      <c r="G723" s="749" t="s">
        <v>578</v>
      </c>
      <c r="H723" s="749">
        <v>193019</v>
      </c>
      <c r="I723" s="749">
        <v>93019</v>
      </c>
      <c r="J723" s="749" t="s">
        <v>1164</v>
      </c>
      <c r="K723" s="749" t="s">
        <v>1165</v>
      </c>
      <c r="L723" s="752">
        <v>106.83000000000003</v>
      </c>
      <c r="M723" s="752">
        <v>1</v>
      </c>
      <c r="N723" s="753">
        <v>106.83000000000003</v>
      </c>
    </row>
    <row r="724" spans="1:14" ht="14.4" customHeight="1" x14ac:dyDescent="0.3">
      <c r="A724" s="747" t="s">
        <v>576</v>
      </c>
      <c r="B724" s="748" t="s">
        <v>577</v>
      </c>
      <c r="C724" s="749" t="s">
        <v>597</v>
      </c>
      <c r="D724" s="750" t="s">
        <v>598</v>
      </c>
      <c r="E724" s="751">
        <v>50113001</v>
      </c>
      <c r="F724" s="750" t="s">
        <v>603</v>
      </c>
      <c r="G724" s="749" t="s">
        <v>607</v>
      </c>
      <c r="H724" s="749">
        <v>848251</v>
      </c>
      <c r="I724" s="749">
        <v>122632</v>
      </c>
      <c r="J724" s="749" t="s">
        <v>1166</v>
      </c>
      <c r="K724" s="749" t="s">
        <v>1167</v>
      </c>
      <c r="L724" s="752">
        <v>208.63000000000005</v>
      </c>
      <c r="M724" s="752">
        <v>1</v>
      </c>
      <c r="N724" s="753">
        <v>208.63000000000005</v>
      </c>
    </row>
    <row r="725" spans="1:14" ht="14.4" customHeight="1" x14ac:dyDescent="0.3">
      <c r="A725" s="747" t="s">
        <v>576</v>
      </c>
      <c r="B725" s="748" t="s">
        <v>577</v>
      </c>
      <c r="C725" s="749" t="s">
        <v>597</v>
      </c>
      <c r="D725" s="750" t="s">
        <v>598</v>
      </c>
      <c r="E725" s="751">
        <v>50113001</v>
      </c>
      <c r="F725" s="750" t="s">
        <v>603</v>
      </c>
      <c r="G725" s="749" t="s">
        <v>607</v>
      </c>
      <c r="H725" s="749">
        <v>130779</v>
      </c>
      <c r="I725" s="749">
        <v>30779</v>
      </c>
      <c r="J725" s="749" t="s">
        <v>1608</v>
      </c>
      <c r="K725" s="749" t="s">
        <v>1609</v>
      </c>
      <c r="L725" s="752">
        <v>147.76</v>
      </c>
      <c r="M725" s="752">
        <v>58</v>
      </c>
      <c r="N725" s="753">
        <v>8570.08</v>
      </c>
    </row>
    <row r="726" spans="1:14" ht="14.4" customHeight="1" x14ac:dyDescent="0.3">
      <c r="A726" s="747" t="s">
        <v>576</v>
      </c>
      <c r="B726" s="748" t="s">
        <v>577</v>
      </c>
      <c r="C726" s="749" t="s">
        <v>597</v>
      </c>
      <c r="D726" s="750" t="s">
        <v>598</v>
      </c>
      <c r="E726" s="751">
        <v>50113001</v>
      </c>
      <c r="F726" s="750" t="s">
        <v>603</v>
      </c>
      <c r="G726" s="749" t="s">
        <v>607</v>
      </c>
      <c r="H726" s="749">
        <v>121088</v>
      </c>
      <c r="I726" s="749">
        <v>21088</v>
      </c>
      <c r="J726" s="749" t="s">
        <v>1610</v>
      </c>
      <c r="K726" s="749" t="s">
        <v>1611</v>
      </c>
      <c r="L726" s="752">
        <v>685.4</v>
      </c>
      <c r="M726" s="752">
        <v>44</v>
      </c>
      <c r="N726" s="753">
        <v>30157.599999999999</v>
      </c>
    </row>
    <row r="727" spans="1:14" ht="14.4" customHeight="1" x14ac:dyDescent="0.3">
      <c r="A727" s="747" t="s">
        <v>576</v>
      </c>
      <c r="B727" s="748" t="s">
        <v>577</v>
      </c>
      <c r="C727" s="749" t="s">
        <v>597</v>
      </c>
      <c r="D727" s="750" t="s">
        <v>598</v>
      </c>
      <c r="E727" s="751">
        <v>50113001</v>
      </c>
      <c r="F727" s="750" t="s">
        <v>603</v>
      </c>
      <c r="G727" s="749" t="s">
        <v>604</v>
      </c>
      <c r="H727" s="749">
        <v>103688</v>
      </c>
      <c r="I727" s="749">
        <v>3688</v>
      </c>
      <c r="J727" s="749" t="s">
        <v>1170</v>
      </c>
      <c r="K727" s="749" t="s">
        <v>1171</v>
      </c>
      <c r="L727" s="752">
        <v>58.125714285714295</v>
      </c>
      <c r="M727" s="752">
        <v>7</v>
      </c>
      <c r="N727" s="753">
        <v>406.88000000000005</v>
      </c>
    </row>
    <row r="728" spans="1:14" ht="14.4" customHeight="1" x14ac:dyDescent="0.3">
      <c r="A728" s="747" t="s">
        <v>576</v>
      </c>
      <c r="B728" s="748" t="s">
        <v>577</v>
      </c>
      <c r="C728" s="749" t="s">
        <v>597</v>
      </c>
      <c r="D728" s="750" t="s">
        <v>598</v>
      </c>
      <c r="E728" s="751">
        <v>50113001</v>
      </c>
      <c r="F728" s="750" t="s">
        <v>603</v>
      </c>
      <c r="G728" s="749" t="s">
        <v>604</v>
      </c>
      <c r="H728" s="749">
        <v>161371</v>
      </c>
      <c r="I728" s="749">
        <v>161371</v>
      </c>
      <c r="J728" s="749" t="s">
        <v>1612</v>
      </c>
      <c r="K728" s="749" t="s">
        <v>918</v>
      </c>
      <c r="L728" s="752">
        <v>62.208999878273595</v>
      </c>
      <c r="M728" s="752">
        <v>4</v>
      </c>
      <c r="N728" s="753">
        <v>248.83599951309438</v>
      </c>
    </row>
    <row r="729" spans="1:14" ht="14.4" customHeight="1" x14ac:dyDescent="0.3">
      <c r="A729" s="747" t="s">
        <v>576</v>
      </c>
      <c r="B729" s="748" t="s">
        <v>577</v>
      </c>
      <c r="C729" s="749" t="s">
        <v>597</v>
      </c>
      <c r="D729" s="750" t="s">
        <v>598</v>
      </c>
      <c r="E729" s="751">
        <v>50113001</v>
      </c>
      <c r="F729" s="750" t="s">
        <v>603</v>
      </c>
      <c r="G729" s="749" t="s">
        <v>604</v>
      </c>
      <c r="H729" s="749">
        <v>216573</v>
      </c>
      <c r="I729" s="749">
        <v>216573</v>
      </c>
      <c r="J729" s="749" t="s">
        <v>1613</v>
      </c>
      <c r="K729" s="749" t="s">
        <v>1614</v>
      </c>
      <c r="L729" s="752">
        <v>61.807692307692314</v>
      </c>
      <c r="M729" s="752">
        <v>13</v>
      </c>
      <c r="N729" s="753">
        <v>803.50000000000011</v>
      </c>
    </row>
    <row r="730" spans="1:14" ht="14.4" customHeight="1" x14ac:dyDescent="0.3">
      <c r="A730" s="747" t="s">
        <v>576</v>
      </c>
      <c r="B730" s="748" t="s">
        <v>577</v>
      </c>
      <c r="C730" s="749" t="s">
        <v>597</v>
      </c>
      <c r="D730" s="750" t="s">
        <v>598</v>
      </c>
      <c r="E730" s="751">
        <v>50113001</v>
      </c>
      <c r="F730" s="750" t="s">
        <v>603</v>
      </c>
      <c r="G730" s="749" t="s">
        <v>604</v>
      </c>
      <c r="H730" s="749">
        <v>100610</v>
      </c>
      <c r="I730" s="749">
        <v>610</v>
      </c>
      <c r="J730" s="749" t="s">
        <v>1172</v>
      </c>
      <c r="K730" s="749" t="s">
        <v>1173</v>
      </c>
      <c r="L730" s="752">
        <v>64.389354077766782</v>
      </c>
      <c r="M730" s="752">
        <v>98</v>
      </c>
      <c r="N730" s="753">
        <v>6310.1566996211441</v>
      </c>
    </row>
    <row r="731" spans="1:14" ht="14.4" customHeight="1" x14ac:dyDescent="0.3">
      <c r="A731" s="747" t="s">
        <v>576</v>
      </c>
      <c r="B731" s="748" t="s">
        <v>577</v>
      </c>
      <c r="C731" s="749" t="s">
        <v>597</v>
      </c>
      <c r="D731" s="750" t="s">
        <v>598</v>
      </c>
      <c r="E731" s="751">
        <v>50113001</v>
      </c>
      <c r="F731" s="750" t="s">
        <v>603</v>
      </c>
      <c r="G731" s="749" t="s">
        <v>604</v>
      </c>
      <c r="H731" s="749">
        <v>100612</v>
      </c>
      <c r="I731" s="749">
        <v>612</v>
      </c>
      <c r="J731" s="749" t="s">
        <v>1174</v>
      </c>
      <c r="K731" s="749" t="s">
        <v>1175</v>
      </c>
      <c r="L731" s="752">
        <v>60.02</v>
      </c>
      <c r="M731" s="752">
        <v>20</v>
      </c>
      <c r="N731" s="753">
        <v>1200.4000000000001</v>
      </c>
    </row>
    <row r="732" spans="1:14" ht="14.4" customHeight="1" x14ac:dyDescent="0.3">
      <c r="A732" s="747" t="s">
        <v>576</v>
      </c>
      <c r="B732" s="748" t="s">
        <v>577</v>
      </c>
      <c r="C732" s="749" t="s">
        <v>597</v>
      </c>
      <c r="D732" s="750" t="s">
        <v>598</v>
      </c>
      <c r="E732" s="751">
        <v>50113001</v>
      </c>
      <c r="F732" s="750" t="s">
        <v>603</v>
      </c>
      <c r="G732" s="749" t="s">
        <v>604</v>
      </c>
      <c r="H732" s="749">
        <v>171615</v>
      </c>
      <c r="I732" s="749">
        <v>171615</v>
      </c>
      <c r="J732" s="749" t="s">
        <v>1615</v>
      </c>
      <c r="K732" s="749" t="s">
        <v>806</v>
      </c>
      <c r="L732" s="752">
        <v>286.96003133052085</v>
      </c>
      <c r="M732" s="752">
        <v>15</v>
      </c>
      <c r="N732" s="753">
        <v>4304.4004699578127</v>
      </c>
    </row>
    <row r="733" spans="1:14" ht="14.4" customHeight="1" x14ac:dyDescent="0.3">
      <c r="A733" s="747" t="s">
        <v>576</v>
      </c>
      <c r="B733" s="748" t="s">
        <v>577</v>
      </c>
      <c r="C733" s="749" t="s">
        <v>597</v>
      </c>
      <c r="D733" s="750" t="s">
        <v>598</v>
      </c>
      <c r="E733" s="751">
        <v>50113001</v>
      </c>
      <c r="F733" s="750" t="s">
        <v>603</v>
      </c>
      <c r="G733" s="749" t="s">
        <v>604</v>
      </c>
      <c r="H733" s="749">
        <v>171616</v>
      </c>
      <c r="I733" s="749">
        <v>171616</v>
      </c>
      <c r="J733" s="749" t="s">
        <v>1616</v>
      </c>
      <c r="K733" s="749" t="s">
        <v>808</v>
      </c>
      <c r="L733" s="752">
        <v>478.26</v>
      </c>
      <c r="M733" s="752">
        <v>36</v>
      </c>
      <c r="N733" s="753">
        <v>17217.36</v>
      </c>
    </row>
    <row r="734" spans="1:14" ht="14.4" customHeight="1" x14ac:dyDescent="0.3">
      <c r="A734" s="747" t="s">
        <v>576</v>
      </c>
      <c r="B734" s="748" t="s">
        <v>577</v>
      </c>
      <c r="C734" s="749" t="s">
        <v>597</v>
      </c>
      <c r="D734" s="750" t="s">
        <v>598</v>
      </c>
      <c r="E734" s="751">
        <v>50113001</v>
      </c>
      <c r="F734" s="750" t="s">
        <v>603</v>
      </c>
      <c r="G734" s="749" t="s">
        <v>604</v>
      </c>
      <c r="H734" s="749">
        <v>395294</v>
      </c>
      <c r="I734" s="749">
        <v>180306</v>
      </c>
      <c r="J734" s="749" t="s">
        <v>1176</v>
      </c>
      <c r="K734" s="749" t="s">
        <v>1177</v>
      </c>
      <c r="L734" s="752">
        <v>174.39400000000003</v>
      </c>
      <c r="M734" s="752">
        <v>35</v>
      </c>
      <c r="N734" s="753">
        <v>6103.7900000000009</v>
      </c>
    </row>
    <row r="735" spans="1:14" ht="14.4" customHeight="1" x14ac:dyDescent="0.3">
      <c r="A735" s="747" t="s">
        <v>576</v>
      </c>
      <c r="B735" s="748" t="s">
        <v>577</v>
      </c>
      <c r="C735" s="749" t="s">
        <v>597</v>
      </c>
      <c r="D735" s="750" t="s">
        <v>598</v>
      </c>
      <c r="E735" s="751">
        <v>50113001</v>
      </c>
      <c r="F735" s="750" t="s">
        <v>603</v>
      </c>
      <c r="G735" s="749" t="s">
        <v>604</v>
      </c>
      <c r="H735" s="749">
        <v>844242</v>
      </c>
      <c r="I735" s="749">
        <v>105937</v>
      </c>
      <c r="J735" s="749" t="s">
        <v>1188</v>
      </c>
      <c r="K735" s="749" t="s">
        <v>1123</v>
      </c>
      <c r="L735" s="752">
        <v>2800</v>
      </c>
      <c r="M735" s="752">
        <v>2</v>
      </c>
      <c r="N735" s="753">
        <v>5600</v>
      </c>
    </row>
    <row r="736" spans="1:14" ht="14.4" customHeight="1" x14ac:dyDescent="0.3">
      <c r="A736" s="747" t="s">
        <v>576</v>
      </c>
      <c r="B736" s="748" t="s">
        <v>577</v>
      </c>
      <c r="C736" s="749" t="s">
        <v>597</v>
      </c>
      <c r="D736" s="750" t="s">
        <v>598</v>
      </c>
      <c r="E736" s="751">
        <v>50113001</v>
      </c>
      <c r="F736" s="750" t="s">
        <v>603</v>
      </c>
      <c r="G736" s="749" t="s">
        <v>604</v>
      </c>
      <c r="H736" s="749">
        <v>152225</v>
      </c>
      <c r="I736" s="749">
        <v>52225</v>
      </c>
      <c r="J736" s="749" t="s">
        <v>1617</v>
      </c>
      <c r="K736" s="749" t="s">
        <v>1618</v>
      </c>
      <c r="L736" s="752">
        <v>614.34642857142865</v>
      </c>
      <c r="M736" s="752">
        <v>14</v>
      </c>
      <c r="N736" s="753">
        <v>8600.85</v>
      </c>
    </row>
    <row r="737" spans="1:14" ht="14.4" customHeight="1" x14ac:dyDescent="0.3">
      <c r="A737" s="747" t="s">
        <v>576</v>
      </c>
      <c r="B737" s="748" t="s">
        <v>577</v>
      </c>
      <c r="C737" s="749" t="s">
        <v>597</v>
      </c>
      <c r="D737" s="750" t="s">
        <v>598</v>
      </c>
      <c r="E737" s="751">
        <v>50113001</v>
      </c>
      <c r="F737" s="750" t="s">
        <v>603</v>
      </c>
      <c r="G737" s="749" t="s">
        <v>607</v>
      </c>
      <c r="H737" s="749">
        <v>216673</v>
      </c>
      <c r="I737" s="749">
        <v>216673</v>
      </c>
      <c r="J737" s="749" t="s">
        <v>1192</v>
      </c>
      <c r="K737" s="749" t="s">
        <v>1193</v>
      </c>
      <c r="L737" s="752">
        <v>457.36500000000012</v>
      </c>
      <c r="M737" s="752">
        <v>2</v>
      </c>
      <c r="N737" s="753">
        <v>914.73000000000025</v>
      </c>
    </row>
    <row r="738" spans="1:14" ht="14.4" customHeight="1" x14ac:dyDescent="0.3">
      <c r="A738" s="747" t="s">
        <v>576</v>
      </c>
      <c r="B738" s="748" t="s">
        <v>577</v>
      </c>
      <c r="C738" s="749" t="s">
        <v>597</v>
      </c>
      <c r="D738" s="750" t="s">
        <v>598</v>
      </c>
      <c r="E738" s="751">
        <v>50113001</v>
      </c>
      <c r="F738" s="750" t="s">
        <v>603</v>
      </c>
      <c r="G738" s="749" t="s">
        <v>578</v>
      </c>
      <c r="H738" s="749">
        <v>850095</v>
      </c>
      <c r="I738" s="749">
        <v>120406</v>
      </c>
      <c r="J738" s="749" t="s">
        <v>1619</v>
      </c>
      <c r="K738" s="749" t="s">
        <v>1620</v>
      </c>
      <c r="L738" s="752">
        <v>58.533749999999998</v>
      </c>
      <c r="M738" s="752">
        <v>8</v>
      </c>
      <c r="N738" s="753">
        <v>468.27</v>
      </c>
    </row>
    <row r="739" spans="1:14" ht="14.4" customHeight="1" x14ac:dyDescent="0.3">
      <c r="A739" s="747" t="s">
        <v>576</v>
      </c>
      <c r="B739" s="748" t="s">
        <v>577</v>
      </c>
      <c r="C739" s="749" t="s">
        <v>597</v>
      </c>
      <c r="D739" s="750" t="s">
        <v>598</v>
      </c>
      <c r="E739" s="751">
        <v>50113001</v>
      </c>
      <c r="F739" s="750" t="s">
        <v>603</v>
      </c>
      <c r="G739" s="749" t="s">
        <v>604</v>
      </c>
      <c r="H739" s="749">
        <v>148578</v>
      </c>
      <c r="I739" s="749">
        <v>48578</v>
      </c>
      <c r="J739" s="749" t="s">
        <v>1194</v>
      </c>
      <c r="K739" s="749" t="s">
        <v>1195</v>
      </c>
      <c r="L739" s="752">
        <v>54.98</v>
      </c>
      <c r="M739" s="752">
        <v>1</v>
      </c>
      <c r="N739" s="753">
        <v>54.98</v>
      </c>
    </row>
    <row r="740" spans="1:14" ht="14.4" customHeight="1" x14ac:dyDescent="0.3">
      <c r="A740" s="747" t="s">
        <v>576</v>
      </c>
      <c r="B740" s="748" t="s">
        <v>577</v>
      </c>
      <c r="C740" s="749" t="s">
        <v>597</v>
      </c>
      <c r="D740" s="750" t="s">
        <v>598</v>
      </c>
      <c r="E740" s="751">
        <v>50113001</v>
      </c>
      <c r="F740" s="750" t="s">
        <v>603</v>
      </c>
      <c r="G740" s="749" t="s">
        <v>604</v>
      </c>
      <c r="H740" s="749">
        <v>848632</v>
      </c>
      <c r="I740" s="749">
        <v>125315</v>
      </c>
      <c r="J740" s="749" t="s">
        <v>1194</v>
      </c>
      <c r="K740" s="749" t="s">
        <v>1196</v>
      </c>
      <c r="L740" s="752">
        <v>67.859337802646891</v>
      </c>
      <c r="M740" s="752">
        <v>120</v>
      </c>
      <c r="N740" s="753">
        <v>8143.1205363176268</v>
      </c>
    </row>
    <row r="741" spans="1:14" ht="14.4" customHeight="1" x14ac:dyDescent="0.3">
      <c r="A741" s="747" t="s">
        <v>576</v>
      </c>
      <c r="B741" s="748" t="s">
        <v>577</v>
      </c>
      <c r="C741" s="749" t="s">
        <v>597</v>
      </c>
      <c r="D741" s="750" t="s">
        <v>598</v>
      </c>
      <c r="E741" s="751">
        <v>50113001</v>
      </c>
      <c r="F741" s="750" t="s">
        <v>603</v>
      </c>
      <c r="G741" s="749" t="s">
        <v>604</v>
      </c>
      <c r="H741" s="749">
        <v>501570</v>
      </c>
      <c r="I741" s="749">
        <v>0</v>
      </c>
      <c r="J741" s="749" t="s">
        <v>1197</v>
      </c>
      <c r="K741" s="749" t="s">
        <v>578</v>
      </c>
      <c r="L741" s="752">
        <v>603.59300000000007</v>
      </c>
      <c r="M741" s="752">
        <v>10</v>
      </c>
      <c r="N741" s="753">
        <v>6035.9300000000012</v>
      </c>
    </row>
    <row r="742" spans="1:14" ht="14.4" customHeight="1" x14ac:dyDescent="0.3">
      <c r="A742" s="747" t="s">
        <v>576</v>
      </c>
      <c r="B742" s="748" t="s">
        <v>577</v>
      </c>
      <c r="C742" s="749" t="s">
        <v>597</v>
      </c>
      <c r="D742" s="750" t="s">
        <v>598</v>
      </c>
      <c r="E742" s="751">
        <v>50113001</v>
      </c>
      <c r="F742" s="750" t="s">
        <v>603</v>
      </c>
      <c r="G742" s="749" t="s">
        <v>604</v>
      </c>
      <c r="H742" s="749">
        <v>191836</v>
      </c>
      <c r="I742" s="749">
        <v>91836</v>
      </c>
      <c r="J742" s="749" t="s">
        <v>1199</v>
      </c>
      <c r="K742" s="749" t="s">
        <v>1201</v>
      </c>
      <c r="L742" s="752">
        <v>44.695000000000007</v>
      </c>
      <c r="M742" s="752">
        <v>4</v>
      </c>
      <c r="N742" s="753">
        <v>178.78000000000003</v>
      </c>
    </row>
    <row r="743" spans="1:14" ht="14.4" customHeight="1" x14ac:dyDescent="0.3">
      <c r="A743" s="747" t="s">
        <v>576</v>
      </c>
      <c r="B743" s="748" t="s">
        <v>577</v>
      </c>
      <c r="C743" s="749" t="s">
        <v>597</v>
      </c>
      <c r="D743" s="750" t="s">
        <v>598</v>
      </c>
      <c r="E743" s="751">
        <v>50113001</v>
      </c>
      <c r="F743" s="750" t="s">
        <v>603</v>
      </c>
      <c r="G743" s="749" t="s">
        <v>607</v>
      </c>
      <c r="H743" s="749">
        <v>142392</v>
      </c>
      <c r="I743" s="749">
        <v>42392</v>
      </c>
      <c r="J743" s="749" t="s">
        <v>1204</v>
      </c>
      <c r="K743" s="749" t="s">
        <v>1205</v>
      </c>
      <c r="L743" s="752">
        <v>303.98888888888888</v>
      </c>
      <c r="M743" s="752">
        <v>9</v>
      </c>
      <c r="N743" s="753">
        <v>2735.9</v>
      </c>
    </row>
    <row r="744" spans="1:14" ht="14.4" customHeight="1" x14ac:dyDescent="0.3">
      <c r="A744" s="747" t="s">
        <v>576</v>
      </c>
      <c r="B744" s="748" t="s">
        <v>577</v>
      </c>
      <c r="C744" s="749" t="s">
        <v>597</v>
      </c>
      <c r="D744" s="750" t="s">
        <v>598</v>
      </c>
      <c r="E744" s="751">
        <v>50113001</v>
      </c>
      <c r="F744" s="750" t="s">
        <v>603</v>
      </c>
      <c r="G744" s="749" t="s">
        <v>604</v>
      </c>
      <c r="H744" s="749">
        <v>159398</v>
      </c>
      <c r="I744" s="749">
        <v>59398</v>
      </c>
      <c r="J744" s="749" t="s">
        <v>1621</v>
      </c>
      <c r="K744" s="749" t="s">
        <v>1622</v>
      </c>
      <c r="L744" s="752">
        <v>268.75307692307695</v>
      </c>
      <c r="M744" s="752">
        <v>13</v>
      </c>
      <c r="N744" s="753">
        <v>3493.79</v>
      </c>
    </row>
    <row r="745" spans="1:14" ht="14.4" customHeight="1" x14ac:dyDescent="0.3">
      <c r="A745" s="747" t="s">
        <v>576</v>
      </c>
      <c r="B745" s="748" t="s">
        <v>577</v>
      </c>
      <c r="C745" s="749" t="s">
        <v>597</v>
      </c>
      <c r="D745" s="750" t="s">
        <v>598</v>
      </c>
      <c r="E745" s="751">
        <v>50113001</v>
      </c>
      <c r="F745" s="750" t="s">
        <v>603</v>
      </c>
      <c r="G745" s="749" t="s">
        <v>604</v>
      </c>
      <c r="H745" s="749">
        <v>214616</v>
      </c>
      <c r="I745" s="749">
        <v>214616</v>
      </c>
      <c r="J745" s="749" t="s">
        <v>1209</v>
      </c>
      <c r="K745" s="749" t="s">
        <v>1210</v>
      </c>
      <c r="L745" s="752">
        <v>47.549999999999983</v>
      </c>
      <c r="M745" s="752">
        <v>87</v>
      </c>
      <c r="N745" s="753">
        <v>4136.8499999999985</v>
      </c>
    </row>
    <row r="746" spans="1:14" ht="14.4" customHeight="1" x14ac:dyDescent="0.3">
      <c r="A746" s="747" t="s">
        <v>576</v>
      </c>
      <c r="B746" s="748" t="s">
        <v>577</v>
      </c>
      <c r="C746" s="749" t="s">
        <v>597</v>
      </c>
      <c r="D746" s="750" t="s">
        <v>598</v>
      </c>
      <c r="E746" s="751">
        <v>50113001</v>
      </c>
      <c r="F746" s="750" t="s">
        <v>603</v>
      </c>
      <c r="G746" s="749" t="s">
        <v>604</v>
      </c>
      <c r="H746" s="749">
        <v>214619</v>
      </c>
      <c r="I746" s="749">
        <v>214619</v>
      </c>
      <c r="J746" s="749" t="s">
        <v>1623</v>
      </c>
      <c r="K746" s="749" t="s">
        <v>1624</v>
      </c>
      <c r="L746" s="752">
        <v>225.94000000000011</v>
      </c>
      <c r="M746" s="752">
        <v>1</v>
      </c>
      <c r="N746" s="753">
        <v>225.94000000000011</v>
      </c>
    </row>
    <row r="747" spans="1:14" ht="14.4" customHeight="1" x14ac:dyDescent="0.3">
      <c r="A747" s="747" t="s">
        <v>576</v>
      </c>
      <c r="B747" s="748" t="s">
        <v>577</v>
      </c>
      <c r="C747" s="749" t="s">
        <v>597</v>
      </c>
      <c r="D747" s="750" t="s">
        <v>598</v>
      </c>
      <c r="E747" s="751">
        <v>50113001</v>
      </c>
      <c r="F747" s="750" t="s">
        <v>603</v>
      </c>
      <c r="G747" s="749" t="s">
        <v>607</v>
      </c>
      <c r="H747" s="749">
        <v>214628</v>
      </c>
      <c r="I747" s="749">
        <v>214628</v>
      </c>
      <c r="J747" s="749" t="s">
        <v>1625</v>
      </c>
      <c r="K747" s="749" t="s">
        <v>1626</v>
      </c>
      <c r="L747" s="752">
        <v>71.952500000000001</v>
      </c>
      <c r="M747" s="752">
        <v>4</v>
      </c>
      <c r="N747" s="753">
        <v>287.81</v>
      </c>
    </row>
    <row r="748" spans="1:14" ht="14.4" customHeight="1" x14ac:dyDescent="0.3">
      <c r="A748" s="747" t="s">
        <v>576</v>
      </c>
      <c r="B748" s="748" t="s">
        <v>577</v>
      </c>
      <c r="C748" s="749" t="s">
        <v>597</v>
      </c>
      <c r="D748" s="750" t="s">
        <v>598</v>
      </c>
      <c r="E748" s="751">
        <v>50113001</v>
      </c>
      <c r="F748" s="750" t="s">
        <v>603</v>
      </c>
      <c r="G748" s="749" t="s">
        <v>604</v>
      </c>
      <c r="H748" s="749">
        <v>191217</v>
      </c>
      <c r="I748" s="749">
        <v>91217</v>
      </c>
      <c r="J748" s="749" t="s">
        <v>1627</v>
      </c>
      <c r="K748" s="749" t="s">
        <v>1628</v>
      </c>
      <c r="L748" s="752">
        <v>80.977142791291641</v>
      </c>
      <c r="M748" s="752">
        <v>14</v>
      </c>
      <c r="N748" s="753">
        <v>1133.679999078083</v>
      </c>
    </row>
    <row r="749" spans="1:14" ht="14.4" customHeight="1" x14ac:dyDescent="0.3">
      <c r="A749" s="747" t="s">
        <v>576</v>
      </c>
      <c r="B749" s="748" t="s">
        <v>577</v>
      </c>
      <c r="C749" s="749" t="s">
        <v>597</v>
      </c>
      <c r="D749" s="750" t="s">
        <v>598</v>
      </c>
      <c r="E749" s="751">
        <v>50113001</v>
      </c>
      <c r="F749" s="750" t="s">
        <v>603</v>
      </c>
      <c r="G749" s="749" t="s">
        <v>604</v>
      </c>
      <c r="H749" s="749">
        <v>112023</v>
      </c>
      <c r="I749" s="749">
        <v>12023</v>
      </c>
      <c r="J749" s="749" t="s">
        <v>1629</v>
      </c>
      <c r="K749" s="749" t="s">
        <v>1630</v>
      </c>
      <c r="L749" s="752">
        <v>70.989999999999952</v>
      </c>
      <c r="M749" s="752">
        <v>1</v>
      </c>
      <c r="N749" s="753">
        <v>70.989999999999952</v>
      </c>
    </row>
    <row r="750" spans="1:14" ht="14.4" customHeight="1" x14ac:dyDescent="0.3">
      <c r="A750" s="747" t="s">
        <v>576</v>
      </c>
      <c r="B750" s="748" t="s">
        <v>577</v>
      </c>
      <c r="C750" s="749" t="s">
        <v>597</v>
      </c>
      <c r="D750" s="750" t="s">
        <v>598</v>
      </c>
      <c r="E750" s="751">
        <v>50113001</v>
      </c>
      <c r="F750" s="750" t="s">
        <v>603</v>
      </c>
      <c r="G750" s="749" t="s">
        <v>604</v>
      </c>
      <c r="H750" s="749">
        <v>142595</v>
      </c>
      <c r="I750" s="749">
        <v>42595</v>
      </c>
      <c r="J750" s="749" t="s">
        <v>1631</v>
      </c>
      <c r="K750" s="749" t="s">
        <v>1632</v>
      </c>
      <c r="L750" s="752">
        <v>943.77</v>
      </c>
      <c r="M750" s="752">
        <v>1</v>
      </c>
      <c r="N750" s="753">
        <v>943.77</v>
      </c>
    </row>
    <row r="751" spans="1:14" ht="14.4" customHeight="1" x14ac:dyDescent="0.3">
      <c r="A751" s="747" t="s">
        <v>576</v>
      </c>
      <c r="B751" s="748" t="s">
        <v>577</v>
      </c>
      <c r="C751" s="749" t="s">
        <v>597</v>
      </c>
      <c r="D751" s="750" t="s">
        <v>598</v>
      </c>
      <c r="E751" s="751">
        <v>50113001</v>
      </c>
      <c r="F751" s="750" t="s">
        <v>603</v>
      </c>
      <c r="G751" s="749" t="s">
        <v>604</v>
      </c>
      <c r="H751" s="749">
        <v>171175</v>
      </c>
      <c r="I751" s="749">
        <v>171175</v>
      </c>
      <c r="J751" s="749" t="s">
        <v>1633</v>
      </c>
      <c r="K751" s="749" t="s">
        <v>1634</v>
      </c>
      <c r="L751" s="752">
        <v>147.76</v>
      </c>
      <c r="M751" s="752">
        <v>1</v>
      </c>
      <c r="N751" s="753">
        <v>147.76</v>
      </c>
    </row>
    <row r="752" spans="1:14" ht="14.4" customHeight="1" x14ac:dyDescent="0.3">
      <c r="A752" s="747" t="s">
        <v>576</v>
      </c>
      <c r="B752" s="748" t="s">
        <v>577</v>
      </c>
      <c r="C752" s="749" t="s">
        <v>597</v>
      </c>
      <c r="D752" s="750" t="s">
        <v>598</v>
      </c>
      <c r="E752" s="751">
        <v>50113001</v>
      </c>
      <c r="F752" s="750" t="s">
        <v>603</v>
      </c>
      <c r="G752" s="749" t="s">
        <v>604</v>
      </c>
      <c r="H752" s="749">
        <v>902074</v>
      </c>
      <c r="I752" s="749">
        <v>85278</v>
      </c>
      <c r="J752" s="749" t="s">
        <v>1635</v>
      </c>
      <c r="K752" s="749" t="s">
        <v>1123</v>
      </c>
      <c r="L752" s="752">
        <v>2838</v>
      </c>
      <c r="M752" s="752">
        <v>4</v>
      </c>
      <c r="N752" s="753">
        <v>11352</v>
      </c>
    </row>
    <row r="753" spans="1:14" ht="14.4" customHeight="1" x14ac:dyDescent="0.3">
      <c r="A753" s="747" t="s">
        <v>576</v>
      </c>
      <c r="B753" s="748" t="s">
        <v>577</v>
      </c>
      <c r="C753" s="749" t="s">
        <v>597</v>
      </c>
      <c r="D753" s="750" t="s">
        <v>598</v>
      </c>
      <c r="E753" s="751">
        <v>50113001</v>
      </c>
      <c r="F753" s="750" t="s">
        <v>603</v>
      </c>
      <c r="G753" s="749" t="s">
        <v>607</v>
      </c>
      <c r="H753" s="749">
        <v>194114</v>
      </c>
      <c r="I753" s="749">
        <v>94114</v>
      </c>
      <c r="J753" s="749" t="s">
        <v>1256</v>
      </c>
      <c r="K753" s="749" t="s">
        <v>821</v>
      </c>
      <c r="L753" s="752">
        <v>138.48000000000005</v>
      </c>
      <c r="M753" s="752">
        <v>1</v>
      </c>
      <c r="N753" s="753">
        <v>138.48000000000005</v>
      </c>
    </row>
    <row r="754" spans="1:14" ht="14.4" customHeight="1" x14ac:dyDescent="0.3">
      <c r="A754" s="747" t="s">
        <v>576</v>
      </c>
      <c r="B754" s="748" t="s">
        <v>577</v>
      </c>
      <c r="C754" s="749" t="s">
        <v>597</v>
      </c>
      <c r="D754" s="750" t="s">
        <v>598</v>
      </c>
      <c r="E754" s="751">
        <v>50113001</v>
      </c>
      <c r="F754" s="750" t="s">
        <v>603</v>
      </c>
      <c r="G754" s="749" t="s">
        <v>607</v>
      </c>
      <c r="H754" s="749">
        <v>105496</v>
      </c>
      <c r="I754" s="749">
        <v>5496</v>
      </c>
      <c r="J754" s="749" t="s">
        <v>1263</v>
      </c>
      <c r="K754" s="749" t="s">
        <v>1264</v>
      </c>
      <c r="L754" s="752">
        <v>75.466000000000008</v>
      </c>
      <c r="M754" s="752">
        <v>5</v>
      </c>
      <c r="N754" s="753">
        <v>377.33000000000004</v>
      </c>
    </row>
    <row r="755" spans="1:14" ht="14.4" customHeight="1" x14ac:dyDescent="0.3">
      <c r="A755" s="747" t="s">
        <v>576</v>
      </c>
      <c r="B755" s="748" t="s">
        <v>577</v>
      </c>
      <c r="C755" s="749" t="s">
        <v>597</v>
      </c>
      <c r="D755" s="750" t="s">
        <v>598</v>
      </c>
      <c r="E755" s="751">
        <v>50113001</v>
      </c>
      <c r="F755" s="750" t="s">
        <v>603</v>
      </c>
      <c r="G755" s="749" t="s">
        <v>607</v>
      </c>
      <c r="H755" s="749">
        <v>166030</v>
      </c>
      <c r="I755" s="749">
        <v>66030</v>
      </c>
      <c r="J755" s="749" t="s">
        <v>1263</v>
      </c>
      <c r="K755" s="749" t="s">
        <v>1157</v>
      </c>
      <c r="L755" s="752">
        <v>30.220000000000013</v>
      </c>
      <c r="M755" s="752">
        <v>1</v>
      </c>
      <c r="N755" s="753">
        <v>30.220000000000013</v>
      </c>
    </row>
    <row r="756" spans="1:14" ht="14.4" customHeight="1" x14ac:dyDescent="0.3">
      <c r="A756" s="747" t="s">
        <v>576</v>
      </c>
      <c r="B756" s="748" t="s">
        <v>577</v>
      </c>
      <c r="C756" s="749" t="s">
        <v>597</v>
      </c>
      <c r="D756" s="750" t="s">
        <v>598</v>
      </c>
      <c r="E756" s="751">
        <v>50113001</v>
      </c>
      <c r="F756" s="750" t="s">
        <v>603</v>
      </c>
      <c r="G756" s="749" t="s">
        <v>607</v>
      </c>
      <c r="H756" s="749">
        <v>987473</v>
      </c>
      <c r="I756" s="749">
        <v>146894</v>
      </c>
      <c r="J756" s="749" t="s">
        <v>1265</v>
      </c>
      <c r="K756" s="749" t="s">
        <v>1137</v>
      </c>
      <c r="L756" s="752">
        <v>21.959999999999997</v>
      </c>
      <c r="M756" s="752">
        <v>1</v>
      </c>
      <c r="N756" s="753">
        <v>21.959999999999997</v>
      </c>
    </row>
    <row r="757" spans="1:14" ht="14.4" customHeight="1" x14ac:dyDescent="0.3">
      <c r="A757" s="747" t="s">
        <v>576</v>
      </c>
      <c r="B757" s="748" t="s">
        <v>577</v>
      </c>
      <c r="C757" s="749" t="s">
        <v>597</v>
      </c>
      <c r="D757" s="750" t="s">
        <v>598</v>
      </c>
      <c r="E757" s="751">
        <v>50113001</v>
      </c>
      <c r="F757" s="750" t="s">
        <v>603</v>
      </c>
      <c r="G757" s="749" t="s">
        <v>607</v>
      </c>
      <c r="H757" s="749">
        <v>989453</v>
      </c>
      <c r="I757" s="749">
        <v>146899</v>
      </c>
      <c r="J757" s="749" t="s">
        <v>1265</v>
      </c>
      <c r="K757" s="749" t="s">
        <v>1266</v>
      </c>
      <c r="L757" s="752">
        <v>45.489999999999995</v>
      </c>
      <c r="M757" s="752">
        <v>2</v>
      </c>
      <c r="N757" s="753">
        <v>90.97999999999999</v>
      </c>
    </row>
    <row r="758" spans="1:14" ht="14.4" customHeight="1" x14ac:dyDescent="0.3">
      <c r="A758" s="747" t="s">
        <v>576</v>
      </c>
      <c r="B758" s="748" t="s">
        <v>577</v>
      </c>
      <c r="C758" s="749" t="s">
        <v>597</v>
      </c>
      <c r="D758" s="750" t="s">
        <v>598</v>
      </c>
      <c r="E758" s="751">
        <v>50113001</v>
      </c>
      <c r="F758" s="750" t="s">
        <v>603</v>
      </c>
      <c r="G758" s="749" t="s">
        <v>607</v>
      </c>
      <c r="H758" s="749">
        <v>149483</v>
      </c>
      <c r="I758" s="749">
        <v>149483</v>
      </c>
      <c r="J758" s="749" t="s">
        <v>1273</v>
      </c>
      <c r="K758" s="749" t="s">
        <v>1274</v>
      </c>
      <c r="L758" s="752">
        <v>139.26750000000001</v>
      </c>
      <c r="M758" s="752">
        <v>4</v>
      </c>
      <c r="N758" s="753">
        <v>557.07000000000005</v>
      </c>
    </row>
    <row r="759" spans="1:14" ht="14.4" customHeight="1" x14ac:dyDescent="0.3">
      <c r="A759" s="747" t="s">
        <v>576</v>
      </c>
      <c r="B759" s="748" t="s">
        <v>577</v>
      </c>
      <c r="C759" s="749" t="s">
        <v>597</v>
      </c>
      <c r="D759" s="750" t="s">
        <v>598</v>
      </c>
      <c r="E759" s="751">
        <v>50113002</v>
      </c>
      <c r="F759" s="750" t="s">
        <v>1276</v>
      </c>
      <c r="G759" s="749" t="s">
        <v>604</v>
      </c>
      <c r="H759" s="749">
        <v>149415</v>
      </c>
      <c r="I759" s="749">
        <v>49415</v>
      </c>
      <c r="J759" s="749" t="s">
        <v>1636</v>
      </c>
      <c r="K759" s="749" t="s">
        <v>1637</v>
      </c>
      <c r="L759" s="752">
        <v>1680.5800000000004</v>
      </c>
      <c r="M759" s="752">
        <v>1</v>
      </c>
      <c r="N759" s="753">
        <v>1680.5800000000004</v>
      </c>
    </row>
    <row r="760" spans="1:14" ht="14.4" customHeight="1" x14ac:dyDescent="0.3">
      <c r="A760" s="747" t="s">
        <v>576</v>
      </c>
      <c r="B760" s="748" t="s">
        <v>577</v>
      </c>
      <c r="C760" s="749" t="s">
        <v>597</v>
      </c>
      <c r="D760" s="750" t="s">
        <v>598</v>
      </c>
      <c r="E760" s="751">
        <v>50113002</v>
      </c>
      <c r="F760" s="750" t="s">
        <v>1276</v>
      </c>
      <c r="G760" s="749" t="s">
        <v>604</v>
      </c>
      <c r="H760" s="749">
        <v>149409</v>
      </c>
      <c r="I760" s="749">
        <v>49409</v>
      </c>
      <c r="J760" s="749" t="s">
        <v>1638</v>
      </c>
      <c r="K760" s="749" t="s">
        <v>1637</v>
      </c>
      <c r="L760" s="752">
        <v>1329.4600982318268</v>
      </c>
      <c r="M760" s="752">
        <v>50.9</v>
      </c>
      <c r="N760" s="753">
        <v>67669.518999999986</v>
      </c>
    </row>
    <row r="761" spans="1:14" ht="14.4" customHeight="1" x14ac:dyDescent="0.3">
      <c r="A761" s="747" t="s">
        <v>576</v>
      </c>
      <c r="B761" s="748" t="s">
        <v>577</v>
      </c>
      <c r="C761" s="749" t="s">
        <v>597</v>
      </c>
      <c r="D761" s="750" t="s">
        <v>598</v>
      </c>
      <c r="E761" s="751">
        <v>50113002</v>
      </c>
      <c r="F761" s="750" t="s">
        <v>1276</v>
      </c>
      <c r="G761" s="749" t="s">
        <v>604</v>
      </c>
      <c r="H761" s="749">
        <v>396914</v>
      </c>
      <c r="I761" s="749">
        <v>52301</v>
      </c>
      <c r="J761" s="749" t="s">
        <v>1639</v>
      </c>
      <c r="K761" s="749" t="s">
        <v>1640</v>
      </c>
      <c r="L761" s="752">
        <v>2221.34</v>
      </c>
      <c r="M761" s="752">
        <v>2</v>
      </c>
      <c r="N761" s="753">
        <v>4442.68</v>
      </c>
    </row>
    <row r="762" spans="1:14" ht="14.4" customHeight="1" x14ac:dyDescent="0.3">
      <c r="A762" s="747" t="s">
        <v>576</v>
      </c>
      <c r="B762" s="748" t="s">
        <v>577</v>
      </c>
      <c r="C762" s="749" t="s">
        <v>597</v>
      </c>
      <c r="D762" s="750" t="s">
        <v>598</v>
      </c>
      <c r="E762" s="751">
        <v>50113002</v>
      </c>
      <c r="F762" s="750" t="s">
        <v>1276</v>
      </c>
      <c r="G762" s="749" t="s">
        <v>604</v>
      </c>
      <c r="H762" s="749">
        <v>142003</v>
      </c>
      <c r="I762" s="749">
        <v>142003</v>
      </c>
      <c r="J762" s="749" t="s">
        <v>1641</v>
      </c>
      <c r="K762" s="749" t="s">
        <v>1637</v>
      </c>
      <c r="L762" s="752">
        <v>3410</v>
      </c>
      <c r="M762" s="752">
        <v>4</v>
      </c>
      <c r="N762" s="753">
        <v>13640</v>
      </c>
    </row>
    <row r="763" spans="1:14" ht="14.4" customHeight="1" x14ac:dyDescent="0.3">
      <c r="A763" s="747" t="s">
        <v>576</v>
      </c>
      <c r="B763" s="748" t="s">
        <v>577</v>
      </c>
      <c r="C763" s="749" t="s">
        <v>597</v>
      </c>
      <c r="D763" s="750" t="s">
        <v>598</v>
      </c>
      <c r="E763" s="751">
        <v>50113002</v>
      </c>
      <c r="F763" s="750" t="s">
        <v>1276</v>
      </c>
      <c r="G763" s="749" t="s">
        <v>604</v>
      </c>
      <c r="H763" s="749">
        <v>158628</v>
      </c>
      <c r="I763" s="749">
        <v>58628</v>
      </c>
      <c r="J763" s="749" t="s">
        <v>1642</v>
      </c>
      <c r="K763" s="749" t="s">
        <v>1450</v>
      </c>
      <c r="L763" s="752">
        <v>297</v>
      </c>
      <c r="M763" s="752">
        <v>11</v>
      </c>
      <c r="N763" s="753">
        <v>3267</v>
      </c>
    </row>
    <row r="764" spans="1:14" ht="14.4" customHeight="1" x14ac:dyDescent="0.3">
      <c r="A764" s="747" t="s">
        <v>576</v>
      </c>
      <c r="B764" s="748" t="s">
        <v>577</v>
      </c>
      <c r="C764" s="749" t="s">
        <v>597</v>
      </c>
      <c r="D764" s="750" t="s">
        <v>598</v>
      </c>
      <c r="E764" s="751">
        <v>50113002</v>
      </c>
      <c r="F764" s="750" t="s">
        <v>1276</v>
      </c>
      <c r="G764" s="749" t="s">
        <v>604</v>
      </c>
      <c r="H764" s="749">
        <v>152194</v>
      </c>
      <c r="I764" s="749">
        <v>152194</v>
      </c>
      <c r="J764" s="749" t="s">
        <v>1643</v>
      </c>
      <c r="K764" s="749" t="s">
        <v>1644</v>
      </c>
      <c r="L764" s="752">
        <v>3524.8403730038494</v>
      </c>
      <c r="M764" s="752">
        <v>29</v>
      </c>
      <c r="N764" s="753">
        <v>102220.37081711163</v>
      </c>
    </row>
    <row r="765" spans="1:14" ht="14.4" customHeight="1" x14ac:dyDescent="0.3">
      <c r="A765" s="747" t="s">
        <v>576</v>
      </c>
      <c r="B765" s="748" t="s">
        <v>577</v>
      </c>
      <c r="C765" s="749" t="s">
        <v>597</v>
      </c>
      <c r="D765" s="750" t="s">
        <v>598</v>
      </c>
      <c r="E765" s="751">
        <v>50113002</v>
      </c>
      <c r="F765" s="750" t="s">
        <v>1276</v>
      </c>
      <c r="G765" s="749" t="s">
        <v>604</v>
      </c>
      <c r="H765" s="749">
        <v>103414</v>
      </c>
      <c r="I765" s="749">
        <v>3414</v>
      </c>
      <c r="J765" s="749" t="s">
        <v>1277</v>
      </c>
      <c r="K765" s="749" t="s">
        <v>1645</v>
      </c>
      <c r="L765" s="752">
        <v>2443.19</v>
      </c>
      <c r="M765" s="752">
        <v>1</v>
      </c>
      <c r="N765" s="753">
        <v>2443.19</v>
      </c>
    </row>
    <row r="766" spans="1:14" ht="14.4" customHeight="1" x14ac:dyDescent="0.3">
      <c r="A766" s="747" t="s">
        <v>576</v>
      </c>
      <c r="B766" s="748" t="s">
        <v>577</v>
      </c>
      <c r="C766" s="749" t="s">
        <v>597</v>
      </c>
      <c r="D766" s="750" t="s">
        <v>598</v>
      </c>
      <c r="E766" s="751">
        <v>50113002</v>
      </c>
      <c r="F766" s="750" t="s">
        <v>1276</v>
      </c>
      <c r="G766" s="749" t="s">
        <v>604</v>
      </c>
      <c r="H766" s="749">
        <v>111453</v>
      </c>
      <c r="I766" s="749">
        <v>11453</v>
      </c>
      <c r="J766" s="749" t="s">
        <v>1279</v>
      </c>
      <c r="K766" s="749" t="s">
        <v>1280</v>
      </c>
      <c r="L766" s="752">
        <v>2719.1999999999994</v>
      </c>
      <c r="M766" s="752">
        <v>19</v>
      </c>
      <c r="N766" s="753">
        <v>51664.799999999988</v>
      </c>
    </row>
    <row r="767" spans="1:14" ht="14.4" customHeight="1" x14ac:dyDescent="0.3">
      <c r="A767" s="747" t="s">
        <v>576</v>
      </c>
      <c r="B767" s="748" t="s">
        <v>577</v>
      </c>
      <c r="C767" s="749" t="s">
        <v>597</v>
      </c>
      <c r="D767" s="750" t="s">
        <v>598</v>
      </c>
      <c r="E767" s="751">
        <v>50113006</v>
      </c>
      <c r="F767" s="750" t="s">
        <v>1281</v>
      </c>
      <c r="G767" s="749" t="s">
        <v>604</v>
      </c>
      <c r="H767" s="749">
        <v>217108</v>
      </c>
      <c r="I767" s="749">
        <v>217108</v>
      </c>
      <c r="J767" s="749" t="s">
        <v>1282</v>
      </c>
      <c r="K767" s="749" t="s">
        <v>1283</v>
      </c>
      <c r="L767" s="752">
        <v>167</v>
      </c>
      <c r="M767" s="752">
        <v>1</v>
      </c>
      <c r="N767" s="753">
        <v>167</v>
      </c>
    </row>
    <row r="768" spans="1:14" ht="14.4" customHeight="1" x14ac:dyDescent="0.3">
      <c r="A768" s="747" t="s">
        <v>576</v>
      </c>
      <c r="B768" s="748" t="s">
        <v>577</v>
      </c>
      <c r="C768" s="749" t="s">
        <v>597</v>
      </c>
      <c r="D768" s="750" t="s">
        <v>598</v>
      </c>
      <c r="E768" s="751">
        <v>50113006</v>
      </c>
      <c r="F768" s="750" t="s">
        <v>1281</v>
      </c>
      <c r="G768" s="749" t="s">
        <v>607</v>
      </c>
      <c r="H768" s="749">
        <v>133342</v>
      </c>
      <c r="I768" s="749">
        <v>33342</v>
      </c>
      <c r="J768" s="749" t="s">
        <v>1646</v>
      </c>
      <c r="K768" s="749" t="s">
        <v>1286</v>
      </c>
      <c r="L768" s="752">
        <v>41.180000000000007</v>
      </c>
      <c r="M768" s="752">
        <v>7</v>
      </c>
      <c r="N768" s="753">
        <v>288.26000000000005</v>
      </c>
    </row>
    <row r="769" spans="1:14" ht="14.4" customHeight="1" x14ac:dyDescent="0.3">
      <c r="A769" s="747" t="s">
        <v>576</v>
      </c>
      <c r="B769" s="748" t="s">
        <v>577</v>
      </c>
      <c r="C769" s="749" t="s">
        <v>597</v>
      </c>
      <c r="D769" s="750" t="s">
        <v>598</v>
      </c>
      <c r="E769" s="751">
        <v>50113006</v>
      </c>
      <c r="F769" s="750" t="s">
        <v>1281</v>
      </c>
      <c r="G769" s="749" t="s">
        <v>607</v>
      </c>
      <c r="H769" s="749">
        <v>133343</v>
      </c>
      <c r="I769" s="749">
        <v>33343</v>
      </c>
      <c r="J769" s="749" t="s">
        <v>1647</v>
      </c>
      <c r="K769" s="749" t="s">
        <v>1286</v>
      </c>
      <c r="L769" s="752">
        <v>41.180000000000007</v>
      </c>
      <c r="M769" s="752">
        <v>2</v>
      </c>
      <c r="N769" s="753">
        <v>82.360000000000014</v>
      </c>
    </row>
    <row r="770" spans="1:14" ht="14.4" customHeight="1" x14ac:dyDescent="0.3">
      <c r="A770" s="747" t="s">
        <v>576</v>
      </c>
      <c r="B770" s="748" t="s">
        <v>577</v>
      </c>
      <c r="C770" s="749" t="s">
        <v>597</v>
      </c>
      <c r="D770" s="750" t="s">
        <v>598</v>
      </c>
      <c r="E770" s="751">
        <v>50113006</v>
      </c>
      <c r="F770" s="750" t="s">
        <v>1281</v>
      </c>
      <c r="G770" s="749" t="s">
        <v>607</v>
      </c>
      <c r="H770" s="749">
        <v>217110</v>
      </c>
      <c r="I770" s="749">
        <v>217110</v>
      </c>
      <c r="J770" s="749" t="s">
        <v>1648</v>
      </c>
      <c r="K770" s="749" t="s">
        <v>1283</v>
      </c>
      <c r="L770" s="752">
        <v>164.73</v>
      </c>
      <c r="M770" s="752">
        <v>1</v>
      </c>
      <c r="N770" s="753">
        <v>164.73</v>
      </c>
    </row>
    <row r="771" spans="1:14" ht="14.4" customHeight="1" x14ac:dyDescent="0.3">
      <c r="A771" s="747" t="s">
        <v>576</v>
      </c>
      <c r="B771" s="748" t="s">
        <v>577</v>
      </c>
      <c r="C771" s="749" t="s">
        <v>597</v>
      </c>
      <c r="D771" s="750" t="s">
        <v>598</v>
      </c>
      <c r="E771" s="751">
        <v>50113006</v>
      </c>
      <c r="F771" s="750" t="s">
        <v>1281</v>
      </c>
      <c r="G771" s="749" t="s">
        <v>607</v>
      </c>
      <c r="H771" s="749">
        <v>133341</v>
      </c>
      <c r="I771" s="749">
        <v>33341</v>
      </c>
      <c r="J771" s="749" t="s">
        <v>1649</v>
      </c>
      <c r="K771" s="749" t="s">
        <v>1286</v>
      </c>
      <c r="L771" s="752">
        <v>41.18</v>
      </c>
      <c r="M771" s="752">
        <v>6</v>
      </c>
      <c r="N771" s="753">
        <v>247.07999999999998</v>
      </c>
    </row>
    <row r="772" spans="1:14" ht="14.4" customHeight="1" x14ac:dyDescent="0.3">
      <c r="A772" s="747" t="s">
        <v>576</v>
      </c>
      <c r="B772" s="748" t="s">
        <v>577</v>
      </c>
      <c r="C772" s="749" t="s">
        <v>597</v>
      </c>
      <c r="D772" s="750" t="s">
        <v>598</v>
      </c>
      <c r="E772" s="751">
        <v>50113006</v>
      </c>
      <c r="F772" s="750" t="s">
        <v>1281</v>
      </c>
      <c r="G772" s="749" t="s">
        <v>607</v>
      </c>
      <c r="H772" s="749">
        <v>33833</v>
      </c>
      <c r="I772" s="749">
        <v>33833</v>
      </c>
      <c r="J772" s="749" t="s">
        <v>1650</v>
      </c>
      <c r="K772" s="749" t="s">
        <v>1283</v>
      </c>
      <c r="L772" s="752">
        <v>163.67000000000002</v>
      </c>
      <c r="M772" s="752">
        <v>11</v>
      </c>
      <c r="N772" s="753">
        <v>1800.3700000000001</v>
      </c>
    </row>
    <row r="773" spans="1:14" ht="14.4" customHeight="1" x14ac:dyDescent="0.3">
      <c r="A773" s="747" t="s">
        <v>576</v>
      </c>
      <c r="B773" s="748" t="s">
        <v>577</v>
      </c>
      <c r="C773" s="749" t="s">
        <v>597</v>
      </c>
      <c r="D773" s="750" t="s">
        <v>598</v>
      </c>
      <c r="E773" s="751">
        <v>50113006</v>
      </c>
      <c r="F773" s="750" t="s">
        <v>1281</v>
      </c>
      <c r="G773" s="749" t="s">
        <v>607</v>
      </c>
      <c r="H773" s="749">
        <v>133339</v>
      </c>
      <c r="I773" s="749">
        <v>33339</v>
      </c>
      <c r="J773" s="749" t="s">
        <v>1285</v>
      </c>
      <c r="K773" s="749" t="s">
        <v>1286</v>
      </c>
      <c r="L773" s="752">
        <v>40.920000000000009</v>
      </c>
      <c r="M773" s="752">
        <v>3</v>
      </c>
      <c r="N773" s="753">
        <v>122.76000000000002</v>
      </c>
    </row>
    <row r="774" spans="1:14" ht="14.4" customHeight="1" x14ac:dyDescent="0.3">
      <c r="A774" s="747" t="s">
        <v>576</v>
      </c>
      <c r="B774" s="748" t="s">
        <v>577</v>
      </c>
      <c r="C774" s="749" t="s">
        <v>597</v>
      </c>
      <c r="D774" s="750" t="s">
        <v>598</v>
      </c>
      <c r="E774" s="751">
        <v>50113006</v>
      </c>
      <c r="F774" s="750" t="s">
        <v>1281</v>
      </c>
      <c r="G774" s="749" t="s">
        <v>607</v>
      </c>
      <c r="H774" s="749">
        <v>133340</v>
      </c>
      <c r="I774" s="749">
        <v>33340</v>
      </c>
      <c r="J774" s="749" t="s">
        <v>1287</v>
      </c>
      <c r="K774" s="749" t="s">
        <v>1286</v>
      </c>
      <c r="L774" s="752">
        <v>40.919999999999995</v>
      </c>
      <c r="M774" s="752">
        <v>18</v>
      </c>
      <c r="N774" s="753">
        <v>736.56</v>
      </c>
    </row>
    <row r="775" spans="1:14" ht="14.4" customHeight="1" x14ac:dyDescent="0.3">
      <c r="A775" s="747" t="s">
        <v>576</v>
      </c>
      <c r="B775" s="748" t="s">
        <v>577</v>
      </c>
      <c r="C775" s="749" t="s">
        <v>597</v>
      </c>
      <c r="D775" s="750" t="s">
        <v>598</v>
      </c>
      <c r="E775" s="751">
        <v>50113006</v>
      </c>
      <c r="F775" s="750" t="s">
        <v>1281</v>
      </c>
      <c r="G775" s="749" t="s">
        <v>604</v>
      </c>
      <c r="H775" s="749">
        <v>990658</v>
      </c>
      <c r="I775" s="749">
        <v>0</v>
      </c>
      <c r="J775" s="749" t="s">
        <v>1651</v>
      </c>
      <c r="K775" s="749" t="s">
        <v>578</v>
      </c>
      <c r="L775" s="752">
        <v>180.33064547389139</v>
      </c>
      <c r="M775" s="752">
        <v>30</v>
      </c>
      <c r="N775" s="753">
        <v>5409.919364216742</v>
      </c>
    </row>
    <row r="776" spans="1:14" ht="14.4" customHeight="1" x14ac:dyDescent="0.3">
      <c r="A776" s="747" t="s">
        <v>576</v>
      </c>
      <c r="B776" s="748" t="s">
        <v>577</v>
      </c>
      <c r="C776" s="749" t="s">
        <v>597</v>
      </c>
      <c r="D776" s="750" t="s">
        <v>598</v>
      </c>
      <c r="E776" s="751">
        <v>50113006</v>
      </c>
      <c r="F776" s="750" t="s">
        <v>1281</v>
      </c>
      <c r="G776" s="749" t="s">
        <v>607</v>
      </c>
      <c r="H776" s="749">
        <v>217005</v>
      </c>
      <c r="I776" s="749">
        <v>217005</v>
      </c>
      <c r="J776" s="749" t="s">
        <v>1652</v>
      </c>
      <c r="K776" s="749" t="s">
        <v>1283</v>
      </c>
      <c r="L776" s="752">
        <v>140.02051610478756</v>
      </c>
      <c r="M776" s="752">
        <v>3</v>
      </c>
      <c r="N776" s="753">
        <v>420.06154831436265</v>
      </c>
    </row>
    <row r="777" spans="1:14" ht="14.4" customHeight="1" x14ac:dyDescent="0.3">
      <c r="A777" s="747" t="s">
        <v>576</v>
      </c>
      <c r="B777" s="748" t="s">
        <v>577</v>
      </c>
      <c r="C777" s="749" t="s">
        <v>597</v>
      </c>
      <c r="D777" s="750" t="s">
        <v>598</v>
      </c>
      <c r="E777" s="751">
        <v>50113006</v>
      </c>
      <c r="F777" s="750" t="s">
        <v>1281</v>
      </c>
      <c r="G777" s="749" t="s">
        <v>607</v>
      </c>
      <c r="H777" s="749">
        <v>217006</v>
      </c>
      <c r="I777" s="749">
        <v>217006</v>
      </c>
      <c r="J777" s="749" t="s">
        <v>1653</v>
      </c>
      <c r="K777" s="749" t="s">
        <v>1283</v>
      </c>
      <c r="L777" s="752">
        <v>142.99980362627656</v>
      </c>
      <c r="M777" s="752">
        <v>1</v>
      </c>
      <c r="N777" s="753">
        <v>142.99980362627656</v>
      </c>
    </row>
    <row r="778" spans="1:14" ht="14.4" customHeight="1" x14ac:dyDescent="0.3">
      <c r="A778" s="747" t="s">
        <v>576</v>
      </c>
      <c r="B778" s="748" t="s">
        <v>577</v>
      </c>
      <c r="C778" s="749" t="s">
        <v>597</v>
      </c>
      <c r="D778" s="750" t="s">
        <v>598</v>
      </c>
      <c r="E778" s="751">
        <v>50113006</v>
      </c>
      <c r="F778" s="750" t="s">
        <v>1281</v>
      </c>
      <c r="G778" s="749" t="s">
        <v>607</v>
      </c>
      <c r="H778" s="749">
        <v>33855</v>
      </c>
      <c r="I778" s="749">
        <v>33855</v>
      </c>
      <c r="J778" s="749" t="s">
        <v>1654</v>
      </c>
      <c r="K778" s="749" t="s">
        <v>1655</v>
      </c>
      <c r="L778" s="752">
        <v>179.38187500000004</v>
      </c>
      <c r="M778" s="752">
        <v>16</v>
      </c>
      <c r="N778" s="753">
        <v>2870.1100000000006</v>
      </c>
    </row>
    <row r="779" spans="1:14" ht="14.4" customHeight="1" x14ac:dyDescent="0.3">
      <c r="A779" s="747" t="s">
        <v>576</v>
      </c>
      <c r="B779" s="748" t="s">
        <v>577</v>
      </c>
      <c r="C779" s="749" t="s">
        <v>597</v>
      </c>
      <c r="D779" s="750" t="s">
        <v>598</v>
      </c>
      <c r="E779" s="751">
        <v>50113006</v>
      </c>
      <c r="F779" s="750" t="s">
        <v>1281</v>
      </c>
      <c r="G779" s="749" t="s">
        <v>607</v>
      </c>
      <c r="H779" s="749">
        <v>33898</v>
      </c>
      <c r="I779" s="749">
        <v>33898</v>
      </c>
      <c r="J779" s="749" t="s">
        <v>1656</v>
      </c>
      <c r="K779" s="749" t="s">
        <v>1289</v>
      </c>
      <c r="L779" s="752">
        <v>135.60000000000002</v>
      </c>
      <c r="M779" s="752">
        <v>3</v>
      </c>
      <c r="N779" s="753">
        <v>406.80000000000007</v>
      </c>
    </row>
    <row r="780" spans="1:14" ht="14.4" customHeight="1" x14ac:dyDescent="0.3">
      <c r="A780" s="747" t="s">
        <v>576</v>
      </c>
      <c r="B780" s="748" t="s">
        <v>577</v>
      </c>
      <c r="C780" s="749" t="s">
        <v>597</v>
      </c>
      <c r="D780" s="750" t="s">
        <v>598</v>
      </c>
      <c r="E780" s="751">
        <v>50113006</v>
      </c>
      <c r="F780" s="750" t="s">
        <v>1281</v>
      </c>
      <c r="G780" s="749" t="s">
        <v>607</v>
      </c>
      <c r="H780" s="749">
        <v>987792</v>
      </c>
      <c r="I780" s="749">
        <v>33749</v>
      </c>
      <c r="J780" s="749" t="s">
        <v>1290</v>
      </c>
      <c r="K780" s="749" t="s">
        <v>1291</v>
      </c>
      <c r="L780" s="752">
        <v>111.95</v>
      </c>
      <c r="M780" s="752">
        <v>2</v>
      </c>
      <c r="N780" s="753">
        <v>223.9</v>
      </c>
    </row>
    <row r="781" spans="1:14" ht="14.4" customHeight="1" x14ac:dyDescent="0.3">
      <c r="A781" s="747" t="s">
        <v>576</v>
      </c>
      <c r="B781" s="748" t="s">
        <v>577</v>
      </c>
      <c r="C781" s="749" t="s">
        <v>597</v>
      </c>
      <c r="D781" s="750" t="s">
        <v>598</v>
      </c>
      <c r="E781" s="751">
        <v>50113006</v>
      </c>
      <c r="F781" s="750" t="s">
        <v>1281</v>
      </c>
      <c r="G781" s="749" t="s">
        <v>607</v>
      </c>
      <c r="H781" s="749">
        <v>33751</v>
      </c>
      <c r="I781" s="749">
        <v>33751</v>
      </c>
      <c r="J781" s="749" t="s">
        <v>1657</v>
      </c>
      <c r="K781" s="749" t="s">
        <v>1291</v>
      </c>
      <c r="L781" s="752">
        <v>111.99529411764709</v>
      </c>
      <c r="M781" s="752">
        <v>17</v>
      </c>
      <c r="N781" s="753">
        <v>1903.9200000000005</v>
      </c>
    </row>
    <row r="782" spans="1:14" ht="14.4" customHeight="1" x14ac:dyDescent="0.3">
      <c r="A782" s="747" t="s">
        <v>576</v>
      </c>
      <c r="B782" s="748" t="s">
        <v>577</v>
      </c>
      <c r="C782" s="749" t="s">
        <v>597</v>
      </c>
      <c r="D782" s="750" t="s">
        <v>598</v>
      </c>
      <c r="E782" s="751">
        <v>50113006</v>
      </c>
      <c r="F782" s="750" t="s">
        <v>1281</v>
      </c>
      <c r="G782" s="749" t="s">
        <v>607</v>
      </c>
      <c r="H782" s="749">
        <v>395579</v>
      </c>
      <c r="I782" s="749">
        <v>33752</v>
      </c>
      <c r="J782" s="749" t="s">
        <v>1658</v>
      </c>
      <c r="K782" s="749" t="s">
        <v>1659</v>
      </c>
      <c r="L782" s="752">
        <v>111.95000000000002</v>
      </c>
      <c r="M782" s="752">
        <v>2</v>
      </c>
      <c r="N782" s="753">
        <v>223.90000000000003</v>
      </c>
    </row>
    <row r="783" spans="1:14" ht="14.4" customHeight="1" x14ac:dyDescent="0.3">
      <c r="A783" s="747" t="s">
        <v>576</v>
      </c>
      <c r="B783" s="748" t="s">
        <v>577</v>
      </c>
      <c r="C783" s="749" t="s">
        <v>597</v>
      </c>
      <c r="D783" s="750" t="s">
        <v>598</v>
      </c>
      <c r="E783" s="751">
        <v>50113006</v>
      </c>
      <c r="F783" s="750" t="s">
        <v>1281</v>
      </c>
      <c r="G783" s="749" t="s">
        <v>607</v>
      </c>
      <c r="H783" s="749">
        <v>33750</v>
      </c>
      <c r="I783" s="749">
        <v>33750</v>
      </c>
      <c r="J783" s="749" t="s">
        <v>1660</v>
      </c>
      <c r="K783" s="749" t="s">
        <v>1291</v>
      </c>
      <c r="L783" s="752">
        <v>112.02000000000002</v>
      </c>
      <c r="M783" s="752">
        <v>11</v>
      </c>
      <c r="N783" s="753">
        <v>1232.2200000000003</v>
      </c>
    </row>
    <row r="784" spans="1:14" ht="14.4" customHeight="1" x14ac:dyDescent="0.3">
      <c r="A784" s="747" t="s">
        <v>576</v>
      </c>
      <c r="B784" s="748" t="s">
        <v>577</v>
      </c>
      <c r="C784" s="749" t="s">
        <v>597</v>
      </c>
      <c r="D784" s="750" t="s">
        <v>598</v>
      </c>
      <c r="E784" s="751">
        <v>50113006</v>
      </c>
      <c r="F784" s="750" t="s">
        <v>1281</v>
      </c>
      <c r="G784" s="749" t="s">
        <v>607</v>
      </c>
      <c r="H784" s="749">
        <v>33859</v>
      </c>
      <c r="I784" s="749">
        <v>33859</v>
      </c>
      <c r="J784" s="749" t="s">
        <v>1661</v>
      </c>
      <c r="K784" s="749" t="s">
        <v>1283</v>
      </c>
      <c r="L784" s="752">
        <v>129.97003040489352</v>
      </c>
      <c r="M784" s="752">
        <v>11</v>
      </c>
      <c r="N784" s="753">
        <v>1429.6703344538287</v>
      </c>
    </row>
    <row r="785" spans="1:14" ht="14.4" customHeight="1" x14ac:dyDescent="0.3">
      <c r="A785" s="747" t="s">
        <v>576</v>
      </c>
      <c r="B785" s="748" t="s">
        <v>577</v>
      </c>
      <c r="C785" s="749" t="s">
        <v>597</v>
      </c>
      <c r="D785" s="750" t="s">
        <v>598</v>
      </c>
      <c r="E785" s="751">
        <v>50113006</v>
      </c>
      <c r="F785" s="750" t="s">
        <v>1281</v>
      </c>
      <c r="G785" s="749" t="s">
        <v>607</v>
      </c>
      <c r="H785" s="749">
        <v>33858</v>
      </c>
      <c r="I785" s="749">
        <v>33858</v>
      </c>
      <c r="J785" s="749" t="s">
        <v>1662</v>
      </c>
      <c r="K785" s="749" t="s">
        <v>1283</v>
      </c>
      <c r="L785" s="752">
        <v>129.97004525167426</v>
      </c>
      <c r="M785" s="752">
        <v>9</v>
      </c>
      <c r="N785" s="753">
        <v>1169.7304072650684</v>
      </c>
    </row>
    <row r="786" spans="1:14" ht="14.4" customHeight="1" x14ac:dyDescent="0.3">
      <c r="A786" s="747" t="s">
        <v>576</v>
      </c>
      <c r="B786" s="748" t="s">
        <v>577</v>
      </c>
      <c r="C786" s="749" t="s">
        <v>597</v>
      </c>
      <c r="D786" s="750" t="s">
        <v>598</v>
      </c>
      <c r="E786" s="751">
        <v>50113006</v>
      </c>
      <c r="F786" s="750" t="s">
        <v>1281</v>
      </c>
      <c r="G786" s="749" t="s">
        <v>607</v>
      </c>
      <c r="H786" s="749">
        <v>33848</v>
      </c>
      <c r="I786" s="749">
        <v>33848</v>
      </c>
      <c r="J786" s="749" t="s">
        <v>1294</v>
      </c>
      <c r="K786" s="749" t="s">
        <v>1283</v>
      </c>
      <c r="L786" s="752">
        <v>122.69000000000001</v>
      </c>
      <c r="M786" s="752">
        <v>3</v>
      </c>
      <c r="N786" s="753">
        <v>368.07000000000005</v>
      </c>
    </row>
    <row r="787" spans="1:14" ht="14.4" customHeight="1" x14ac:dyDescent="0.3">
      <c r="A787" s="747" t="s">
        <v>576</v>
      </c>
      <c r="B787" s="748" t="s">
        <v>577</v>
      </c>
      <c r="C787" s="749" t="s">
        <v>597</v>
      </c>
      <c r="D787" s="750" t="s">
        <v>598</v>
      </c>
      <c r="E787" s="751">
        <v>50113006</v>
      </c>
      <c r="F787" s="750" t="s">
        <v>1281</v>
      </c>
      <c r="G787" s="749" t="s">
        <v>607</v>
      </c>
      <c r="H787" s="749">
        <v>33856</v>
      </c>
      <c r="I787" s="749">
        <v>33856</v>
      </c>
      <c r="J787" s="749" t="s">
        <v>1663</v>
      </c>
      <c r="K787" s="749" t="s">
        <v>1283</v>
      </c>
      <c r="L787" s="752">
        <v>130.44333333333336</v>
      </c>
      <c r="M787" s="752">
        <v>6</v>
      </c>
      <c r="N787" s="753">
        <v>782.66000000000008</v>
      </c>
    </row>
    <row r="788" spans="1:14" ht="14.4" customHeight="1" x14ac:dyDescent="0.3">
      <c r="A788" s="747" t="s">
        <v>576</v>
      </c>
      <c r="B788" s="748" t="s">
        <v>577</v>
      </c>
      <c r="C788" s="749" t="s">
        <v>597</v>
      </c>
      <c r="D788" s="750" t="s">
        <v>598</v>
      </c>
      <c r="E788" s="751">
        <v>50113006</v>
      </c>
      <c r="F788" s="750" t="s">
        <v>1281</v>
      </c>
      <c r="G788" s="749" t="s">
        <v>607</v>
      </c>
      <c r="H788" s="749">
        <v>33857</v>
      </c>
      <c r="I788" s="749">
        <v>33857</v>
      </c>
      <c r="J788" s="749" t="s">
        <v>1664</v>
      </c>
      <c r="K788" s="749" t="s">
        <v>1283</v>
      </c>
      <c r="L788" s="752">
        <v>129.97</v>
      </c>
      <c r="M788" s="752">
        <v>3</v>
      </c>
      <c r="N788" s="753">
        <v>389.90999999999997</v>
      </c>
    </row>
    <row r="789" spans="1:14" ht="14.4" customHeight="1" x14ac:dyDescent="0.3">
      <c r="A789" s="747" t="s">
        <v>576</v>
      </c>
      <c r="B789" s="748" t="s">
        <v>577</v>
      </c>
      <c r="C789" s="749" t="s">
        <v>597</v>
      </c>
      <c r="D789" s="750" t="s">
        <v>598</v>
      </c>
      <c r="E789" s="751">
        <v>50113006</v>
      </c>
      <c r="F789" s="750" t="s">
        <v>1281</v>
      </c>
      <c r="G789" s="749" t="s">
        <v>607</v>
      </c>
      <c r="H789" s="749">
        <v>33424</v>
      </c>
      <c r="I789" s="749">
        <v>33424</v>
      </c>
      <c r="J789" s="749" t="s">
        <v>1665</v>
      </c>
      <c r="K789" s="749" t="s">
        <v>1666</v>
      </c>
      <c r="L789" s="752">
        <v>328.02499999999998</v>
      </c>
      <c r="M789" s="752">
        <v>20</v>
      </c>
      <c r="N789" s="753">
        <v>6560.5</v>
      </c>
    </row>
    <row r="790" spans="1:14" ht="14.4" customHeight="1" x14ac:dyDescent="0.3">
      <c r="A790" s="747" t="s">
        <v>576</v>
      </c>
      <c r="B790" s="748" t="s">
        <v>577</v>
      </c>
      <c r="C790" s="749" t="s">
        <v>597</v>
      </c>
      <c r="D790" s="750" t="s">
        <v>598</v>
      </c>
      <c r="E790" s="751">
        <v>50113006</v>
      </c>
      <c r="F790" s="750" t="s">
        <v>1281</v>
      </c>
      <c r="G790" s="749" t="s">
        <v>607</v>
      </c>
      <c r="H790" s="749">
        <v>848207</v>
      </c>
      <c r="I790" s="749">
        <v>33422</v>
      </c>
      <c r="J790" s="749" t="s">
        <v>1667</v>
      </c>
      <c r="K790" s="749" t="s">
        <v>1668</v>
      </c>
      <c r="L790" s="752">
        <v>164.43</v>
      </c>
      <c r="M790" s="752">
        <v>29</v>
      </c>
      <c r="N790" s="753">
        <v>4768.47</v>
      </c>
    </row>
    <row r="791" spans="1:14" ht="14.4" customHeight="1" x14ac:dyDescent="0.3">
      <c r="A791" s="747" t="s">
        <v>576</v>
      </c>
      <c r="B791" s="748" t="s">
        <v>577</v>
      </c>
      <c r="C791" s="749" t="s">
        <v>597</v>
      </c>
      <c r="D791" s="750" t="s">
        <v>598</v>
      </c>
      <c r="E791" s="751">
        <v>50113006</v>
      </c>
      <c r="F791" s="750" t="s">
        <v>1281</v>
      </c>
      <c r="G791" s="749" t="s">
        <v>604</v>
      </c>
      <c r="H791" s="749">
        <v>846016</v>
      </c>
      <c r="I791" s="749">
        <v>0</v>
      </c>
      <c r="J791" s="749" t="s">
        <v>1669</v>
      </c>
      <c r="K791" s="749" t="s">
        <v>1670</v>
      </c>
      <c r="L791" s="752">
        <v>185.6402204692989</v>
      </c>
      <c r="M791" s="752">
        <v>27</v>
      </c>
      <c r="N791" s="753">
        <v>5012.2859526710699</v>
      </c>
    </row>
    <row r="792" spans="1:14" ht="14.4" customHeight="1" x14ac:dyDescent="0.3">
      <c r="A792" s="747" t="s">
        <v>576</v>
      </c>
      <c r="B792" s="748" t="s">
        <v>577</v>
      </c>
      <c r="C792" s="749" t="s">
        <v>597</v>
      </c>
      <c r="D792" s="750" t="s">
        <v>598</v>
      </c>
      <c r="E792" s="751">
        <v>50113006</v>
      </c>
      <c r="F792" s="750" t="s">
        <v>1281</v>
      </c>
      <c r="G792" s="749" t="s">
        <v>607</v>
      </c>
      <c r="H792" s="749">
        <v>133146</v>
      </c>
      <c r="I792" s="749">
        <v>33530</v>
      </c>
      <c r="J792" s="749" t="s">
        <v>1671</v>
      </c>
      <c r="K792" s="749" t="s">
        <v>1672</v>
      </c>
      <c r="L792" s="752">
        <v>156.49000000000004</v>
      </c>
      <c r="M792" s="752">
        <v>30</v>
      </c>
      <c r="N792" s="753">
        <v>4694.7000000000007</v>
      </c>
    </row>
    <row r="793" spans="1:14" ht="14.4" customHeight="1" x14ac:dyDescent="0.3">
      <c r="A793" s="747" t="s">
        <v>576</v>
      </c>
      <c r="B793" s="748" t="s">
        <v>577</v>
      </c>
      <c r="C793" s="749" t="s">
        <v>597</v>
      </c>
      <c r="D793" s="750" t="s">
        <v>598</v>
      </c>
      <c r="E793" s="751">
        <v>50113006</v>
      </c>
      <c r="F793" s="750" t="s">
        <v>1281</v>
      </c>
      <c r="G793" s="749" t="s">
        <v>604</v>
      </c>
      <c r="H793" s="749">
        <v>841761</v>
      </c>
      <c r="I793" s="749">
        <v>0</v>
      </c>
      <c r="J793" s="749" t="s">
        <v>1296</v>
      </c>
      <c r="K793" s="749" t="s">
        <v>578</v>
      </c>
      <c r="L793" s="752">
        <v>134.33000000000001</v>
      </c>
      <c r="M793" s="752">
        <v>3</v>
      </c>
      <c r="N793" s="753">
        <v>402.99</v>
      </c>
    </row>
    <row r="794" spans="1:14" ht="14.4" customHeight="1" x14ac:dyDescent="0.3">
      <c r="A794" s="747" t="s">
        <v>576</v>
      </c>
      <c r="B794" s="748" t="s">
        <v>577</v>
      </c>
      <c r="C794" s="749" t="s">
        <v>597</v>
      </c>
      <c r="D794" s="750" t="s">
        <v>598</v>
      </c>
      <c r="E794" s="751">
        <v>50113008</v>
      </c>
      <c r="F794" s="750" t="s">
        <v>1299</v>
      </c>
      <c r="G794" s="749"/>
      <c r="H794" s="749"/>
      <c r="I794" s="749">
        <v>138455</v>
      </c>
      <c r="J794" s="749" t="s">
        <v>1300</v>
      </c>
      <c r="K794" s="749" t="s">
        <v>1301</v>
      </c>
      <c r="L794" s="752">
        <v>1287</v>
      </c>
      <c r="M794" s="752">
        <v>214</v>
      </c>
      <c r="N794" s="753">
        <v>275418</v>
      </c>
    </row>
    <row r="795" spans="1:14" ht="14.4" customHeight="1" x14ac:dyDescent="0.3">
      <c r="A795" s="747" t="s">
        <v>576</v>
      </c>
      <c r="B795" s="748" t="s">
        <v>577</v>
      </c>
      <c r="C795" s="749" t="s">
        <v>597</v>
      </c>
      <c r="D795" s="750" t="s">
        <v>598</v>
      </c>
      <c r="E795" s="751">
        <v>50113008</v>
      </c>
      <c r="F795" s="750" t="s">
        <v>1299</v>
      </c>
      <c r="G795" s="749"/>
      <c r="H795" s="749"/>
      <c r="I795" s="749">
        <v>129056</v>
      </c>
      <c r="J795" s="749" t="s">
        <v>1673</v>
      </c>
      <c r="K795" s="749" t="s">
        <v>1674</v>
      </c>
      <c r="L795" s="752">
        <v>2585.58788001019</v>
      </c>
      <c r="M795" s="752">
        <v>23</v>
      </c>
      <c r="N795" s="753">
        <v>59468.521240234375</v>
      </c>
    </row>
    <row r="796" spans="1:14" ht="14.4" customHeight="1" x14ac:dyDescent="0.3">
      <c r="A796" s="747" t="s">
        <v>576</v>
      </c>
      <c r="B796" s="748" t="s">
        <v>577</v>
      </c>
      <c r="C796" s="749" t="s">
        <v>597</v>
      </c>
      <c r="D796" s="750" t="s">
        <v>598</v>
      </c>
      <c r="E796" s="751">
        <v>50113008</v>
      </c>
      <c r="F796" s="750" t="s">
        <v>1299</v>
      </c>
      <c r="G796" s="749"/>
      <c r="H796" s="749"/>
      <c r="I796" s="749">
        <v>62464</v>
      </c>
      <c r="J796" s="749" t="s">
        <v>1675</v>
      </c>
      <c r="K796" s="749" t="s">
        <v>1676</v>
      </c>
      <c r="L796" s="752">
        <v>9117.262939453125</v>
      </c>
      <c r="M796" s="752">
        <v>64</v>
      </c>
      <c r="N796" s="753">
        <v>583504.828125</v>
      </c>
    </row>
    <row r="797" spans="1:14" ht="14.4" customHeight="1" x14ac:dyDescent="0.3">
      <c r="A797" s="747" t="s">
        <v>576</v>
      </c>
      <c r="B797" s="748" t="s">
        <v>577</v>
      </c>
      <c r="C797" s="749" t="s">
        <v>597</v>
      </c>
      <c r="D797" s="750" t="s">
        <v>598</v>
      </c>
      <c r="E797" s="751">
        <v>50113008</v>
      </c>
      <c r="F797" s="750" t="s">
        <v>1299</v>
      </c>
      <c r="G797" s="749"/>
      <c r="H797" s="749"/>
      <c r="I797" s="749">
        <v>104051</v>
      </c>
      <c r="J797" s="749" t="s">
        <v>1677</v>
      </c>
      <c r="K797" s="749" t="s">
        <v>1301</v>
      </c>
      <c r="L797" s="752">
        <v>1291.3999837239583</v>
      </c>
      <c r="M797" s="752">
        <v>6</v>
      </c>
      <c r="N797" s="753">
        <v>7748.39990234375</v>
      </c>
    </row>
    <row r="798" spans="1:14" ht="14.4" customHeight="1" x14ac:dyDescent="0.3">
      <c r="A798" s="747" t="s">
        <v>576</v>
      </c>
      <c r="B798" s="748" t="s">
        <v>577</v>
      </c>
      <c r="C798" s="749" t="s">
        <v>597</v>
      </c>
      <c r="D798" s="750" t="s">
        <v>598</v>
      </c>
      <c r="E798" s="751">
        <v>50113008</v>
      </c>
      <c r="F798" s="750" t="s">
        <v>1299</v>
      </c>
      <c r="G798" s="749"/>
      <c r="H798" s="749"/>
      <c r="I798" s="749">
        <v>6480</v>
      </c>
      <c r="J798" s="749" t="s">
        <v>1678</v>
      </c>
      <c r="K798" s="749" t="s">
        <v>1679</v>
      </c>
      <c r="L798" s="752">
        <v>4305.3999360183188</v>
      </c>
      <c r="M798" s="752">
        <v>29</v>
      </c>
      <c r="N798" s="753">
        <v>124856.59814453125</v>
      </c>
    </row>
    <row r="799" spans="1:14" ht="14.4" customHeight="1" x14ac:dyDescent="0.3">
      <c r="A799" s="747" t="s">
        <v>576</v>
      </c>
      <c r="B799" s="748" t="s">
        <v>577</v>
      </c>
      <c r="C799" s="749" t="s">
        <v>597</v>
      </c>
      <c r="D799" s="750" t="s">
        <v>598</v>
      </c>
      <c r="E799" s="751">
        <v>50113012</v>
      </c>
      <c r="F799" s="750" t="s">
        <v>1680</v>
      </c>
      <c r="G799" s="749" t="s">
        <v>604</v>
      </c>
      <c r="H799" s="749">
        <v>193649</v>
      </c>
      <c r="I799" s="749">
        <v>93649</v>
      </c>
      <c r="J799" s="749" t="s">
        <v>1681</v>
      </c>
      <c r="K799" s="749" t="s">
        <v>1682</v>
      </c>
      <c r="L799" s="752">
        <v>4931.6599999999989</v>
      </c>
      <c r="M799" s="752">
        <v>1</v>
      </c>
      <c r="N799" s="753">
        <v>4931.6599999999989</v>
      </c>
    </row>
    <row r="800" spans="1:14" ht="14.4" customHeight="1" x14ac:dyDescent="0.3">
      <c r="A800" s="747" t="s">
        <v>576</v>
      </c>
      <c r="B800" s="748" t="s">
        <v>577</v>
      </c>
      <c r="C800" s="749" t="s">
        <v>597</v>
      </c>
      <c r="D800" s="750" t="s">
        <v>598</v>
      </c>
      <c r="E800" s="751">
        <v>50113012</v>
      </c>
      <c r="F800" s="750" t="s">
        <v>1680</v>
      </c>
      <c r="G800" s="749" t="s">
        <v>604</v>
      </c>
      <c r="H800" s="749">
        <v>193650</v>
      </c>
      <c r="I800" s="749">
        <v>93650</v>
      </c>
      <c r="J800" s="749" t="s">
        <v>1683</v>
      </c>
      <c r="K800" s="749" t="s">
        <v>1684</v>
      </c>
      <c r="L800" s="752">
        <v>10665.17</v>
      </c>
      <c r="M800" s="752">
        <v>3</v>
      </c>
      <c r="N800" s="753">
        <v>31995.510000000002</v>
      </c>
    </row>
    <row r="801" spans="1:14" ht="14.4" customHeight="1" x14ac:dyDescent="0.3">
      <c r="A801" s="747" t="s">
        <v>576</v>
      </c>
      <c r="B801" s="748" t="s">
        <v>577</v>
      </c>
      <c r="C801" s="749" t="s">
        <v>597</v>
      </c>
      <c r="D801" s="750" t="s">
        <v>598</v>
      </c>
      <c r="E801" s="751">
        <v>50113013</v>
      </c>
      <c r="F801" s="750" t="s">
        <v>1304</v>
      </c>
      <c r="G801" s="749" t="s">
        <v>607</v>
      </c>
      <c r="H801" s="749">
        <v>194155</v>
      </c>
      <c r="I801" s="749">
        <v>94155</v>
      </c>
      <c r="J801" s="749" t="s">
        <v>1685</v>
      </c>
      <c r="K801" s="749" t="s">
        <v>1686</v>
      </c>
      <c r="L801" s="752">
        <v>320.32</v>
      </c>
      <c r="M801" s="752">
        <v>1</v>
      </c>
      <c r="N801" s="753">
        <v>320.32</v>
      </c>
    </row>
    <row r="802" spans="1:14" ht="14.4" customHeight="1" x14ac:dyDescent="0.3">
      <c r="A802" s="747" t="s">
        <v>576</v>
      </c>
      <c r="B802" s="748" t="s">
        <v>577</v>
      </c>
      <c r="C802" s="749" t="s">
        <v>597</v>
      </c>
      <c r="D802" s="750" t="s">
        <v>598</v>
      </c>
      <c r="E802" s="751">
        <v>50113013</v>
      </c>
      <c r="F802" s="750" t="s">
        <v>1304</v>
      </c>
      <c r="G802" s="749" t="s">
        <v>607</v>
      </c>
      <c r="H802" s="749">
        <v>195147</v>
      </c>
      <c r="I802" s="749">
        <v>195147</v>
      </c>
      <c r="J802" s="749" t="s">
        <v>1305</v>
      </c>
      <c r="K802" s="749" t="s">
        <v>1306</v>
      </c>
      <c r="L802" s="752">
        <v>566.86500000000001</v>
      </c>
      <c r="M802" s="752">
        <v>4</v>
      </c>
      <c r="N802" s="753">
        <v>2267.46</v>
      </c>
    </row>
    <row r="803" spans="1:14" ht="14.4" customHeight="1" x14ac:dyDescent="0.3">
      <c r="A803" s="747" t="s">
        <v>576</v>
      </c>
      <c r="B803" s="748" t="s">
        <v>577</v>
      </c>
      <c r="C803" s="749" t="s">
        <v>597</v>
      </c>
      <c r="D803" s="750" t="s">
        <v>598</v>
      </c>
      <c r="E803" s="751">
        <v>50113013</v>
      </c>
      <c r="F803" s="750" t="s">
        <v>1304</v>
      </c>
      <c r="G803" s="749" t="s">
        <v>604</v>
      </c>
      <c r="H803" s="749">
        <v>172972</v>
      </c>
      <c r="I803" s="749">
        <v>72972</v>
      </c>
      <c r="J803" s="749" t="s">
        <v>1312</v>
      </c>
      <c r="K803" s="749" t="s">
        <v>1313</v>
      </c>
      <c r="L803" s="752">
        <v>181.62744360902252</v>
      </c>
      <c r="M803" s="752">
        <v>26.6</v>
      </c>
      <c r="N803" s="753">
        <v>4831.2899999999991</v>
      </c>
    </row>
    <row r="804" spans="1:14" ht="14.4" customHeight="1" x14ac:dyDescent="0.3">
      <c r="A804" s="747" t="s">
        <v>576</v>
      </c>
      <c r="B804" s="748" t="s">
        <v>577</v>
      </c>
      <c r="C804" s="749" t="s">
        <v>597</v>
      </c>
      <c r="D804" s="750" t="s">
        <v>598</v>
      </c>
      <c r="E804" s="751">
        <v>50113013</v>
      </c>
      <c r="F804" s="750" t="s">
        <v>1304</v>
      </c>
      <c r="G804" s="749" t="s">
        <v>604</v>
      </c>
      <c r="H804" s="749">
        <v>201961</v>
      </c>
      <c r="I804" s="749">
        <v>201961</v>
      </c>
      <c r="J804" s="749" t="s">
        <v>1316</v>
      </c>
      <c r="K804" s="749" t="s">
        <v>1317</v>
      </c>
      <c r="L804" s="752">
        <v>233.05857142857144</v>
      </c>
      <c r="M804" s="752">
        <v>7</v>
      </c>
      <c r="N804" s="753">
        <v>1631.41</v>
      </c>
    </row>
    <row r="805" spans="1:14" ht="14.4" customHeight="1" x14ac:dyDescent="0.3">
      <c r="A805" s="747" t="s">
        <v>576</v>
      </c>
      <c r="B805" s="748" t="s">
        <v>577</v>
      </c>
      <c r="C805" s="749" t="s">
        <v>597</v>
      </c>
      <c r="D805" s="750" t="s">
        <v>598</v>
      </c>
      <c r="E805" s="751">
        <v>50113013</v>
      </c>
      <c r="F805" s="750" t="s">
        <v>1304</v>
      </c>
      <c r="G805" s="749" t="s">
        <v>604</v>
      </c>
      <c r="H805" s="749">
        <v>501761</v>
      </c>
      <c r="I805" s="749">
        <v>0</v>
      </c>
      <c r="J805" s="749" t="s">
        <v>1318</v>
      </c>
      <c r="K805" s="749" t="s">
        <v>578</v>
      </c>
      <c r="L805" s="752">
        <v>2980.1200000000003</v>
      </c>
      <c r="M805" s="752">
        <v>0.4</v>
      </c>
      <c r="N805" s="753">
        <v>1192.0480000000002</v>
      </c>
    </row>
    <row r="806" spans="1:14" ht="14.4" customHeight="1" x14ac:dyDescent="0.3">
      <c r="A806" s="747" t="s">
        <v>576</v>
      </c>
      <c r="B806" s="748" t="s">
        <v>577</v>
      </c>
      <c r="C806" s="749" t="s">
        <v>597</v>
      </c>
      <c r="D806" s="750" t="s">
        <v>598</v>
      </c>
      <c r="E806" s="751">
        <v>50113013</v>
      </c>
      <c r="F806" s="750" t="s">
        <v>1304</v>
      </c>
      <c r="G806" s="749" t="s">
        <v>607</v>
      </c>
      <c r="H806" s="749">
        <v>183817</v>
      </c>
      <c r="I806" s="749">
        <v>183817</v>
      </c>
      <c r="J806" s="749" t="s">
        <v>1319</v>
      </c>
      <c r="K806" s="749" t="s">
        <v>722</v>
      </c>
      <c r="L806" s="752">
        <v>937.39345291479822</v>
      </c>
      <c r="M806" s="752">
        <v>22.3</v>
      </c>
      <c r="N806" s="753">
        <v>20903.874</v>
      </c>
    </row>
    <row r="807" spans="1:14" ht="14.4" customHeight="1" x14ac:dyDescent="0.3">
      <c r="A807" s="747" t="s">
        <v>576</v>
      </c>
      <c r="B807" s="748" t="s">
        <v>577</v>
      </c>
      <c r="C807" s="749" t="s">
        <v>597</v>
      </c>
      <c r="D807" s="750" t="s">
        <v>598</v>
      </c>
      <c r="E807" s="751">
        <v>50113013</v>
      </c>
      <c r="F807" s="750" t="s">
        <v>1304</v>
      </c>
      <c r="G807" s="749" t="s">
        <v>607</v>
      </c>
      <c r="H807" s="749">
        <v>183812</v>
      </c>
      <c r="I807" s="749">
        <v>183812</v>
      </c>
      <c r="J807" s="749" t="s">
        <v>1687</v>
      </c>
      <c r="K807" s="749" t="s">
        <v>1688</v>
      </c>
      <c r="L807" s="752">
        <v>539.54</v>
      </c>
      <c r="M807" s="752">
        <v>2</v>
      </c>
      <c r="N807" s="753">
        <v>1079.08</v>
      </c>
    </row>
    <row r="808" spans="1:14" ht="14.4" customHeight="1" x14ac:dyDescent="0.3">
      <c r="A808" s="747" t="s">
        <v>576</v>
      </c>
      <c r="B808" s="748" t="s">
        <v>577</v>
      </c>
      <c r="C808" s="749" t="s">
        <v>597</v>
      </c>
      <c r="D808" s="750" t="s">
        <v>598</v>
      </c>
      <c r="E808" s="751">
        <v>50113013</v>
      </c>
      <c r="F808" s="750" t="s">
        <v>1304</v>
      </c>
      <c r="G808" s="749" t="s">
        <v>604</v>
      </c>
      <c r="H808" s="749">
        <v>183926</v>
      </c>
      <c r="I808" s="749">
        <v>183926</v>
      </c>
      <c r="J808" s="749" t="s">
        <v>1320</v>
      </c>
      <c r="K808" s="749" t="s">
        <v>722</v>
      </c>
      <c r="L808" s="752">
        <v>139.55656387665161</v>
      </c>
      <c r="M808" s="752">
        <v>45.400000000000055</v>
      </c>
      <c r="N808" s="753">
        <v>6335.8679999999913</v>
      </c>
    </row>
    <row r="809" spans="1:14" ht="14.4" customHeight="1" x14ac:dyDescent="0.3">
      <c r="A809" s="747" t="s">
        <v>576</v>
      </c>
      <c r="B809" s="748" t="s">
        <v>577</v>
      </c>
      <c r="C809" s="749" t="s">
        <v>597</v>
      </c>
      <c r="D809" s="750" t="s">
        <v>598</v>
      </c>
      <c r="E809" s="751">
        <v>50113013</v>
      </c>
      <c r="F809" s="750" t="s">
        <v>1304</v>
      </c>
      <c r="G809" s="749" t="s">
        <v>607</v>
      </c>
      <c r="H809" s="749">
        <v>111706</v>
      </c>
      <c r="I809" s="749">
        <v>11706</v>
      </c>
      <c r="J809" s="749" t="s">
        <v>694</v>
      </c>
      <c r="K809" s="749" t="s">
        <v>1321</v>
      </c>
      <c r="L809" s="752">
        <v>233.71999999999997</v>
      </c>
      <c r="M809" s="752">
        <v>10</v>
      </c>
      <c r="N809" s="753">
        <v>2337.1999999999998</v>
      </c>
    </row>
    <row r="810" spans="1:14" ht="14.4" customHeight="1" x14ac:dyDescent="0.3">
      <c r="A810" s="747" t="s">
        <v>576</v>
      </c>
      <c r="B810" s="748" t="s">
        <v>577</v>
      </c>
      <c r="C810" s="749" t="s">
        <v>597</v>
      </c>
      <c r="D810" s="750" t="s">
        <v>598</v>
      </c>
      <c r="E810" s="751">
        <v>50113013</v>
      </c>
      <c r="F810" s="750" t="s">
        <v>1304</v>
      </c>
      <c r="G810" s="749" t="s">
        <v>578</v>
      </c>
      <c r="H810" s="749">
        <v>203855</v>
      </c>
      <c r="I810" s="749">
        <v>203855</v>
      </c>
      <c r="J810" s="749" t="s">
        <v>1689</v>
      </c>
      <c r="K810" s="749" t="s">
        <v>1690</v>
      </c>
      <c r="L810" s="752">
        <v>316.02999999999997</v>
      </c>
      <c r="M810" s="752">
        <v>1</v>
      </c>
      <c r="N810" s="753">
        <v>316.02999999999997</v>
      </c>
    </row>
    <row r="811" spans="1:14" ht="14.4" customHeight="1" x14ac:dyDescent="0.3">
      <c r="A811" s="747" t="s">
        <v>576</v>
      </c>
      <c r="B811" s="748" t="s">
        <v>577</v>
      </c>
      <c r="C811" s="749" t="s">
        <v>597</v>
      </c>
      <c r="D811" s="750" t="s">
        <v>598</v>
      </c>
      <c r="E811" s="751">
        <v>50113013</v>
      </c>
      <c r="F811" s="750" t="s">
        <v>1304</v>
      </c>
      <c r="G811" s="749" t="s">
        <v>604</v>
      </c>
      <c r="H811" s="749">
        <v>131654</v>
      </c>
      <c r="I811" s="749">
        <v>131654</v>
      </c>
      <c r="J811" s="749" t="s">
        <v>1322</v>
      </c>
      <c r="K811" s="749" t="s">
        <v>1323</v>
      </c>
      <c r="L811" s="752">
        <v>264</v>
      </c>
      <c r="M811" s="752">
        <v>1</v>
      </c>
      <c r="N811" s="753">
        <v>264</v>
      </c>
    </row>
    <row r="812" spans="1:14" ht="14.4" customHeight="1" x14ac:dyDescent="0.3">
      <c r="A812" s="747" t="s">
        <v>576</v>
      </c>
      <c r="B812" s="748" t="s">
        <v>577</v>
      </c>
      <c r="C812" s="749" t="s">
        <v>597</v>
      </c>
      <c r="D812" s="750" t="s">
        <v>598</v>
      </c>
      <c r="E812" s="751">
        <v>50113013</v>
      </c>
      <c r="F812" s="750" t="s">
        <v>1304</v>
      </c>
      <c r="G812" s="749" t="s">
        <v>604</v>
      </c>
      <c r="H812" s="749">
        <v>131656</v>
      </c>
      <c r="I812" s="749">
        <v>131656</v>
      </c>
      <c r="J812" s="749" t="s">
        <v>1324</v>
      </c>
      <c r="K812" s="749" t="s">
        <v>1325</v>
      </c>
      <c r="L812" s="752">
        <v>517</v>
      </c>
      <c r="M812" s="752">
        <v>5.5</v>
      </c>
      <c r="N812" s="753">
        <v>2843.5</v>
      </c>
    </row>
    <row r="813" spans="1:14" ht="14.4" customHeight="1" x14ac:dyDescent="0.3">
      <c r="A813" s="747" t="s">
        <v>576</v>
      </c>
      <c r="B813" s="748" t="s">
        <v>577</v>
      </c>
      <c r="C813" s="749" t="s">
        <v>597</v>
      </c>
      <c r="D813" s="750" t="s">
        <v>598</v>
      </c>
      <c r="E813" s="751">
        <v>50113013</v>
      </c>
      <c r="F813" s="750" t="s">
        <v>1304</v>
      </c>
      <c r="G813" s="749" t="s">
        <v>604</v>
      </c>
      <c r="H813" s="749">
        <v>206609</v>
      </c>
      <c r="I813" s="749">
        <v>206609</v>
      </c>
      <c r="J813" s="749" t="s">
        <v>1326</v>
      </c>
      <c r="K813" s="749" t="s">
        <v>1327</v>
      </c>
      <c r="L813" s="752">
        <v>246.84</v>
      </c>
      <c r="M813" s="752">
        <v>1</v>
      </c>
      <c r="N813" s="753">
        <v>246.84</v>
      </c>
    </row>
    <row r="814" spans="1:14" ht="14.4" customHeight="1" x14ac:dyDescent="0.3">
      <c r="A814" s="747" t="s">
        <v>576</v>
      </c>
      <c r="B814" s="748" t="s">
        <v>577</v>
      </c>
      <c r="C814" s="749" t="s">
        <v>597</v>
      </c>
      <c r="D814" s="750" t="s">
        <v>598</v>
      </c>
      <c r="E814" s="751">
        <v>50113013</v>
      </c>
      <c r="F814" s="750" t="s">
        <v>1304</v>
      </c>
      <c r="G814" s="749" t="s">
        <v>604</v>
      </c>
      <c r="H814" s="749">
        <v>162180</v>
      </c>
      <c r="I814" s="749">
        <v>162180</v>
      </c>
      <c r="J814" s="749" t="s">
        <v>1336</v>
      </c>
      <c r="K814" s="749" t="s">
        <v>1337</v>
      </c>
      <c r="L814" s="752">
        <v>152.9</v>
      </c>
      <c r="M814" s="752">
        <v>5.7999999999999989</v>
      </c>
      <c r="N814" s="753">
        <v>886.81999999999994</v>
      </c>
    </row>
    <row r="815" spans="1:14" ht="14.4" customHeight="1" x14ac:dyDescent="0.3">
      <c r="A815" s="747" t="s">
        <v>576</v>
      </c>
      <c r="B815" s="748" t="s">
        <v>577</v>
      </c>
      <c r="C815" s="749" t="s">
        <v>597</v>
      </c>
      <c r="D815" s="750" t="s">
        <v>598</v>
      </c>
      <c r="E815" s="751">
        <v>50113013</v>
      </c>
      <c r="F815" s="750" t="s">
        <v>1304</v>
      </c>
      <c r="G815" s="749" t="s">
        <v>604</v>
      </c>
      <c r="H815" s="749">
        <v>162187</v>
      </c>
      <c r="I815" s="749">
        <v>162187</v>
      </c>
      <c r="J815" s="749" t="s">
        <v>1338</v>
      </c>
      <c r="K815" s="749" t="s">
        <v>1339</v>
      </c>
      <c r="L815" s="752">
        <v>286</v>
      </c>
      <c r="M815" s="752">
        <v>1.4</v>
      </c>
      <c r="N815" s="753">
        <v>400.4</v>
      </c>
    </row>
    <row r="816" spans="1:14" ht="14.4" customHeight="1" x14ac:dyDescent="0.3">
      <c r="A816" s="747" t="s">
        <v>576</v>
      </c>
      <c r="B816" s="748" t="s">
        <v>577</v>
      </c>
      <c r="C816" s="749" t="s">
        <v>597</v>
      </c>
      <c r="D816" s="750" t="s">
        <v>598</v>
      </c>
      <c r="E816" s="751">
        <v>50113013</v>
      </c>
      <c r="F816" s="750" t="s">
        <v>1304</v>
      </c>
      <c r="G816" s="749" t="s">
        <v>604</v>
      </c>
      <c r="H816" s="749">
        <v>120605</v>
      </c>
      <c r="I816" s="749">
        <v>20605</v>
      </c>
      <c r="J816" s="749" t="s">
        <v>1343</v>
      </c>
      <c r="K816" s="749" t="s">
        <v>1344</v>
      </c>
      <c r="L816" s="752">
        <v>602.06857142857132</v>
      </c>
      <c r="M816" s="752">
        <v>7</v>
      </c>
      <c r="N816" s="753">
        <v>4214.4799999999996</v>
      </c>
    </row>
    <row r="817" spans="1:14" ht="14.4" customHeight="1" x14ac:dyDescent="0.3">
      <c r="A817" s="747" t="s">
        <v>576</v>
      </c>
      <c r="B817" s="748" t="s">
        <v>577</v>
      </c>
      <c r="C817" s="749" t="s">
        <v>597</v>
      </c>
      <c r="D817" s="750" t="s">
        <v>598</v>
      </c>
      <c r="E817" s="751">
        <v>50113013</v>
      </c>
      <c r="F817" s="750" t="s">
        <v>1304</v>
      </c>
      <c r="G817" s="749" t="s">
        <v>604</v>
      </c>
      <c r="H817" s="749">
        <v>394618</v>
      </c>
      <c r="I817" s="749">
        <v>112786</v>
      </c>
      <c r="J817" s="749" t="s">
        <v>1363</v>
      </c>
      <c r="K817" s="749" t="s">
        <v>1364</v>
      </c>
      <c r="L817" s="752">
        <v>310</v>
      </c>
      <c r="M817" s="752">
        <v>0.5</v>
      </c>
      <c r="N817" s="753">
        <v>155</v>
      </c>
    </row>
    <row r="818" spans="1:14" ht="14.4" customHeight="1" x14ac:dyDescent="0.3">
      <c r="A818" s="747" t="s">
        <v>576</v>
      </c>
      <c r="B818" s="748" t="s">
        <v>577</v>
      </c>
      <c r="C818" s="749" t="s">
        <v>597</v>
      </c>
      <c r="D818" s="750" t="s">
        <v>598</v>
      </c>
      <c r="E818" s="751">
        <v>50113013</v>
      </c>
      <c r="F818" s="750" t="s">
        <v>1304</v>
      </c>
      <c r="G818" s="749" t="s">
        <v>604</v>
      </c>
      <c r="H818" s="749">
        <v>847476</v>
      </c>
      <c r="I818" s="749">
        <v>112782</v>
      </c>
      <c r="J818" s="749" t="s">
        <v>1365</v>
      </c>
      <c r="K818" s="749" t="s">
        <v>1366</v>
      </c>
      <c r="L818" s="752">
        <v>677.49166666666667</v>
      </c>
      <c r="M818" s="752">
        <v>1.05</v>
      </c>
      <c r="N818" s="753">
        <v>711.36625000000004</v>
      </c>
    </row>
    <row r="819" spans="1:14" ht="14.4" customHeight="1" x14ac:dyDescent="0.3">
      <c r="A819" s="747" t="s">
        <v>576</v>
      </c>
      <c r="B819" s="748" t="s">
        <v>577</v>
      </c>
      <c r="C819" s="749" t="s">
        <v>597</v>
      </c>
      <c r="D819" s="750" t="s">
        <v>598</v>
      </c>
      <c r="E819" s="751">
        <v>50113013</v>
      </c>
      <c r="F819" s="750" t="s">
        <v>1304</v>
      </c>
      <c r="G819" s="749" t="s">
        <v>604</v>
      </c>
      <c r="H819" s="749">
        <v>96414</v>
      </c>
      <c r="I819" s="749">
        <v>96414</v>
      </c>
      <c r="J819" s="749" t="s">
        <v>1367</v>
      </c>
      <c r="K819" s="749" t="s">
        <v>1368</v>
      </c>
      <c r="L819" s="752">
        <v>57.990333333333332</v>
      </c>
      <c r="M819" s="752">
        <v>6</v>
      </c>
      <c r="N819" s="753">
        <v>347.94200000000001</v>
      </c>
    </row>
    <row r="820" spans="1:14" ht="14.4" customHeight="1" x14ac:dyDescent="0.3">
      <c r="A820" s="747" t="s">
        <v>576</v>
      </c>
      <c r="B820" s="748" t="s">
        <v>577</v>
      </c>
      <c r="C820" s="749" t="s">
        <v>597</v>
      </c>
      <c r="D820" s="750" t="s">
        <v>598</v>
      </c>
      <c r="E820" s="751">
        <v>50113013</v>
      </c>
      <c r="F820" s="750" t="s">
        <v>1304</v>
      </c>
      <c r="G820" s="749" t="s">
        <v>604</v>
      </c>
      <c r="H820" s="749">
        <v>216199</v>
      </c>
      <c r="I820" s="749">
        <v>216199</v>
      </c>
      <c r="J820" s="749" t="s">
        <v>1369</v>
      </c>
      <c r="K820" s="749" t="s">
        <v>1370</v>
      </c>
      <c r="L820" s="752">
        <v>100.59999999999997</v>
      </c>
      <c r="M820" s="752">
        <v>2</v>
      </c>
      <c r="N820" s="753">
        <v>201.19999999999993</v>
      </c>
    </row>
    <row r="821" spans="1:14" ht="14.4" customHeight="1" x14ac:dyDescent="0.3">
      <c r="A821" s="747" t="s">
        <v>576</v>
      </c>
      <c r="B821" s="748" t="s">
        <v>577</v>
      </c>
      <c r="C821" s="749" t="s">
        <v>597</v>
      </c>
      <c r="D821" s="750" t="s">
        <v>598</v>
      </c>
      <c r="E821" s="751">
        <v>50113013</v>
      </c>
      <c r="F821" s="750" t="s">
        <v>1304</v>
      </c>
      <c r="G821" s="749" t="s">
        <v>604</v>
      </c>
      <c r="H821" s="749">
        <v>216183</v>
      </c>
      <c r="I821" s="749">
        <v>216183</v>
      </c>
      <c r="J821" s="749" t="s">
        <v>1371</v>
      </c>
      <c r="K821" s="749" t="s">
        <v>1372</v>
      </c>
      <c r="L821" s="752">
        <v>251.16</v>
      </c>
      <c r="M821" s="752">
        <v>54</v>
      </c>
      <c r="N821" s="753">
        <v>13562.64</v>
      </c>
    </row>
    <row r="822" spans="1:14" ht="14.4" customHeight="1" x14ac:dyDescent="0.3">
      <c r="A822" s="747" t="s">
        <v>576</v>
      </c>
      <c r="B822" s="748" t="s">
        <v>577</v>
      </c>
      <c r="C822" s="749" t="s">
        <v>597</v>
      </c>
      <c r="D822" s="750" t="s">
        <v>598</v>
      </c>
      <c r="E822" s="751">
        <v>50113013</v>
      </c>
      <c r="F822" s="750" t="s">
        <v>1304</v>
      </c>
      <c r="G822" s="749" t="s">
        <v>607</v>
      </c>
      <c r="H822" s="749">
        <v>197000</v>
      </c>
      <c r="I822" s="749">
        <v>97000</v>
      </c>
      <c r="J822" s="749" t="s">
        <v>1373</v>
      </c>
      <c r="K822" s="749" t="s">
        <v>1374</v>
      </c>
      <c r="L822" s="752">
        <v>23.851855935014395</v>
      </c>
      <c r="M822" s="752">
        <v>88</v>
      </c>
      <c r="N822" s="753">
        <v>2098.9633222812668</v>
      </c>
    </row>
    <row r="823" spans="1:14" ht="14.4" customHeight="1" x14ac:dyDescent="0.3">
      <c r="A823" s="747" t="s">
        <v>576</v>
      </c>
      <c r="B823" s="748" t="s">
        <v>577</v>
      </c>
      <c r="C823" s="749" t="s">
        <v>597</v>
      </c>
      <c r="D823" s="750" t="s">
        <v>598</v>
      </c>
      <c r="E823" s="751">
        <v>50113013</v>
      </c>
      <c r="F823" s="750" t="s">
        <v>1304</v>
      </c>
      <c r="G823" s="749" t="s">
        <v>604</v>
      </c>
      <c r="H823" s="749">
        <v>207636</v>
      </c>
      <c r="I823" s="749">
        <v>207636</v>
      </c>
      <c r="J823" s="749" t="s">
        <v>1377</v>
      </c>
      <c r="K823" s="749" t="s">
        <v>1378</v>
      </c>
      <c r="L823" s="752">
        <v>2737.68</v>
      </c>
      <c r="M823" s="752">
        <v>0.5</v>
      </c>
      <c r="N823" s="753">
        <v>1368.84</v>
      </c>
    </row>
    <row r="824" spans="1:14" ht="14.4" customHeight="1" x14ac:dyDescent="0.3">
      <c r="A824" s="747" t="s">
        <v>576</v>
      </c>
      <c r="B824" s="748" t="s">
        <v>577</v>
      </c>
      <c r="C824" s="749" t="s">
        <v>597</v>
      </c>
      <c r="D824" s="750" t="s">
        <v>598</v>
      </c>
      <c r="E824" s="751">
        <v>50113013</v>
      </c>
      <c r="F824" s="750" t="s">
        <v>1304</v>
      </c>
      <c r="G824" s="749" t="s">
        <v>604</v>
      </c>
      <c r="H824" s="749">
        <v>155636</v>
      </c>
      <c r="I824" s="749">
        <v>55636</v>
      </c>
      <c r="J824" s="749" t="s">
        <v>1379</v>
      </c>
      <c r="K824" s="749" t="s">
        <v>1380</v>
      </c>
      <c r="L824" s="752">
        <v>52.67</v>
      </c>
      <c r="M824" s="752">
        <v>2</v>
      </c>
      <c r="N824" s="753">
        <v>105.34</v>
      </c>
    </row>
    <row r="825" spans="1:14" ht="14.4" customHeight="1" x14ac:dyDescent="0.3">
      <c r="A825" s="747" t="s">
        <v>576</v>
      </c>
      <c r="B825" s="748" t="s">
        <v>577</v>
      </c>
      <c r="C825" s="749" t="s">
        <v>597</v>
      </c>
      <c r="D825" s="750" t="s">
        <v>598</v>
      </c>
      <c r="E825" s="751">
        <v>50113013</v>
      </c>
      <c r="F825" s="750" t="s">
        <v>1304</v>
      </c>
      <c r="G825" s="749" t="s">
        <v>604</v>
      </c>
      <c r="H825" s="749">
        <v>201977</v>
      </c>
      <c r="I825" s="749">
        <v>201977</v>
      </c>
      <c r="J825" s="749" t="s">
        <v>1389</v>
      </c>
      <c r="K825" s="749" t="s">
        <v>1390</v>
      </c>
      <c r="L825" s="752">
        <v>416.93999999999994</v>
      </c>
      <c r="M825" s="752">
        <v>4</v>
      </c>
      <c r="N825" s="753">
        <v>1667.7599999999998</v>
      </c>
    </row>
    <row r="826" spans="1:14" ht="14.4" customHeight="1" x14ac:dyDescent="0.3">
      <c r="A826" s="747" t="s">
        <v>576</v>
      </c>
      <c r="B826" s="748" t="s">
        <v>577</v>
      </c>
      <c r="C826" s="749" t="s">
        <v>597</v>
      </c>
      <c r="D826" s="750" t="s">
        <v>598</v>
      </c>
      <c r="E826" s="751">
        <v>50113013</v>
      </c>
      <c r="F826" s="750" t="s">
        <v>1304</v>
      </c>
      <c r="G826" s="749" t="s">
        <v>607</v>
      </c>
      <c r="H826" s="749">
        <v>113453</v>
      </c>
      <c r="I826" s="749">
        <v>113453</v>
      </c>
      <c r="J826" s="749" t="s">
        <v>1393</v>
      </c>
      <c r="K826" s="749" t="s">
        <v>1394</v>
      </c>
      <c r="L826" s="752">
        <v>460.29310344827587</v>
      </c>
      <c r="M826" s="752">
        <v>14.5</v>
      </c>
      <c r="N826" s="753">
        <v>6674.25</v>
      </c>
    </row>
    <row r="827" spans="1:14" ht="14.4" customHeight="1" x14ac:dyDescent="0.3">
      <c r="A827" s="747" t="s">
        <v>576</v>
      </c>
      <c r="B827" s="748" t="s">
        <v>577</v>
      </c>
      <c r="C827" s="749" t="s">
        <v>597</v>
      </c>
      <c r="D827" s="750" t="s">
        <v>598</v>
      </c>
      <c r="E827" s="751">
        <v>50113013</v>
      </c>
      <c r="F827" s="750" t="s">
        <v>1304</v>
      </c>
      <c r="G827" s="749" t="s">
        <v>604</v>
      </c>
      <c r="H827" s="749">
        <v>192359</v>
      </c>
      <c r="I827" s="749">
        <v>92359</v>
      </c>
      <c r="J827" s="749" t="s">
        <v>1691</v>
      </c>
      <c r="K827" s="749" t="s">
        <v>1692</v>
      </c>
      <c r="L827" s="752">
        <v>35.144999999999996</v>
      </c>
      <c r="M827" s="752">
        <v>10</v>
      </c>
      <c r="N827" s="753">
        <v>351.44999999999993</v>
      </c>
    </row>
    <row r="828" spans="1:14" ht="14.4" customHeight="1" x14ac:dyDescent="0.3">
      <c r="A828" s="747" t="s">
        <v>576</v>
      </c>
      <c r="B828" s="748" t="s">
        <v>577</v>
      </c>
      <c r="C828" s="749" t="s">
        <v>597</v>
      </c>
      <c r="D828" s="750" t="s">
        <v>598</v>
      </c>
      <c r="E828" s="751">
        <v>50113013</v>
      </c>
      <c r="F828" s="750" t="s">
        <v>1304</v>
      </c>
      <c r="G828" s="749" t="s">
        <v>578</v>
      </c>
      <c r="H828" s="749">
        <v>201030</v>
      </c>
      <c r="I828" s="749">
        <v>201030</v>
      </c>
      <c r="J828" s="749" t="s">
        <v>1395</v>
      </c>
      <c r="K828" s="749" t="s">
        <v>1396</v>
      </c>
      <c r="L828" s="752">
        <v>26.610000000000003</v>
      </c>
      <c r="M828" s="752">
        <v>112</v>
      </c>
      <c r="N828" s="753">
        <v>2980.32</v>
      </c>
    </row>
    <row r="829" spans="1:14" ht="14.4" customHeight="1" x14ac:dyDescent="0.3">
      <c r="A829" s="747" t="s">
        <v>576</v>
      </c>
      <c r="B829" s="748" t="s">
        <v>577</v>
      </c>
      <c r="C829" s="749" t="s">
        <v>597</v>
      </c>
      <c r="D829" s="750" t="s">
        <v>598</v>
      </c>
      <c r="E829" s="751">
        <v>50113013</v>
      </c>
      <c r="F829" s="750" t="s">
        <v>1304</v>
      </c>
      <c r="G829" s="749" t="s">
        <v>607</v>
      </c>
      <c r="H829" s="749">
        <v>126127</v>
      </c>
      <c r="I829" s="749">
        <v>26127</v>
      </c>
      <c r="J829" s="749" t="s">
        <v>1693</v>
      </c>
      <c r="K829" s="749" t="s">
        <v>1694</v>
      </c>
      <c r="L829" s="752">
        <v>12347.708333333332</v>
      </c>
      <c r="M829" s="752">
        <v>7.2</v>
      </c>
      <c r="N829" s="753">
        <v>88903.5</v>
      </c>
    </row>
    <row r="830" spans="1:14" ht="14.4" customHeight="1" x14ac:dyDescent="0.3">
      <c r="A830" s="747" t="s">
        <v>576</v>
      </c>
      <c r="B830" s="748" t="s">
        <v>577</v>
      </c>
      <c r="C830" s="749" t="s">
        <v>597</v>
      </c>
      <c r="D830" s="750" t="s">
        <v>598</v>
      </c>
      <c r="E830" s="751">
        <v>50113013</v>
      </c>
      <c r="F830" s="750" t="s">
        <v>1304</v>
      </c>
      <c r="G830" s="749" t="s">
        <v>604</v>
      </c>
      <c r="H830" s="749">
        <v>116600</v>
      </c>
      <c r="I830" s="749">
        <v>16600</v>
      </c>
      <c r="J830" s="749" t="s">
        <v>1399</v>
      </c>
      <c r="K830" s="749" t="s">
        <v>1400</v>
      </c>
      <c r="L830" s="752">
        <v>23.560396056664317</v>
      </c>
      <c r="M830" s="752">
        <v>867</v>
      </c>
      <c r="N830" s="753">
        <v>20426.863381127961</v>
      </c>
    </row>
    <row r="831" spans="1:14" ht="14.4" customHeight="1" x14ac:dyDescent="0.3">
      <c r="A831" s="747" t="s">
        <v>576</v>
      </c>
      <c r="B831" s="748" t="s">
        <v>577</v>
      </c>
      <c r="C831" s="749" t="s">
        <v>597</v>
      </c>
      <c r="D831" s="750" t="s">
        <v>598</v>
      </c>
      <c r="E831" s="751">
        <v>50113013</v>
      </c>
      <c r="F831" s="750" t="s">
        <v>1304</v>
      </c>
      <c r="G831" s="749" t="s">
        <v>607</v>
      </c>
      <c r="H831" s="749">
        <v>166269</v>
      </c>
      <c r="I831" s="749">
        <v>166269</v>
      </c>
      <c r="J831" s="749" t="s">
        <v>1402</v>
      </c>
      <c r="K831" s="749" t="s">
        <v>1403</v>
      </c>
      <c r="L831" s="752">
        <v>69.274475245571637</v>
      </c>
      <c r="M831" s="752">
        <v>76</v>
      </c>
      <c r="N831" s="753">
        <v>5264.8601186634442</v>
      </c>
    </row>
    <row r="832" spans="1:14" ht="14.4" customHeight="1" x14ac:dyDescent="0.3">
      <c r="A832" s="747" t="s">
        <v>576</v>
      </c>
      <c r="B832" s="748" t="s">
        <v>577</v>
      </c>
      <c r="C832" s="749" t="s">
        <v>597</v>
      </c>
      <c r="D832" s="750" t="s">
        <v>598</v>
      </c>
      <c r="E832" s="751">
        <v>50113013</v>
      </c>
      <c r="F832" s="750" t="s">
        <v>1304</v>
      </c>
      <c r="G832" s="749" t="s">
        <v>604</v>
      </c>
      <c r="H832" s="749">
        <v>201967</v>
      </c>
      <c r="I832" s="749">
        <v>201967</v>
      </c>
      <c r="J832" s="749" t="s">
        <v>1405</v>
      </c>
      <c r="K832" s="749" t="s">
        <v>1323</v>
      </c>
      <c r="L832" s="752">
        <v>294.03000000000014</v>
      </c>
      <c r="M832" s="752">
        <v>9.5999999999999979</v>
      </c>
      <c r="N832" s="753">
        <v>2822.688000000001</v>
      </c>
    </row>
    <row r="833" spans="1:14" ht="14.4" customHeight="1" x14ac:dyDescent="0.3">
      <c r="A833" s="747" t="s">
        <v>576</v>
      </c>
      <c r="B833" s="748" t="s">
        <v>577</v>
      </c>
      <c r="C833" s="749" t="s">
        <v>597</v>
      </c>
      <c r="D833" s="750" t="s">
        <v>598</v>
      </c>
      <c r="E833" s="751">
        <v>50113014</v>
      </c>
      <c r="F833" s="750" t="s">
        <v>1410</v>
      </c>
      <c r="G833" s="749" t="s">
        <v>607</v>
      </c>
      <c r="H833" s="749">
        <v>64942</v>
      </c>
      <c r="I833" s="749">
        <v>64942</v>
      </c>
      <c r="J833" s="749" t="s">
        <v>1415</v>
      </c>
      <c r="K833" s="749" t="s">
        <v>1416</v>
      </c>
      <c r="L833" s="752">
        <v>282.73999999999995</v>
      </c>
      <c r="M833" s="752">
        <v>1</v>
      </c>
      <c r="N833" s="753">
        <v>282.73999999999995</v>
      </c>
    </row>
    <row r="834" spans="1:14" ht="14.4" customHeight="1" x14ac:dyDescent="0.3">
      <c r="A834" s="747" t="s">
        <v>576</v>
      </c>
      <c r="B834" s="748" t="s">
        <v>577</v>
      </c>
      <c r="C834" s="749" t="s">
        <v>597</v>
      </c>
      <c r="D834" s="750" t="s">
        <v>598</v>
      </c>
      <c r="E834" s="751">
        <v>50113014</v>
      </c>
      <c r="F834" s="750" t="s">
        <v>1410</v>
      </c>
      <c r="G834" s="749" t="s">
        <v>604</v>
      </c>
      <c r="H834" s="749">
        <v>850734</v>
      </c>
      <c r="I834" s="749">
        <v>149384</v>
      </c>
      <c r="J834" s="749" t="s">
        <v>1417</v>
      </c>
      <c r="K834" s="749" t="s">
        <v>1418</v>
      </c>
      <c r="L834" s="752">
        <v>3310.2300000000005</v>
      </c>
      <c r="M834" s="752">
        <v>10</v>
      </c>
      <c r="N834" s="753">
        <v>33102.300000000003</v>
      </c>
    </row>
    <row r="835" spans="1:14" ht="14.4" customHeight="1" x14ac:dyDescent="0.3">
      <c r="A835" s="747" t="s">
        <v>576</v>
      </c>
      <c r="B835" s="748" t="s">
        <v>577</v>
      </c>
      <c r="C835" s="749" t="s">
        <v>597</v>
      </c>
      <c r="D835" s="750" t="s">
        <v>598</v>
      </c>
      <c r="E835" s="751">
        <v>50113014</v>
      </c>
      <c r="F835" s="750" t="s">
        <v>1410</v>
      </c>
      <c r="G835" s="749" t="s">
        <v>607</v>
      </c>
      <c r="H835" s="749">
        <v>164401</v>
      </c>
      <c r="I835" s="749">
        <v>164401</v>
      </c>
      <c r="J835" s="749" t="s">
        <v>1419</v>
      </c>
      <c r="K835" s="749" t="s">
        <v>1420</v>
      </c>
      <c r="L835" s="752">
        <v>152.81645569620252</v>
      </c>
      <c r="M835" s="752">
        <v>15.8</v>
      </c>
      <c r="N835" s="753">
        <v>2414.5</v>
      </c>
    </row>
    <row r="836" spans="1:14" ht="14.4" customHeight="1" x14ac:dyDescent="0.3">
      <c r="A836" s="747" t="s">
        <v>576</v>
      </c>
      <c r="B836" s="748" t="s">
        <v>577</v>
      </c>
      <c r="C836" s="749" t="s">
        <v>597</v>
      </c>
      <c r="D836" s="750" t="s">
        <v>598</v>
      </c>
      <c r="E836" s="751">
        <v>50113014</v>
      </c>
      <c r="F836" s="750" t="s">
        <v>1410</v>
      </c>
      <c r="G836" s="749" t="s">
        <v>607</v>
      </c>
      <c r="H836" s="749">
        <v>164407</v>
      </c>
      <c r="I836" s="749">
        <v>164407</v>
      </c>
      <c r="J836" s="749" t="s">
        <v>1419</v>
      </c>
      <c r="K836" s="749" t="s">
        <v>1421</v>
      </c>
      <c r="L836" s="752">
        <v>306.41599999999994</v>
      </c>
      <c r="M836" s="752">
        <v>5</v>
      </c>
      <c r="N836" s="753">
        <v>1532.0799999999997</v>
      </c>
    </row>
    <row r="837" spans="1:14" ht="14.4" customHeight="1" x14ac:dyDescent="0.3">
      <c r="A837" s="747" t="s">
        <v>576</v>
      </c>
      <c r="B837" s="748" t="s">
        <v>577</v>
      </c>
      <c r="C837" s="749" t="s">
        <v>597</v>
      </c>
      <c r="D837" s="750" t="s">
        <v>598</v>
      </c>
      <c r="E837" s="751">
        <v>50113014</v>
      </c>
      <c r="F837" s="750" t="s">
        <v>1410</v>
      </c>
      <c r="G837" s="749" t="s">
        <v>604</v>
      </c>
      <c r="H837" s="749">
        <v>129428</v>
      </c>
      <c r="I837" s="749">
        <v>500720</v>
      </c>
      <c r="J837" s="749" t="s">
        <v>1695</v>
      </c>
      <c r="K837" s="749" t="s">
        <v>1696</v>
      </c>
      <c r="L837" s="752">
        <v>4950</v>
      </c>
      <c r="M837" s="752">
        <v>5</v>
      </c>
      <c r="N837" s="753">
        <v>24750</v>
      </c>
    </row>
    <row r="838" spans="1:14" ht="14.4" customHeight="1" x14ac:dyDescent="0.3">
      <c r="A838" s="747" t="s">
        <v>576</v>
      </c>
      <c r="B838" s="748" t="s">
        <v>577</v>
      </c>
      <c r="C838" s="749" t="s">
        <v>600</v>
      </c>
      <c r="D838" s="750" t="s">
        <v>601</v>
      </c>
      <c r="E838" s="751">
        <v>50113001</v>
      </c>
      <c r="F838" s="750" t="s">
        <v>603</v>
      </c>
      <c r="G838" s="749" t="s">
        <v>604</v>
      </c>
      <c r="H838" s="749">
        <v>192730</v>
      </c>
      <c r="I838" s="749">
        <v>92730</v>
      </c>
      <c r="J838" s="749" t="s">
        <v>1431</v>
      </c>
      <c r="K838" s="749" t="s">
        <v>1697</v>
      </c>
      <c r="L838" s="752">
        <v>451.86928571428564</v>
      </c>
      <c r="M838" s="752">
        <v>28</v>
      </c>
      <c r="N838" s="753">
        <v>12652.339999999998</v>
      </c>
    </row>
    <row r="839" spans="1:14" ht="14.4" customHeight="1" x14ac:dyDescent="0.3">
      <c r="A839" s="747" t="s">
        <v>576</v>
      </c>
      <c r="B839" s="748" t="s">
        <v>577</v>
      </c>
      <c r="C839" s="749" t="s">
        <v>600</v>
      </c>
      <c r="D839" s="750" t="s">
        <v>601</v>
      </c>
      <c r="E839" s="751">
        <v>50113001</v>
      </c>
      <c r="F839" s="750" t="s">
        <v>603</v>
      </c>
      <c r="G839" s="749" t="s">
        <v>604</v>
      </c>
      <c r="H839" s="749">
        <v>100362</v>
      </c>
      <c r="I839" s="749">
        <v>362</v>
      </c>
      <c r="J839" s="749" t="s">
        <v>610</v>
      </c>
      <c r="K839" s="749" t="s">
        <v>611</v>
      </c>
      <c r="L839" s="752">
        <v>86.613529411764716</v>
      </c>
      <c r="M839" s="752">
        <v>34</v>
      </c>
      <c r="N839" s="753">
        <v>2944.86</v>
      </c>
    </row>
    <row r="840" spans="1:14" ht="14.4" customHeight="1" x14ac:dyDescent="0.3">
      <c r="A840" s="747" t="s">
        <v>576</v>
      </c>
      <c r="B840" s="748" t="s">
        <v>577</v>
      </c>
      <c r="C840" s="749" t="s">
        <v>600</v>
      </c>
      <c r="D840" s="750" t="s">
        <v>601</v>
      </c>
      <c r="E840" s="751">
        <v>50113001</v>
      </c>
      <c r="F840" s="750" t="s">
        <v>603</v>
      </c>
      <c r="G840" s="749" t="s">
        <v>607</v>
      </c>
      <c r="H840" s="749">
        <v>187158</v>
      </c>
      <c r="I840" s="749">
        <v>187158</v>
      </c>
      <c r="J840" s="749" t="s">
        <v>644</v>
      </c>
      <c r="K840" s="749" t="s">
        <v>645</v>
      </c>
      <c r="L840" s="752">
        <v>110</v>
      </c>
      <c r="M840" s="752">
        <v>3</v>
      </c>
      <c r="N840" s="753">
        <v>330</v>
      </c>
    </row>
    <row r="841" spans="1:14" ht="14.4" customHeight="1" x14ac:dyDescent="0.3">
      <c r="A841" s="747" t="s">
        <v>576</v>
      </c>
      <c r="B841" s="748" t="s">
        <v>577</v>
      </c>
      <c r="C841" s="749" t="s">
        <v>600</v>
      </c>
      <c r="D841" s="750" t="s">
        <v>601</v>
      </c>
      <c r="E841" s="751">
        <v>50113001</v>
      </c>
      <c r="F841" s="750" t="s">
        <v>603</v>
      </c>
      <c r="G841" s="749" t="s">
        <v>604</v>
      </c>
      <c r="H841" s="749">
        <v>158668</v>
      </c>
      <c r="I841" s="749">
        <v>158668</v>
      </c>
      <c r="J841" s="749" t="s">
        <v>1441</v>
      </c>
      <c r="K841" s="749" t="s">
        <v>1442</v>
      </c>
      <c r="L841" s="752">
        <v>75.174999999999997</v>
      </c>
      <c r="M841" s="752">
        <v>40</v>
      </c>
      <c r="N841" s="753">
        <v>3007</v>
      </c>
    </row>
    <row r="842" spans="1:14" ht="14.4" customHeight="1" x14ac:dyDescent="0.3">
      <c r="A842" s="747" t="s">
        <v>576</v>
      </c>
      <c r="B842" s="748" t="s">
        <v>577</v>
      </c>
      <c r="C842" s="749" t="s">
        <v>600</v>
      </c>
      <c r="D842" s="750" t="s">
        <v>601</v>
      </c>
      <c r="E842" s="751">
        <v>50113001</v>
      </c>
      <c r="F842" s="750" t="s">
        <v>603</v>
      </c>
      <c r="G842" s="749" t="s">
        <v>604</v>
      </c>
      <c r="H842" s="749">
        <v>196610</v>
      </c>
      <c r="I842" s="749">
        <v>96610</v>
      </c>
      <c r="J842" s="749" t="s">
        <v>1443</v>
      </c>
      <c r="K842" s="749" t="s">
        <v>1444</v>
      </c>
      <c r="L842" s="752">
        <v>45.93</v>
      </c>
      <c r="M842" s="752">
        <v>1</v>
      </c>
      <c r="N842" s="753">
        <v>45.93</v>
      </c>
    </row>
    <row r="843" spans="1:14" ht="14.4" customHeight="1" x14ac:dyDescent="0.3">
      <c r="A843" s="747" t="s">
        <v>576</v>
      </c>
      <c r="B843" s="748" t="s">
        <v>577</v>
      </c>
      <c r="C843" s="749" t="s">
        <v>600</v>
      </c>
      <c r="D843" s="750" t="s">
        <v>601</v>
      </c>
      <c r="E843" s="751">
        <v>50113001</v>
      </c>
      <c r="F843" s="750" t="s">
        <v>603</v>
      </c>
      <c r="G843" s="749" t="s">
        <v>604</v>
      </c>
      <c r="H843" s="749">
        <v>847713</v>
      </c>
      <c r="I843" s="749">
        <v>125526</v>
      </c>
      <c r="J843" s="749" t="s">
        <v>1448</v>
      </c>
      <c r="K843" s="749" t="s">
        <v>1449</v>
      </c>
      <c r="L843" s="752">
        <v>87.57</v>
      </c>
      <c r="M843" s="752">
        <v>2</v>
      </c>
      <c r="N843" s="753">
        <v>175.14</v>
      </c>
    </row>
    <row r="844" spans="1:14" ht="14.4" customHeight="1" x14ac:dyDescent="0.3">
      <c r="A844" s="747" t="s">
        <v>576</v>
      </c>
      <c r="B844" s="748" t="s">
        <v>577</v>
      </c>
      <c r="C844" s="749" t="s">
        <v>600</v>
      </c>
      <c r="D844" s="750" t="s">
        <v>601</v>
      </c>
      <c r="E844" s="751">
        <v>50113001</v>
      </c>
      <c r="F844" s="750" t="s">
        <v>603</v>
      </c>
      <c r="G844" s="749" t="s">
        <v>604</v>
      </c>
      <c r="H844" s="749">
        <v>189244</v>
      </c>
      <c r="I844" s="749">
        <v>89244</v>
      </c>
      <c r="J844" s="749" t="s">
        <v>660</v>
      </c>
      <c r="K844" s="749" t="s">
        <v>661</v>
      </c>
      <c r="L844" s="752">
        <v>20.759428626749408</v>
      </c>
      <c r="M844" s="752">
        <v>420</v>
      </c>
      <c r="N844" s="753">
        <v>8718.9600232347511</v>
      </c>
    </row>
    <row r="845" spans="1:14" ht="14.4" customHeight="1" x14ac:dyDescent="0.3">
      <c r="A845" s="747" t="s">
        <v>576</v>
      </c>
      <c r="B845" s="748" t="s">
        <v>577</v>
      </c>
      <c r="C845" s="749" t="s">
        <v>600</v>
      </c>
      <c r="D845" s="750" t="s">
        <v>601</v>
      </c>
      <c r="E845" s="751">
        <v>50113001</v>
      </c>
      <c r="F845" s="750" t="s">
        <v>603</v>
      </c>
      <c r="G845" s="749" t="s">
        <v>604</v>
      </c>
      <c r="H845" s="749">
        <v>169725</v>
      </c>
      <c r="I845" s="749">
        <v>69725</v>
      </c>
      <c r="J845" s="749" t="s">
        <v>1452</v>
      </c>
      <c r="K845" s="749" t="s">
        <v>663</v>
      </c>
      <c r="L845" s="752">
        <v>30.270000123212053</v>
      </c>
      <c r="M845" s="752">
        <v>275</v>
      </c>
      <c r="N845" s="753">
        <v>8324.2500338833142</v>
      </c>
    </row>
    <row r="846" spans="1:14" ht="14.4" customHeight="1" x14ac:dyDescent="0.3">
      <c r="A846" s="747" t="s">
        <v>576</v>
      </c>
      <c r="B846" s="748" t="s">
        <v>577</v>
      </c>
      <c r="C846" s="749" t="s">
        <v>600</v>
      </c>
      <c r="D846" s="750" t="s">
        <v>601</v>
      </c>
      <c r="E846" s="751">
        <v>50113001</v>
      </c>
      <c r="F846" s="750" t="s">
        <v>603</v>
      </c>
      <c r="G846" s="749" t="s">
        <v>604</v>
      </c>
      <c r="H846" s="749">
        <v>173394</v>
      </c>
      <c r="I846" s="749">
        <v>173394</v>
      </c>
      <c r="J846" s="749" t="s">
        <v>1698</v>
      </c>
      <c r="K846" s="749" t="s">
        <v>1699</v>
      </c>
      <c r="L846" s="752">
        <v>376.63999999999993</v>
      </c>
      <c r="M846" s="752">
        <v>18</v>
      </c>
      <c r="N846" s="753">
        <v>6779.5199999999986</v>
      </c>
    </row>
    <row r="847" spans="1:14" ht="14.4" customHeight="1" x14ac:dyDescent="0.3">
      <c r="A847" s="747" t="s">
        <v>576</v>
      </c>
      <c r="B847" s="748" t="s">
        <v>577</v>
      </c>
      <c r="C847" s="749" t="s">
        <v>600</v>
      </c>
      <c r="D847" s="750" t="s">
        <v>601</v>
      </c>
      <c r="E847" s="751">
        <v>50113001</v>
      </c>
      <c r="F847" s="750" t="s">
        <v>603</v>
      </c>
      <c r="G847" s="749" t="s">
        <v>604</v>
      </c>
      <c r="H847" s="749">
        <v>187000</v>
      </c>
      <c r="I847" s="749">
        <v>87000</v>
      </c>
      <c r="J847" s="749" t="s">
        <v>1455</v>
      </c>
      <c r="K847" s="749" t="s">
        <v>1453</v>
      </c>
      <c r="L847" s="752">
        <v>37.659999999999997</v>
      </c>
      <c r="M847" s="752">
        <v>181</v>
      </c>
      <c r="N847" s="753">
        <v>6816.4599999999991</v>
      </c>
    </row>
    <row r="848" spans="1:14" ht="14.4" customHeight="1" x14ac:dyDescent="0.3">
      <c r="A848" s="747" t="s">
        <v>576</v>
      </c>
      <c r="B848" s="748" t="s">
        <v>577</v>
      </c>
      <c r="C848" s="749" t="s">
        <v>600</v>
      </c>
      <c r="D848" s="750" t="s">
        <v>601</v>
      </c>
      <c r="E848" s="751">
        <v>50113001</v>
      </c>
      <c r="F848" s="750" t="s">
        <v>603</v>
      </c>
      <c r="G848" s="749" t="s">
        <v>604</v>
      </c>
      <c r="H848" s="749">
        <v>187822</v>
      </c>
      <c r="I848" s="749">
        <v>87822</v>
      </c>
      <c r="J848" s="749" t="s">
        <v>664</v>
      </c>
      <c r="K848" s="749" t="s">
        <v>665</v>
      </c>
      <c r="L848" s="752">
        <v>1328.9581818181816</v>
      </c>
      <c r="M848" s="752">
        <v>11</v>
      </c>
      <c r="N848" s="753">
        <v>14618.539999999999</v>
      </c>
    </row>
    <row r="849" spans="1:14" ht="14.4" customHeight="1" x14ac:dyDescent="0.3">
      <c r="A849" s="747" t="s">
        <v>576</v>
      </c>
      <c r="B849" s="748" t="s">
        <v>577</v>
      </c>
      <c r="C849" s="749" t="s">
        <v>600</v>
      </c>
      <c r="D849" s="750" t="s">
        <v>601</v>
      </c>
      <c r="E849" s="751">
        <v>50113001</v>
      </c>
      <c r="F849" s="750" t="s">
        <v>603</v>
      </c>
      <c r="G849" s="749" t="s">
        <v>604</v>
      </c>
      <c r="H849" s="749">
        <v>100392</v>
      </c>
      <c r="I849" s="749">
        <v>392</v>
      </c>
      <c r="J849" s="749" t="s">
        <v>1458</v>
      </c>
      <c r="K849" s="749" t="s">
        <v>1175</v>
      </c>
      <c r="L849" s="752">
        <v>57.826666666666661</v>
      </c>
      <c r="M849" s="752">
        <v>6</v>
      </c>
      <c r="N849" s="753">
        <v>346.96</v>
      </c>
    </row>
    <row r="850" spans="1:14" ht="14.4" customHeight="1" x14ac:dyDescent="0.3">
      <c r="A850" s="747" t="s">
        <v>576</v>
      </c>
      <c r="B850" s="748" t="s">
        <v>577</v>
      </c>
      <c r="C850" s="749" t="s">
        <v>600</v>
      </c>
      <c r="D850" s="750" t="s">
        <v>601</v>
      </c>
      <c r="E850" s="751">
        <v>50113001</v>
      </c>
      <c r="F850" s="750" t="s">
        <v>603</v>
      </c>
      <c r="G850" s="749" t="s">
        <v>604</v>
      </c>
      <c r="H850" s="749">
        <v>176496</v>
      </c>
      <c r="I850" s="749">
        <v>76496</v>
      </c>
      <c r="J850" s="749" t="s">
        <v>674</v>
      </c>
      <c r="K850" s="749" t="s">
        <v>675</v>
      </c>
      <c r="L850" s="752">
        <v>125.43</v>
      </c>
      <c r="M850" s="752">
        <v>1</v>
      </c>
      <c r="N850" s="753">
        <v>125.43</v>
      </c>
    </row>
    <row r="851" spans="1:14" ht="14.4" customHeight="1" x14ac:dyDescent="0.3">
      <c r="A851" s="747" t="s">
        <v>576</v>
      </c>
      <c r="B851" s="748" t="s">
        <v>577</v>
      </c>
      <c r="C851" s="749" t="s">
        <v>600</v>
      </c>
      <c r="D851" s="750" t="s">
        <v>601</v>
      </c>
      <c r="E851" s="751">
        <v>50113001</v>
      </c>
      <c r="F851" s="750" t="s">
        <v>603</v>
      </c>
      <c r="G851" s="749" t="s">
        <v>604</v>
      </c>
      <c r="H851" s="749">
        <v>102679</v>
      </c>
      <c r="I851" s="749">
        <v>2679</v>
      </c>
      <c r="J851" s="749" t="s">
        <v>676</v>
      </c>
      <c r="K851" s="749" t="s">
        <v>677</v>
      </c>
      <c r="L851" s="752">
        <v>164.47999999999996</v>
      </c>
      <c r="M851" s="752">
        <v>2</v>
      </c>
      <c r="N851" s="753">
        <v>328.95999999999992</v>
      </c>
    </row>
    <row r="852" spans="1:14" ht="14.4" customHeight="1" x14ac:dyDescent="0.3">
      <c r="A852" s="747" t="s">
        <v>576</v>
      </c>
      <c r="B852" s="748" t="s">
        <v>577</v>
      </c>
      <c r="C852" s="749" t="s">
        <v>600</v>
      </c>
      <c r="D852" s="750" t="s">
        <v>601</v>
      </c>
      <c r="E852" s="751">
        <v>50113001</v>
      </c>
      <c r="F852" s="750" t="s">
        <v>603</v>
      </c>
      <c r="G852" s="749" t="s">
        <v>604</v>
      </c>
      <c r="H852" s="749">
        <v>203323</v>
      </c>
      <c r="I852" s="749">
        <v>203323</v>
      </c>
      <c r="J852" s="749" t="s">
        <v>1700</v>
      </c>
      <c r="K852" s="749" t="s">
        <v>1701</v>
      </c>
      <c r="L852" s="752">
        <v>248.24999999999977</v>
      </c>
      <c r="M852" s="752">
        <v>1</v>
      </c>
      <c r="N852" s="753">
        <v>248.24999999999977</v>
      </c>
    </row>
    <row r="853" spans="1:14" ht="14.4" customHeight="1" x14ac:dyDescent="0.3">
      <c r="A853" s="747" t="s">
        <v>576</v>
      </c>
      <c r="B853" s="748" t="s">
        <v>577</v>
      </c>
      <c r="C853" s="749" t="s">
        <v>600</v>
      </c>
      <c r="D853" s="750" t="s">
        <v>601</v>
      </c>
      <c r="E853" s="751">
        <v>50113001</v>
      </c>
      <c r="F853" s="750" t="s">
        <v>603</v>
      </c>
      <c r="G853" s="749" t="s">
        <v>604</v>
      </c>
      <c r="H853" s="749">
        <v>162317</v>
      </c>
      <c r="I853" s="749">
        <v>62317</v>
      </c>
      <c r="J853" s="749" t="s">
        <v>1461</v>
      </c>
      <c r="K853" s="749" t="s">
        <v>1462</v>
      </c>
      <c r="L853" s="752">
        <v>286</v>
      </c>
      <c r="M853" s="752">
        <v>2</v>
      </c>
      <c r="N853" s="753">
        <v>572</v>
      </c>
    </row>
    <row r="854" spans="1:14" ht="14.4" customHeight="1" x14ac:dyDescent="0.3">
      <c r="A854" s="747" t="s">
        <v>576</v>
      </c>
      <c r="B854" s="748" t="s">
        <v>577</v>
      </c>
      <c r="C854" s="749" t="s">
        <v>600</v>
      </c>
      <c r="D854" s="750" t="s">
        <v>601</v>
      </c>
      <c r="E854" s="751">
        <v>50113001</v>
      </c>
      <c r="F854" s="750" t="s">
        <v>603</v>
      </c>
      <c r="G854" s="749" t="s">
        <v>607</v>
      </c>
      <c r="H854" s="749">
        <v>183974</v>
      </c>
      <c r="I854" s="749">
        <v>83974</v>
      </c>
      <c r="J854" s="749" t="s">
        <v>680</v>
      </c>
      <c r="K854" s="749" t="s">
        <v>681</v>
      </c>
      <c r="L854" s="752">
        <v>94.11</v>
      </c>
      <c r="M854" s="752">
        <v>1</v>
      </c>
      <c r="N854" s="753">
        <v>94.11</v>
      </c>
    </row>
    <row r="855" spans="1:14" ht="14.4" customHeight="1" x14ac:dyDescent="0.3">
      <c r="A855" s="747" t="s">
        <v>576</v>
      </c>
      <c r="B855" s="748" t="s">
        <v>577</v>
      </c>
      <c r="C855" s="749" t="s">
        <v>600</v>
      </c>
      <c r="D855" s="750" t="s">
        <v>601</v>
      </c>
      <c r="E855" s="751">
        <v>50113001</v>
      </c>
      <c r="F855" s="750" t="s">
        <v>603</v>
      </c>
      <c r="G855" s="749" t="s">
        <v>604</v>
      </c>
      <c r="H855" s="749">
        <v>100409</v>
      </c>
      <c r="I855" s="749">
        <v>409</v>
      </c>
      <c r="J855" s="749" t="s">
        <v>712</v>
      </c>
      <c r="K855" s="749" t="s">
        <v>713</v>
      </c>
      <c r="L855" s="752">
        <v>70.800000000000011</v>
      </c>
      <c r="M855" s="752">
        <v>34</v>
      </c>
      <c r="N855" s="753">
        <v>2407.2000000000003</v>
      </c>
    </row>
    <row r="856" spans="1:14" ht="14.4" customHeight="1" x14ac:dyDescent="0.3">
      <c r="A856" s="747" t="s">
        <v>576</v>
      </c>
      <c r="B856" s="748" t="s">
        <v>577</v>
      </c>
      <c r="C856" s="749" t="s">
        <v>600</v>
      </c>
      <c r="D856" s="750" t="s">
        <v>601</v>
      </c>
      <c r="E856" s="751">
        <v>50113001</v>
      </c>
      <c r="F856" s="750" t="s">
        <v>603</v>
      </c>
      <c r="G856" s="749" t="s">
        <v>604</v>
      </c>
      <c r="H856" s="749">
        <v>187814</v>
      </c>
      <c r="I856" s="749">
        <v>87814</v>
      </c>
      <c r="J856" s="749" t="s">
        <v>1472</v>
      </c>
      <c r="K856" s="749" t="s">
        <v>1473</v>
      </c>
      <c r="L856" s="752">
        <v>537.55000000000007</v>
      </c>
      <c r="M856" s="752">
        <v>4</v>
      </c>
      <c r="N856" s="753">
        <v>2150.2000000000003</v>
      </c>
    </row>
    <row r="857" spans="1:14" ht="14.4" customHeight="1" x14ac:dyDescent="0.3">
      <c r="A857" s="747" t="s">
        <v>576</v>
      </c>
      <c r="B857" s="748" t="s">
        <v>577</v>
      </c>
      <c r="C857" s="749" t="s">
        <v>600</v>
      </c>
      <c r="D857" s="750" t="s">
        <v>601</v>
      </c>
      <c r="E857" s="751">
        <v>50113001</v>
      </c>
      <c r="F857" s="750" t="s">
        <v>603</v>
      </c>
      <c r="G857" s="749" t="s">
        <v>604</v>
      </c>
      <c r="H857" s="749">
        <v>102132</v>
      </c>
      <c r="I857" s="749">
        <v>2132</v>
      </c>
      <c r="J857" s="749" t="s">
        <v>715</v>
      </c>
      <c r="K857" s="749" t="s">
        <v>716</v>
      </c>
      <c r="L857" s="752">
        <v>136.12821423037104</v>
      </c>
      <c r="M857" s="752">
        <v>28</v>
      </c>
      <c r="N857" s="753">
        <v>3811.5899984503894</v>
      </c>
    </row>
    <row r="858" spans="1:14" ht="14.4" customHeight="1" x14ac:dyDescent="0.3">
      <c r="A858" s="747" t="s">
        <v>576</v>
      </c>
      <c r="B858" s="748" t="s">
        <v>577</v>
      </c>
      <c r="C858" s="749" t="s">
        <v>600</v>
      </c>
      <c r="D858" s="750" t="s">
        <v>601</v>
      </c>
      <c r="E858" s="751">
        <v>50113001</v>
      </c>
      <c r="F858" s="750" t="s">
        <v>603</v>
      </c>
      <c r="G858" s="749" t="s">
        <v>607</v>
      </c>
      <c r="H858" s="749">
        <v>848765</v>
      </c>
      <c r="I858" s="749">
        <v>107938</v>
      </c>
      <c r="J858" s="749" t="s">
        <v>746</v>
      </c>
      <c r="K858" s="749" t="s">
        <v>749</v>
      </c>
      <c r="L858" s="752">
        <v>128.97800000000001</v>
      </c>
      <c r="M858" s="752">
        <v>5</v>
      </c>
      <c r="N858" s="753">
        <v>644.89</v>
      </c>
    </row>
    <row r="859" spans="1:14" ht="14.4" customHeight="1" x14ac:dyDescent="0.3">
      <c r="A859" s="747" t="s">
        <v>576</v>
      </c>
      <c r="B859" s="748" t="s">
        <v>577</v>
      </c>
      <c r="C859" s="749" t="s">
        <v>600</v>
      </c>
      <c r="D859" s="750" t="s">
        <v>601</v>
      </c>
      <c r="E859" s="751">
        <v>50113001</v>
      </c>
      <c r="F859" s="750" t="s">
        <v>603</v>
      </c>
      <c r="G859" s="749" t="s">
        <v>604</v>
      </c>
      <c r="H859" s="749">
        <v>184090</v>
      </c>
      <c r="I859" s="749">
        <v>84090</v>
      </c>
      <c r="J859" s="749" t="s">
        <v>764</v>
      </c>
      <c r="K859" s="749" t="s">
        <v>765</v>
      </c>
      <c r="L859" s="752">
        <v>60.140000000000015</v>
      </c>
      <c r="M859" s="752">
        <v>1</v>
      </c>
      <c r="N859" s="753">
        <v>60.140000000000015</v>
      </c>
    </row>
    <row r="860" spans="1:14" ht="14.4" customHeight="1" x14ac:dyDescent="0.3">
      <c r="A860" s="747" t="s">
        <v>576</v>
      </c>
      <c r="B860" s="748" t="s">
        <v>577</v>
      </c>
      <c r="C860" s="749" t="s">
        <v>600</v>
      </c>
      <c r="D860" s="750" t="s">
        <v>601</v>
      </c>
      <c r="E860" s="751">
        <v>50113001</v>
      </c>
      <c r="F860" s="750" t="s">
        <v>603</v>
      </c>
      <c r="G860" s="749" t="s">
        <v>604</v>
      </c>
      <c r="H860" s="749">
        <v>117011</v>
      </c>
      <c r="I860" s="749">
        <v>17011</v>
      </c>
      <c r="J860" s="749" t="s">
        <v>1484</v>
      </c>
      <c r="K860" s="749" t="s">
        <v>1485</v>
      </c>
      <c r="L860" s="752">
        <v>147.63999999999999</v>
      </c>
      <c r="M860" s="752">
        <v>2</v>
      </c>
      <c r="N860" s="753">
        <v>295.27999999999997</v>
      </c>
    </row>
    <row r="861" spans="1:14" ht="14.4" customHeight="1" x14ac:dyDescent="0.3">
      <c r="A861" s="747" t="s">
        <v>576</v>
      </c>
      <c r="B861" s="748" t="s">
        <v>577</v>
      </c>
      <c r="C861" s="749" t="s">
        <v>600</v>
      </c>
      <c r="D861" s="750" t="s">
        <v>601</v>
      </c>
      <c r="E861" s="751">
        <v>50113001</v>
      </c>
      <c r="F861" s="750" t="s">
        <v>603</v>
      </c>
      <c r="G861" s="749" t="s">
        <v>604</v>
      </c>
      <c r="H861" s="749">
        <v>104071</v>
      </c>
      <c r="I861" s="749">
        <v>4071</v>
      </c>
      <c r="J861" s="749" t="s">
        <v>778</v>
      </c>
      <c r="K861" s="749" t="s">
        <v>780</v>
      </c>
      <c r="L861" s="752">
        <v>154.03000000000009</v>
      </c>
      <c r="M861" s="752">
        <v>1</v>
      </c>
      <c r="N861" s="753">
        <v>154.03000000000009</v>
      </c>
    </row>
    <row r="862" spans="1:14" ht="14.4" customHeight="1" x14ac:dyDescent="0.3">
      <c r="A862" s="747" t="s">
        <v>576</v>
      </c>
      <c r="B862" s="748" t="s">
        <v>577</v>
      </c>
      <c r="C862" s="749" t="s">
        <v>600</v>
      </c>
      <c r="D862" s="750" t="s">
        <v>601</v>
      </c>
      <c r="E862" s="751">
        <v>50113001</v>
      </c>
      <c r="F862" s="750" t="s">
        <v>603</v>
      </c>
      <c r="G862" s="749" t="s">
        <v>604</v>
      </c>
      <c r="H862" s="749">
        <v>846599</v>
      </c>
      <c r="I862" s="749">
        <v>107754</v>
      </c>
      <c r="J862" s="749" t="s">
        <v>781</v>
      </c>
      <c r="K862" s="749" t="s">
        <v>578</v>
      </c>
      <c r="L862" s="752">
        <v>131.78888888888892</v>
      </c>
      <c r="M862" s="752">
        <v>63</v>
      </c>
      <c r="N862" s="753">
        <v>8302.7000000000025</v>
      </c>
    </row>
    <row r="863" spans="1:14" ht="14.4" customHeight="1" x14ac:dyDescent="0.3">
      <c r="A863" s="747" t="s">
        <v>576</v>
      </c>
      <c r="B863" s="748" t="s">
        <v>577</v>
      </c>
      <c r="C863" s="749" t="s">
        <v>600</v>
      </c>
      <c r="D863" s="750" t="s">
        <v>601</v>
      </c>
      <c r="E863" s="751">
        <v>50113001</v>
      </c>
      <c r="F863" s="750" t="s">
        <v>603</v>
      </c>
      <c r="G863" s="749" t="s">
        <v>604</v>
      </c>
      <c r="H863" s="749">
        <v>905098</v>
      </c>
      <c r="I863" s="749">
        <v>23989</v>
      </c>
      <c r="J863" s="749" t="s">
        <v>1702</v>
      </c>
      <c r="K863" s="749" t="s">
        <v>578</v>
      </c>
      <c r="L863" s="752">
        <v>416.98995975137342</v>
      </c>
      <c r="M863" s="752">
        <v>14</v>
      </c>
      <c r="N863" s="753">
        <v>5837.8594365192275</v>
      </c>
    </row>
    <row r="864" spans="1:14" ht="14.4" customHeight="1" x14ac:dyDescent="0.3">
      <c r="A864" s="747" t="s">
        <v>576</v>
      </c>
      <c r="B864" s="748" t="s">
        <v>577</v>
      </c>
      <c r="C864" s="749" t="s">
        <v>600</v>
      </c>
      <c r="D864" s="750" t="s">
        <v>601</v>
      </c>
      <c r="E864" s="751">
        <v>50113001</v>
      </c>
      <c r="F864" s="750" t="s">
        <v>603</v>
      </c>
      <c r="G864" s="749" t="s">
        <v>578</v>
      </c>
      <c r="H864" s="749">
        <v>846826</v>
      </c>
      <c r="I864" s="749">
        <v>125002</v>
      </c>
      <c r="J864" s="749" t="s">
        <v>1502</v>
      </c>
      <c r="K864" s="749" t="s">
        <v>578</v>
      </c>
      <c r="L864" s="752">
        <v>940.97696428571419</v>
      </c>
      <c r="M864" s="752">
        <v>112</v>
      </c>
      <c r="N864" s="753">
        <v>105389.41999999998</v>
      </c>
    </row>
    <row r="865" spans="1:14" ht="14.4" customHeight="1" x14ac:dyDescent="0.3">
      <c r="A865" s="747" t="s">
        <v>576</v>
      </c>
      <c r="B865" s="748" t="s">
        <v>577</v>
      </c>
      <c r="C865" s="749" t="s">
        <v>600</v>
      </c>
      <c r="D865" s="750" t="s">
        <v>601</v>
      </c>
      <c r="E865" s="751">
        <v>50113001</v>
      </c>
      <c r="F865" s="750" t="s">
        <v>603</v>
      </c>
      <c r="G865" s="749" t="s">
        <v>604</v>
      </c>
      <c r="H865" s="749">
        <v>149990</v>
      </c>
      <c r="I865" s="749">
        <v>49990</v>
      </c>
      <c r="J865" s="749" t="s">
        <v>1510</v>
      </c>
      <c r="K865" s="749" t="s">
        <v>1511</v>
      </c>
      <c r="L865" s="752">
        <v>122.95511637034291</v>
      </c>
      <c r="M865" s="752">
        <v>135</v>
      </c>
      <c r="N865" s="753">
        <v>16598.940709996292</v>
      </c>
    </row>
    <row r="866" spans="1:14" ht="14.4" customHeight="1" x14ac:dyDescent="0.3">
      <c r="A866" s="747" t="s">
        <v>576</v>
      </c>
      <c r="B866" s="748" t="s">
        <v>577</v>
      </c>
      <c r="C866" s="749" t="s">
        <v>600</v>
      </c>
      <c r="D866" s="750" t="s">
        <v>601</v>
      </c>
      <c r="E866" s="751">
        <v>50113001</v>
      </c>
      <c r="F866" s="750" t="s">
        <v>603</v>
      </c>
      <c r="G866" s="749" t="s">
        <v>604</v>
      </c>
      <c r="H866" s="749">
        <v>102133</v>
      </c>
      <c r="I866" s="749">
        <v>2133</v>
      </c>
      <c r="J866" s="749" t="s">
        <v>877</v>
      </c>
      <c r="K866" s="749" t="s">
        <v>878</v>
      </c>
      <c r="L866" s="752">
        <v>28.137058823529419</v>
      </c>
      <c r="M866" s="752">
        <v>17</v>
      </c>
      <c r="N866" s="753">
        <v>478.3300000000001</v>
      </c>
    </row>
    <row r="867" spans="1:14" ht="14.4" customHeight="1" x14ac:dyDescent="0.3">
      <c r="A867" s="747" t="s">
        <v>576</v>
      </c>
      <c r="B867" s="748" t="s">
        <v>577</v>
      </c>
      <c r="C867" s="749" t="s">
        <v>600</v>
      </c>
      <c r="D867" s="750" t="s">
        <v>601</v>
      </c>
      <c r="E867" s="751">
        <v>50113001</v>
      </c>
      <c r="F867" s="750" t="s">
        <v>603</v>
      </c>
      <c r="G867" s="749" t="s">
        <v>604</v>
      </c>
      <c r="H867" s="749">
        <v>198880</v>
      </c>
      <c r="I867" s="749">
        <v>98880</v>
      </c>
      <c r="J867" s="749" t="s">
        <v>1515</v>
      </c>
      <c r="K867" s="749" t="s">
        <v>1516</v>
      </c>
      <c r="L867" s="752">
        <v>201.30000000000015</v>
      </c>
      <c r="M867" s="752">
        <v>131</v>
      </c>
      <c r="N867" s="753">
        <v>26370.300000000021</v>
      </c>
    </row>
    <row r="868" spans="1:14" ht="14.4" customHeight="1" x14ac:dyDescent="0.3">
      <c r="A868" s="747" t="s">
        <v>576</v>
      </c>
      <c r="B868" s="748" t="s">
        <v>577</v>
      </c>
      <c r="C868" s="749" t="s">
        <v>600</v>
      </c>
      <c r="D868" s="750" t="s">
        <v>601</v>
      </c>
      <c r="E868" s="751">
        <v>50113001</v>
      </c>
      <c r="F868" s="750" t="s">
        <v>603</v>
      </c>
      <c r="G868" s="749" t="s">
        <v>604</v>
      </c>
      <c r="H868" s="749">
        <v>47249</v>
      </c>
      <c r="I868" s="749">
        <v>47249</v>
      </c>
      <c r="J868" s="749" t="s">
        <v>887</v>
      </c>
      <c r="K868" s="749" t="s">
        <v>888</v>
      </c>
      <c r="L868" s="752">
        <v>126.50000014700611</v>
      </c>
      <c r="M868" s="752">
        <v>41</v>
      </c>
      <c r="N868" s="753">
        <v>5186.5000060272505</v>
      </c>
    </row>
    <row r="869" spans="1:14" ht="14.4" customHeight="1" x14ac:dyDescent="0.3">
      <c r="A869" s="747" t="s">
        <v>576</v>
      </c>
      <c r="B869" s="748" t="s">
        <v>577</v>
      </c>
      <c r="C869" s="749" t="s">
        <v>600</v>
      </c>
      <c r="D869" s="750" t="s">
        <v>601</v>
      </c>
      <c r="E869" s="751">
        <v>50113001</v>
      </c>
      <c r="F869" s="750" t="s">
        <v>603</v>
      </c>
      <c r="G869" s="749" t="s">
        <v>604</v>
      </c>
      <c r="H869" s="749">
        <v>193746</v>
      </c>
      <c r="I869" s="749">
        <v>93746</v>
      </c>
      <c r="J869" s="749" t="s">
        <v>904</v>
      </c>
      <c r="K869" s="749" t="s">
        <v>905</v>
      </c>
      <c r="L869" s="752">
        <v>374.28922480620162</v>
      </c>
      <c r="M869" s="752">
        <v>516</v>
      </c>
      <c r="N869" s="753">
        <v>193133.24000000002</v>
      </c>
    </row>
    <row r="870" spans="1:14" ht="14.4" customHeight="1" x14ac:dyDescent="0.3">
      <c r="A870" s="747" t="s">
        <v>576</v>
      </c>
      <c r="B870" s="748" t="s">
        <v>577</v>
      </c>
      <c r="C870" s="749" t="s">
        <v>600</v>
      </c>
      <c r="D870" s="750" t="s">
        <v>601</v>
      </c>
      <c r="E870" s="751">
        <v>50113001</v>
      </c>
      <c r="F870" s="750" t="s">
        <v>603</v>
      </c>
      <c r="G870" s="749" t="s">
        <v>604</v>
      </c>
      <c r="H870" s="749">
        <v>147193</v>
      </c>
      <c r="I870" s="749">
        <v>47193</v>
      </c>
      <c r="J870" s="749" t="s">
        <v>915</v>
      </c>
      <c r="K870" s="749" t="s">
        <v>914</v>
      </c>
      <c r="L870" s="752">
        <v>244.12142857142857</v>
      </c>
      <c r="M870" s="752">
        <v>7</v>
      </c>
      <c r="N870" s="753">
        <v>1708.85</v>
      </c>
    </row>
    <row r="871" spans="1:14" ht="14.4" customHeight="1" x14ac:dyDescent="0.3">
      <c r="A871" s="747" t="s">
        <v>576</v>
      </c>
      <c r="B871" s="748" t="s">
        <v>577</v>
      </c>
      <c r="C871" s="749" t="s">
        <v>600</v>
      </c>
      <c r="D871" s="750" t="s">
        <v>601</v>
      </c>
      <c r="E871" s="751">
        <v>50113001</v>
      </c>
      <c r="F871" s="750" t="s">
        <v>603</v>
      </c>
      <c r="G871" s="749" t="s">
        <v>604</v>
      </c>
      <c r="H871" s="749">
        <v>124067</v>
      </c>
      <c r="I871" s="749">
        <v>124067</v>
      </c>
      <c r="J871" s="749" t="s">
        <v>917</v>
      </c>
      <c r="K871" s="749" t="s">
        <v>918</v>
      </c>
      <c r="L871" s="752">
        <v>36.474471490352258</v>
      </c>
      <c r="M871" s="752">
        <v>26</v>
      </c>
      <c r="N871" s="753">
        <v>948.33625874915879</v>
      </c>
    </row>
    <row r="872" spans="1:14" ht="14.4" customHeight="1" x14ac:dyDescent="0.3">
      <c r="A872" s="747" t="s">
        <v>576</v>
      </c>
      <c r="B872" s="748" t="s">
        <v>577</v>
      </c>
      <c r="C872" s="749" t="s">
        <v>600</v>
      </c>
      <c r="D872" s="750" t="s">
        <v>601</v>
      </c>
      <c r="E872" s="751">
        <v>50113001</v>
      </c>
      <c r="F872" s="750" t="s">
        <v>603</v>
      </c>
      <c r="G872" s="749" t="s">
        <v>604</v>
      </c>
      <c r="H872" s="749">
        <v>216572</v>
      </c>
      <c r="I872" s="749">
        <v>216572</v>
      </c>
      <c r="J872" s="749" t="s">
        <v>917</v>
      </c>
      <c r="K872" s="749" t="s">
        <v>918</v>
      </c>
      <c r="L872" s="752">
        <v>36.290000000000006</v>
      </c>
      <c r="M872" s="752">
        <v>22</v>
      </c>
      <c r="N872" s="753">
        <v>798.38000000000011</v>
      </c>
    </row>
    <row r="873" spans="1:14" ht="14.4" customHeight="1" x14ac:dyDescent="0.3">
      <c r="A873" s="747" t="s">
        <v>576</v>
      </c>
      <c r="B873" s="748" t="s">
        <v>577</v>
      </c>
      <c r="C873" s="749" t="s">
        <v>600</v>
      </c>
      <c r="D873" s="750" t="s">
        <v>601</v>
      </c>
      <c r="E873" s="751">
        <v>50113001</v>
      </c>
      <c r="F873" s="750" t="s">
        <v>603</v>
      </c>
      <c r="G873" s="749" t="s">
        <v>604</v>
      </c>
      <c r="H873" s="749">
        <v>51366</v>
      </c>
      <c r="I873" s="749">
        <v>51366</v>
      </c>
      <c r="J873" s="749" t="s">
        <v>923</v>
      </c>
      <c r="K873" s="749" t="s">
        <v>924</v>
      </c>
      <c r="L873" s="752">
        <v>171.59999999107336</v>
      </c>
      <c r="M873" s="752">
        <v>48</v>
      </c>
      <c r="N873" s="753">
        <v>8236.7999995715218</v>
      </c>
    </row>
    <row r="874" spans="1:14" ht="14.4" customHeight="1" x14ac:dyDescent="0.3">
      <c r="A874" s="747" t="s">
        <v>576</v>
      </c>
      <c r="B874" s="748" t="s">
        <v>577</v>
      </c>
      <c r="C874" s="749" t="s">
        <v>600</v>
      </c>
      <c r="D874" s="750" t="s">
        <v>601</v>
      </c>
      <c r="E874" s="751">
        <v>50113001</v>
      </c>
      <c r="F874" s="750" t="s">
        <v>603</v>
      </c>
      <c r="G874" s="749" t="s">
        <v>604</v>
      </c>
      <c r="H874" s="749">
        <v>51367</v>
      </c>
      <c r="I874" s="749">
        <v>51367</v>
      </c>
      <c r="J874" s="749" t="s">
        <v>923</v>
      </c>
      <c r="K874" s="749" t="s">
        <v>925</v>
      </c>
      <c r="L874" s="752">
        <v>92.95</v>
      </c>
      <c r="M874" s="752">
        <v>1</v>
      </c>
      <c r="N874" s="753">
        <v>92.95</v>
      </c>
    </row>
    <row r="875" spans="1:14" ht="14.4" customHeight="1" x14ac:dyDescent="0.3">
      <c r="A875" s="747" t="s">
        <v>576</v>
      </c>
      <c r="B875" s="748" t="s">
        <v>577</v>
      </c>
      <c r="C875" s="749" t="s">
        <v>600</v>
      </c>
      <c r="D875" s="750" t="s">
        <v>601</v>
      </c>
      <c r="E875" s="751">
        <v>50113001</v>
      </c>
      <c r="F875" s="750" t="s">
        <v>603</v>
      </c>
      <c r="G875" s="749" t="s">
        <v>604</v>
      </c>
      <c r="H875" s="749">
        <v>51383</v>
      </c>
      <c r="I875" s="749">
        <v>51383</v>
      </c>
      <c r="J875" s="749" t="s">
        <v>923</v>
      </c>
      <c r="K875" s="749" t="s">
        <v>926</v>
      </c>
      <c r="L875" s="752">
        <v>93.5</v>
      </c>
      <c r="M875" s="752">
        <v>58</v>
      </c>
      <c r="N875" s="753">
        <v>5423</v>
      </c>
    </row>
    <row r="876" spans="1:14" ht="14.4" customHeight="1" x14ac:dyDescent="0.3">
      <c r="A876" s="747" t="s">
        <v>576</v>
      </c>
      <c r="B876" s="748" t="s">
        <v>577</v>
      </c>
      <c r="C876" s="749" t="s">
        <v>600</v>
      </c>
      <c r="D876" s="750" t="s">
        <v>601</v>
      </c>
      <c r="E876" s="751">
        <v>50113001</v>
      </c>
      <c r="F876" s="750" t="s">
        <v>603</v>
      </c>
      <c r="G876" s="749" t="s">
        <v>604</v>
      </c>
      <c r="H876" s="749">
        <v>51384</v>
      </c>
      <c r="I876" s="749">
        <v>51384</v>
      </c>
      <c r="J876" s="749" t="s">
        <v>923</v>
      </c>
      <c r="K876" s="749" t="s">
        <v>927</v>
      </c>
      <c r="L876" s="752">
        <v>192.5</v>
      </c>
      <c r="M876" s="752">
        <v>60</v>
      </c>
      <c r="N876" s="753">
        <v>11550</v>
      </c>
    </row>
    <row r="877" spans="1:14" ht="14.4" customHeight="1" x14ac:dyDescent="0.3">
      <c r="A877" s="747" t="s">
        <v>576</v>
      </c>
      <c r="B877" s="748" t="s">
        <v>577</v>
      </c>
      <c r="C877" s="749" t="s">
        <v>600</v>
      </c>
      <c r="D877" s="750" t="s">
        <v>601</v>
      </c>
      <c r="E877" s="751">
        <v>50113001</v>
      </c>
      <c r="F877" s="750" t="s">
        <v>603</v>
      </c>
      <c r="G877" s="749" t="s">
        <v>604</v>
      </c>
      <c r="H877" s="749">
        <v>132082</v>
      </c>
      <c r="I877" s="749">
        <v>32082</v>
      </c>
      <c r="J877" s="749" t="s">
        <v>928</v>
      </c>
      <c r="K877" s="749" t="s">
        <v>929</v>
      </c>
      <c r="L877" s="752">
        <v>82.63333333333334</v>
      </c>
      <c r="M877" s="752">
        <v>3</v>
      </c>
      <c r="N877" s="753">
        <v>247.9</v>
      </c>
    </row>
    <row r="878" spans="1:14" ht="14.4" customHeight="1" x14ac:dyDescent="0.3">
      <c r="A878" s="747" t="s">
        <v>576</v>
      </c>
      <c r="B878" s="748" t="s">
        <v>577</v>
      </c>
      <c r="C878" s="749" t="s">
        <v>600</v>
      </c>
      <c r="D878" s="750" t="s">
        <v>601</v>
      </c>
      <c r="E878" s="751">
        <v>50113001</v>
      </c>
      <c r="F878" s="750" t="s">
        <v>603</v>
      </c>
      <c r="G878" s="749" t="s">
        <v>604</v>
      </c>
      <c r="H878" s="749">
        <v>394712</v>
      </c>
      <c r="I878" s="749">
        <v>0</v>
      </c>
      <c r="J878" s="749" t="s">
        <v>1523</v>
      </c>
      <c r="K878" s="749" t="s">
        <v>1524</v>
      </c>
      <c r="L878" s="752">
        <v>23.70047075112937</v>
      </c>
      <c r="M878" s="752">
        <v>1122</v>
      </c>
      <c r="N878" s="753">
        <v>26591.928182767151</v>
      </c>
    </row>
    <row r="879" spans="1:14" ht="14.4" customHeight="1" x14ac:dyDescent="0.3">
      <c r="A879" s="747" t="s">
        <v>576</v>
      </c>
      <c r="B879" s="748" t="s">
        <v>577</v>
      </c>
      <c r="C879" s="749" t="s">
        <v>600</v>
      </c>
      <c r="D879" s="750" t="s">
        <v>601</v>
      </c>
      <c r="E879" s="751">
        <v>50113001</v>
      </c>
      <c r="F879" s="750" t="s">
        <v>603</v>
      </c>
      <c r="G879" s="749" t="s">
        <v>604</v>
      </c>
      <c r="H879" s="749">
        <v>158233</v>
      </c>
      <c r="I879" s="749">
        <v>58233</v>
      </c>
      <c r="J879" s="749" t="s">
        <v>1703</v>
      </c>
      <c r="K879" s="749" t="s">
        <v>1704</v>
      </c>
      <c r="L879" s="752">
        <v>558.75710416666675</v>
      </c>
      <c r="M879" s="752">
        <v>480</v>
      </c>
      <c r="N879" s="753">
        <v>268203.41000000003</v>
      </c>
    </row>
    <row r="880" spans="1:14" ht="14.4" customHeight="1" x14ac:dyDescent="0.3">
      <c r="A880" s="747" t="s">
        <v>576</v>
      </c>
      <c r="B880" s="748" t="s">
        <v>577</v>
      </c>
      <c r="C880" s="749" t="s">
        <v>600</v>
      </c>
      <c r="D880" s="750" t="s">
        <v>601</v>
      </c>
      <c r="E880" s="751">
        <v>50113001</v>
      </c>
      <c r="F880" s="750" t="s">
        <v>603</v>
      </c>
      <c r="G880" s="749" t="s">
        <v>604</v>
      </c>
      <c r="H880" s="749">
        <v>100802</v>
      </c>
      <c r="I880" s="749">
        <v>1000</v>
      </c>
      <c r="J880" s="749" t="s">
        <v>942</v>
      </c>
      <c r="K880" s="749" t="s">
        <v>943</v>
      </c>
      <c r="L880" s="752">
        <v>74.101244841978414</v>
      </c>
      <c r="M880" s="752">
        <v>12</v>
      </c>
      <c r="N880" s="753">
        <v>889.21493810374091</v>
      </c>
    </row>
    <row r="881" spans="1:14" ht="14.4" customHeight="1" x14ac:dyDescent="0.3">
      <c r="A881" s="747" t="s">
        <v>576</v>
      </c>
      <c r="B881" s="748" t="s">
        <v>577</v>
      </c>
      <c r="C881" s="749" t="s">
        <v>600</v>
      </c>
      <c r="D881" s="750" t="s">
        <v>601</v>
      </c>
      <c r="E881" s="751">
        <v>50113001</v>
      </c>
      <c r="F881" s="750" t="s">
        <v>603</v>
      </c>
      <c r="G881" s="749" t="s">
        <v>604</v>
      </c>
      <c r="H881" s="749">
        <v>134821</v>
      </c>
      <c r="I881" s="749">
        <v>134821</v>
      </c>
      <c r="J881" s="749" t="s">
        <v>948</v>
      </c>
      <c r="K881" s="749" t="s">
        <v>949</v>
      </c>
      <c r="L881" s="752">
        <v>264.99</v>
      </c>
      <c r="M881" s="752">
        <v>15</v>
      </c>
      <c r="N881" s="753">
        <v>3974.85</v>
      </c>
    </row>
    <row r="882" spans="1:14" ht="14.4" customHeight="1" x14ac:dyDescent="0.3">
      <c r="A882" s="747" t="s">
        <v>576</v>
      </c>
      <c r="B882" s="748" t="s">
        <v>577</v>
      </c>
      <c r="C882" s="749" t="s">
        <v>600</v>
      </c>
      <c r="D882" s="750" t="s">
        <v>601</v>
      </c>
      <c r="E882" s="751">
        <v>50113001</v>
      </c>
      <c r="F882" s="750" t="s">
        <v>603</v>
      </c>
      <c r="G882" s="749" t="s">
        <v>604</v>
      </c>
      <c r="H882" s="749">
        <v>134824</v>
      </c>
      <c r="I882" s="749">
        <v>134824</v>
      </c>
      <c r="J882" s="749" t="s">
        <v>1705</v>
      </c>
      <c r="K882" s="749" t="s">
        <v>1706</v>
      </c>
      <c r="L882" s="752">
        <v>199.97999999999996</v>
      </c>
      <c r="M882" s="752">
        <v>5</v>
      </c>
      <c r="N882" s="753">
        <v>999.89999999999986</v>
      </c>
    </row>
    <row r="883" spans="1:14" ht="14.4" customHeight="1" x14ac:dyDescent="0.3">
      <c r="A883" s="747" t="s">
        <v>576</v>
      </c>
      <c r="B883" s="748" t="s">
        <v>577</v>
      </c>
      <c r="C883" s="749" t="s">
        <v>600</v>
      </c>
      <c r="D883" s="750" t="s">
        <v>601</v>
      </c>
      <c r="E883" s="751">
        <v>50113001</v>
      </c>
      <c r="F883" s="750" t="s">
        <v>603</v>
      </c>
      <c r="G883" s="749" t="s">
        <v>604</v>
      </c>
      <c r="H883" s="749">
        <v>114773</v>
      </c>
      <c r="I883" s="749">
        <v>0</v>
      </c>
      <c r="J883" s="749" t="s">
        <v>1707</v>
      </c>
      <c r="K883" s="749" t="s">
        <v>951</v>
      </c>
      <c r="L883" s="752">
        <v>1507.0074999999999</v>
      </c>
      <c r="M883" s="752">
        <v>1</v>
      </c>
      <c r="N883" s="753">
        <v>1507.0074999999999</v>
      </c>
    </row>
    <row r="884" spans="1:14" ht="14.4" customHeight="1" x14ac:dyDescent="0.3">
      <c r="A884" s="747" t="s">
        <v>576</v>
      </c>
      <c r="B884" s="748" t="s">
        <v>577</v>
      </c>
      <c r="C884" s="749" t="s">
        <v>600</v>
      </c>
      <c r="D884" s="750" t="s">
        <v>601</v>
      </c>
      <c r="E884" s="751">
        <v>50113001</v>
      </c>
      <c r="F884" s="750" t="s">
        <v>603</v>
      </c>
      <c r="G884" s="749" t="s">
        <v>604</v>
      </c>
      <c r="H884" s="749">
        <v>102486</v>
      </c>
      <c r="I884" s="749">
        <v>2486</v>
      </c>
      <c r="J884" s="749" t="s">
        <v>1533</v>
      </c>
      <c r="K884" s="749" t="s">
        <v>1534</v>
      </c>
      <c r="L884" s="752">
        <v>120.84578947368425</v>
      </c>
      <c r="M884" s="752">
        <v>19</v>
      </c>
      <c r="N884" s="753">
        <v>2296.0700000000006</v>
      </c>
    </row>
    <row r="885" spans="1:14" ht="14.4" customHeight="1" x14ac:dyDescent="0.3">
      <c r="A885" s="747" t="s">
        <v>576</v>
      </c>
      <c r="B885" s="748" t="s">
        <v>577</v>
      </c>
      <c r="C885" s="749" t="s">
        <v>600</v>
      </c>
      <c r="D885" s="750" t="s">
        <v>601</v>
      </c>
      <c r="E885" s="751">
        <v>50113001</v>
      </c>
      <c r="F885" s="750" t="s">
        <v>603</v>
      </c>
      <c r="G885" s="749" t="s">
        <v>604</v>
      </c>
      <c r="H885" s="749">
        <v>107678</v>
      </c>
      <c r="I885" s="749">
        <v>107678</v>
      </c>
      <c r="J885" s="749" t="s">
        <v>956</v>
      </c>
      <c r="K885" s="749" t="s">
        <v>957</v>
      </c>
      <c r="L885" s="752">
        <v>450.51108004147221</v>
      </c>
      <c r="M885" s="752">
        <v>9</v>
      </c>
      <c r="N885" s="753">
        <v>4054.59972037325</v>
      </c>
    </row>
    <row r="886" spans="1:14" ht="14.4" customHeight="1" x14ac:dyDescent="0.3">
      <c r="A886" s="747" t="s">
        <v>576</v>
      </c>
      <c r="B886" s="748" t="s">
        <v>577</v>
      </c>
      <c r="C886" s="749" t="s">
        <v>600</v>
      </c>
      <c r="D886" s="750" t="s">
        <v>601</v>
      </c>
      <c r="E886" s="751">
        <v>50113001</v>
      </c>
      <c r="F886" s="750" t="s">
        <v>603</v>
      </c>
      <c r="G886" s="749" t="s">
        <v>604</v>
      </c>
      <c r="H886" s="749">
        <v>848725</v>
      </c>
      <c r="I886" s="749">
        <v>107677</v>
      </c>
      <c r="J886" s="749" t="s">
        <v>956</v>
      </c>
      <c r="K886" s="749" t="s">
        <v>958</v>
      </c>
      <c r="L886" s="752">
        <v>382.11</v>
      </c>
      <c r="M886" s="752">
        <v>4</v>
      </c>
      <c r="N886" s="753">
        <v>1528.44</v>
      </c>
    </row>
    <row r="887" spans="1:14" ht="14.4" customHeight="1" x14ac:dyDescent="0.3">
      <c r="A887" s="747" t="s">
        <v>576</v>
      </c>
      <c r="B887" s="748" t="s">
        <v>577</v>
      </c>
      <c r="C887" s="749" t="s">
        <v>600</v>
      </c>
      <c r="D887" s="750" t="s">
        <v>601</v>
      </c>
      <c r="E887" s="751">
        <v>50113001</v>
      </c>
      <c r="F887" s="750" t="s">
        <v>603</v>
      </c>
      <c r="G887" s="749" t="s">
        <v>604</v>
      </c>
      <c r="H887" s="749">
        <v>900881</v>
      </c>
      <c r="I887" s="749">
        <v>0</v>
      </c>
      <c r="J887" s="749" t="s">
        <v>965</v>
      </c>
      <c r="K887" s="749" t="s">
        <v>578</v>
      </c>
      <c r="L887" s="752">
        <v>143.57313387574322</v>
      </c>
      <c r="M887" s="752">
        <v>1</v>
      </c>
      <c r="N887" s="753">
        <v>143.57313387574322</v>
      </c>
    </row>
    <row r="888" spans="1:14" ht="14.4" customHeight="1" x14ac:dyDescent="0.3">
      <c r="A888" s="747" t="s">
        <v>576</v>
      </c>
      <c r="B888" s="748" t="s">
        <v>577</v>
      </c>
      <c r="C888" s="749" t="s">
        <v>600</v>
      </c>
      <c r="D888" s="750" t="s">
        <v>601</v>
      </c>
      <c r="E888" s="751">
        <v>50113001</v>
      </c>
      <c r="F888" s="750" t="s">
        <v>603</v>
      </c>
      <c r="G888" s="749" t="s">
        <v>604</v>
      </c>
      <c r="H888" s="749">
        <v>900441</v>
      </c>
      <c r="I888" s="749">
        <v>0</v>
      </c>
      <c r="J888" s="749" t="s">
        <v>1536</v>
      </c>
      <c r="K888" s="749" t="s">
        <v>1537</v>
      </c>
      <c r="L888" s="752">
        <v>162.14313878034082</v>
      </c>
      <c r="M888" s="752">
        <v>4</v>
      </c>
      <c r="N888" s="753">
        <v>648.57255512136328</v>
      </c>
    </row>
    <row r="889" spans="1:14" ht="14.4" customHeight="1" x14ac:dyDescent="0.3">
      <c r="A889" s="747" t="s">
        <v>576</v>
      </c>
      <c r="B889" s="748" t="s">
        <v>577</v>
      </c>
      <c r="C889" s="749" t="s">
        <v>600</v>
      </c>
      <c r="D889" s="750" t="s">
        <v>601</v>
      </c>
      <c r="E889" s="751">
        <v>50113001</v>
      </c>
      <c r="F889" s="750" t="s">
        <v>603</v>
      </c>
      <c r="G889" s="749" t="s">
        <v>604</v>
      </c>
      <c r="H889" s="749">
        <v>500989</v>
      </c>
      <c r="I889" s="749">
        <v>0</v>
      </c>
      <c r="J889" s="749" t="s">
        <v>970</v>
      </c>
      <c r="K889" s="749" t="s">
        <v>578</v>
      </c>
      <c r="L889" s="752">
        <v>61.558343025698946</v>
      </c>
      <c r="M889" s="752">
        <v>109</v>
      </c>
      <c r="N889" s="753">
        <v>6709.859389801185</v>
      </c>
    </row>
    <row r="890" spans="1:14" ht="14.4" customHeight="1" x14ac:dyDescent="0.3">
      <c r="A890" s="747" t="s">
        <v>576</v>
      </c>
      <c r="B890" s="748" t="s">
        <v>577</v>
      </c>
      <c r="C890" s="749" t="s">
        <v>600</v>
      </c>
      <c r="D890" s="750" t="s">
        <v>601</v>
      </c>
      <c r="E890" s="751">
        <v>50113001</v>
      </c>
      <c r="F890" s="750" t="s">
        <v>603</v>
      </c>
      <c r="G890" s="749" t="s">
        <v>604</v>
      </c>
      <c r="H890" s="749">
        <v>500979</v>
      </c>
      <c r="I890" s="749">
        <v>0</v>
      </c>
      <c r="J890" s="749" t="s">
        <v>1708</v>
      </c>
      <c r="K890" s="749" t="s">
        <v>578</v>
      </c>
      <c r="L890" s="752">
        <v>52.813542906429824</v>
      </c>
      <c r="M890" s="752">
        <v>24</v>
      </c>
      <c r="N890" s="753">
        <v>1267.5250297543157</v>
      </c>
    </row>
    <row r="891" spans="1:14" ht="14.4" customHeight="1" x14ac:dyDescent="0.3">
      <c r="A891" s="747" t="s">
        <v>576</v>
      </c>
      <c r="B891" s="748" t="s">
        <v>577</v>
      </c>
      <c r="C891" s="749" t="s">
        <v>600</v>
      </c>
      <c r="D891" s="750" t="s">
        <v>601</v>
      </c>
      <c r="E891" s="751">
        <v>50113001</v>
      </c>
      <c r="F891" s="750" t="s">
        <v>603</v>
      </c>
      <c r="G891" s="749" t="s">
        <v>604</v>
      </c>
      <c r="H891" s="749">
        <v>900814</v>
      </c>
      <c r="I891" s="749">
        <v>0</v>
      </c>
      <c r="J891" s="749" t="s">
        <v>1709</v>
      </c>
      <c r="K891" s="749" t="s">
        <v>578</v>
      </c>
      <c r="L891" s="752">
        <v>343.29996494982481</v>
      </c>
      <c r="M891" s="752">
        <v>4</v>
      </c>
      <c r="N891" s="753">
        <v>1373.1998597992992</v>
      </c>
    </row>
    <row r="892" spans="1:14" ht="14.4" customHeight="1" x14ac:dyDescent="0.3">
      <c r="A892" s="747" t="s">
        <v>576</v>
      </c>
      <c r="B892" s="748" t="s">
        <v>577</v>
      </c>
      <c r="C892" s="749" t="s">
        <v>600</v>
      </c>
      <c r="D892" s="750" t="s">
        <v>601</v>
      </c>
      <c r="E892" s="751">
        <v>50113001</v>
      </c>
      <c r="F892" s="750" t="s">
        <v>603</v>
      </c>
      <c r="G892" s="749" t="s">
        <v>604</v>
      </c>
      <c r="H892" s="749">
        <v>109210</v>
      </c>
      <c r="I892" s="749">
        <v>9210</v>
      </c>
      <c r="J892" s="749" t="s">
        <v>983</v>
      </c>
      <c r="K892" s="749" t="s">
        <v>984</v>
      </c>
      <c r="L892" s="752">
        <v>293.18</v>
      </c>
      <c r="M892" s="752">
        <v>6</v>
      </c>
      <c r="N892" s="753">
        <v>1759.08</v>
      </c>
    </row>
    <row r="893" spans="1:14" ht="14.4" customHeight="1" x14ac:dyDescent="0.3">
      <c r="A893" s="747" t="s">
        <v>576</v>
      </c>
      <c r="B893" s="748" t="s">
        <v>577</v>
      </c>
      <c r="C893" s="749" t="s">
        <v>600</v>
      </c>
      <c r="D893" s="750" t="s">
        <v>601</v>
      </c>
      <c r="E893" s="751">
        <v>50113001</v>
      </c>
      <c r="F893" s="750" t="s">
        <v>603</v>
      </c>
      <c r="G893" s="749" t="s">
        <v>604</v>
      </c>
      <c r="H893" s="749">
        <v>100498</v>
      </c>
      <c r="I893" s="749">
        <v>498</v>
      </c>
      <c r="J893" s="749" t="s">
        <v>1009</v>
      </c>
      <c r="K893" s="749" t="s">
        <v>713</v>
      </c>
      <c r="L893" s="752">
        <v>96.433333333333351</v>
      </c>
      <c r="M893" s="752">
        <v>6</v>
      </c>
      <c r="N893" s="753">
        <v>578.60000000000014</v>
      </c>
    </row>
    <row r="894" spans="1:14" ht="14.4" customHeight="1" x14ac:dyDescent="0.3">
      <c r="A894" s="747" t="s">
        <v>576</v>
      </c>
      <c r="B894" s="748" t="s">
        <v>577</v>
      </c>
      <c r="C894" s="749" t="s">
        <v>600</v>
      </c>
      <c r="D894" s="750" t="s">
        <v>601</v>
      </c>
      <c r="E894" s="751">
        <v>50113001</v>
      </c>
      <c r="F894" s="750" t="s">
        <v>603</v>
      </c>
      <c r="G894" s="749" t="s">
        <v>604</v>
      </c>
      <c r="H894" s="749">
        <v>100499</v>
      </c>
      <c r="I894" s="749">
        <v>499</v>
      </c>
      <c r="J894" s="749" t="s">
        <v>1009</v>
      </c>
      <c r="K894" s="749" t="s">
        <v>1010</v>
      </c>
      <c r="L894" s="752">
        <v>100.42477272727274</v>
      </c>
      <c r="M894" s="752">
        <v>44</v>
      </c>
      <c r="N894" s="753">
        <v>4418.6900000000005</v>
      </c>
    </row>
    <row r="895" spans="1:14" ht="14.4" customHeight="1" x14ac:dyDescent="0.3">
      <c r="A895" s="747" t="s">
        <v>576</v>
      </c>
      <c r="B895" s="748" t="s">
        <v>577</v>
      </c>
      <c r="C895" s="749" t="s">
        <v>600</v>
      </c>
      <c r="D895" s="750" t="s">
        <v>601</v>
      </c>
      <c r="E895" s="751">
        <v>50113001</v>
      </c>
      <c r="F895" s="750" t="s">
        <v>603</v>
      </c>
      <c r="G895" s="749" t="s">
        <v>604</v>
      </c>
      <c r="H895" s="749">
        <v>102439</v>
      </c>
      <c r="I895" s="749">
        <v>2439</v>
      </c>
      <c r="J895" s="749" t="s">
        <v>1552</v>
      </c>
      <c r="K895" s="749" t="s">
        <v>1553</v>
      </c>
      <c r="L895" s="752">
        <v>285.08</v>
      </c>
      <c r="M895" s="752">
        <v>14.8</v>
      </c>
      <c r="N895" s="753">
        <v>4219.1840000000002</v>
      </c>
    </row>
    <row r="896" spans="1:14" ht="14.4" customHeight="1" x14ac:dyDescent="0.3">
      <c r="A896" s="747" t="s">
        <v>576</v>
      </c>
      <c r="B896" s="748" t="s">
        <v>577</v>
      </c>
      <c r="C896" s="749" t="s">
        <v>600</v>
      </c>
      <c r="D896" s="750" t="s">
        <v>601</v>
      </c>
      <c r="E896" s="751">
        <v>50113001</v>
      </c>
      <c r="F896" s="750" t="s">
        <v>603</v>
      </c>
      <c r="G896" s="749" t="s">
        <v>604</v>
      </c>
      <c r="H896" s="749">
        <v>100502</v>
      </c>
      <c r="I896" s="749">
        <v>502</v>
      </c>
      <c r="J896" s="749" t="s">
        <v>1023</v>
      </c>
      <c r="K896" s="749" t="s">
        <v>1024</v>
      </c>
      <c r="L896" s="752">
        <v>238.95333333333329</v>
      </c>
      <c r="M896" s="752">
        <v>6</v>
      </c>
      <c r="N896" s="753">
        <v>1433.7199999999998</v>
      </c>
    </row>
    <row r="897" spans="1:14" ht="14.4" customHeight="1" x14ac:dyDescent="0.3">
      <c r="A897" s="747" t="s">
        <v>576</v>
      </c>
      <c r="B897" s="748" t="s">
        <v>577</v>
      </c>
      <c r="C897" s="749" t="s">
        <v>600</v>
      </c>
      <c r="D897" s="750" t="s">
        <v>601</v>
      </c>
      <c r="E897" s="751">
        <v>50113001</v>
      </c>
      <c r="F897" s="750" t="s">
        <v>603</v>
      </c>
      <c r="G897" s="749" t="s">
        <v>604</v>
      </c>
      <c r="H897" s="749">
        <v>102684</v>
      </c>
      <c r="I897" s="749">
        <v>2684</v>
      </c>
      <c r="J897" s="749" t="s">
        <v>1023</v>
      </c>
      <c r="K897" s="749" t="s">
        <v>1025</v>
      </c>
      <c r="L897" s="752">
        <v>73.087812289312822</v>
      </c>
      <c r="M897" s="752">
        <v>61</v>
      </c>
      <c r="N897" s="753">
        <v>4458.3565496480824</v>
      </c>
    </row>
    <row r="898" spans="1:14" ht="14.4" customHeight="1" x14ac:dyDescent="0.3">
      <c r="A898" s="747" t="s">
        <v>576</v>
      </c>
      <c r="B898" s="748" t="s">
        <v>577</v>
      </c>
      <c r="C898" s="749" t="s">
        <v>600</v>
      </c>
      <c r="D898" s="750" t="s">
        <v>601</v>
      </c>
      <c r="E898" s="751">
        <v>50113001</v>
      </c>
      <c r="F898" s="750" t="s">
        <v>603</v>
      </c>
      <c r="G898" s="749" t="s">
        <v>607</v>
      </c>
      <c r="H898" s="749">
        <v>127737</v>
      </c>
      <c r="I898" s="749">
        <v>127737</v>
      </c>
      <c r="J898" s="749" t="s">
        <v>1031</v>
      </c>
      <c r="K898" s="749" t="s">
        <v>1032</v>
      </c>
      <c r="L898" s="752">
        <v>67.319999999999979</v>
      </c>
      <c r="M898" s="752">
        <v>22</v>
      </c>
      <c r="N898" s="753">
        <v>1481.0399999999995</v>
      </c>
    </row>
    <row r="899" spans="1:14" ht="14.4" customHeight="1" x14ac:dyDescent="0.3">
      <c r="A899" s="747" t="s">
        <v>576</v>
      </c>
      <c r="B899" s="748" t="s">
        <v>577</v>
      </c>
      <c r="C899" s="749" t="s">
        <v>600</v>
      </c>
      <c r="D899" s="750" t="s">
        <v>601</v>
      </c>
      <c r="E899" s="751">
        <v>50113001</v>
      </c>
      <c r="F899" s="750" t="s">
        <v>603</v>
      </c>
      <c r="G899" s="749" t="s">
        <v>607</v>
      </c>
      <c r="H899" s="749">
        <v>127738</v>
      </c>
      <c r="I899" s="749">
        <v>127738</v>
      </c>
      <c r="J899" s="749" t="s">
        <v>1031</v>
      </c>
      <c r="K899" s="749" t="s">
        <v>1555</v>
      </c>
      <c r="L899" s="752">
        <v>95.370014647368848</v>
      </c>
      <c r="M899" s="752">
        <v>36</v>
      </c>
      <c r="N899" s="753">
        <v>3433.3205273052786</v>
      </c>
    </row>
    <row r="900" spans="1:14" ht="14.4" customHeight="1" x14ac:dyDescent="0.3">
      <c r="A900" s="747" t="s">
        <v>576</v>
      </c>
      <c r="B900" s="748" t="s">
        <v>577</v>
      </c>
      <c r="C900" s="749" t="s">
        <v>600</v>
      </c>
      <c r="D900" s="750" t="s">
        <v>601</v>
      </c>
      <c r="E900" s="751">
        <v>50113001</v>
      </c>
      <c r="F900" s="750" t="s">
        <v>603</v>
      </c>
      <c r="G900" s="749" t="s">
        <v>578</v>
      </c>
      <c r="H900" s="749">
        <v>130187</v>
      </c>
      <c r="I900" s="749">
        <v>30187</v>
      </c>
      <c r="J900" s="749" t="s">
        <v>1556</v>
      </c>
      <c r="K900" s="749" t="s">
        <v>1557</v>
      </c>
      <c r="L900" s="752">
        <v>126.65000000000002</v>
      </c>
      <c r="M900" s="752">
        <v>4</v>
      </c>
      <c r="N900" s="753">
        <v>506.60000000000008</v>
      </c>
    </row>
    <row r="901" spans="1:14" ht="14.4" customHeight="1" x14ac:dyDescent="0.3">
      <c r="A901" s="747" t="s">
        <v>576</v>
      </c>
      <c r="B901" s="748" t="s">
        <v>577</v>
      </c>
      <c r="C901" s="749" t="s">
        <v>600</v>
      </c>
      <c r="D901" s="750" t="s">
        <v>601</v>
      </c>
      <c r="E901" s="751">
        <v>50113001</v>
      </c>
      <c r="F901" s="750" t="s">
        <v>603</v>
      </c>
      <c r="G901" s="749" t="s">
        <v>604</v>
      </c>
      <c r="H901" s="749">
        <v>194763</v>
      </c>
      <c r="I901" s="749">
        <v>94763</v>
      </c>
      <c r="J901" s="749" t="s">
        <v>1562</v>
      </c>
      <c r="K901" s="749" t="s">
        <v>1563</v>
      </c>
      <c r="L901" s="752">
        <v>84.379242467770311</v>
      </c>
      <c r="M901" s="752">
        <v>1</v>
      </c>
      <c r="N901" s="753">
        <v>84.379242467770311</v>
      </c>
    </row>
    <row r="902" spans="1:14" ht="14.4" customHeight="1" x14ac:dyDescent="0.3">
      <c r="A902" s="747" t="s">
        <v>576</v>
      </c>
      <c r="B902" s="748" t="s">
        <v>577</v>
      </c>
      <c r="C902" s="749" t="s">
        <v>600</v>
      </c>
      <c r="D902" s="750" t="s">
        <v>601</v>
      </c>
      <c r="E902" s="751">
        <v>50113001</v>
      </c>
      <c r="F902" s="750" t="s">
        <v>603</v>
      </c>
      <c r="G902" s="749" t="s">
        <v>604</v>
      </c>
      <c r="H902" s="749">
        <v>104307</v>
      </c>
      <c r="I902" s="749">
        <v>4307</v>
      </c>
      <c r="J902" s="749" t="s">
        <v>1062</v>
      </c>
      <c r="K902" s="749" t="s">
        <v>1063</v>
      </c>
      <c r="L902" s="752">
        <v>352.02333333333337</v>
      </c>
      <c r="M902" s="752">
        <v>3</v>
      </c>
      <c r="N902" s="753">
        <v>1056.0700000000002</v>
      </c>
    </row>
    <row r="903" spans="1:14" ht="14.4" customHeight="1" x14ac:dyDescent="0.3">
      <c r="A903" s="747" t="s">
        <v>576</v>
      </c>
      <c r="B903" s="748" t="s">
        <v>577</v>
      </c>
      <c r="C903" s="749" t="s">
        <v>600</v>
      </c>
      <c r="D903" s="750" t="s">
        <v>601</v>
      </c>
      <c r="E903" s="751">
        <v>50113001</v>
      </c>
      <c r="F903" s="750" t="s">
        <v>603</v>
      </c>
      <c r="G903" s="749" t="s">
        <v>604</v>
      </c>
      <c r="H903" s="749">
        <v>100536</v>
      </c>
      <c r="I903" s="749">
        <v>536</v>
      </c>
      <c r="J903" s="749" t="s">
        <v>1064</v>
      </c>
      <c r="K903" s="749" t="s">
        <v>611</v>
      </c>
      <c r="L903" s="752">
        <v>132.86123188405796</v>
      </c>
      <c r="M903" s="752">
        <v>276</v>
      </c>
      <c r="N903" s="753">
        <v>36669.699999999997</v>
      </c>
    </row>
    <row r="904" spans="1:14" ht="14.4" customHeight="1" x14ac:dyDescent="0.3">
      <c r="A904" s="747" t="s">
        <v>576</v>
      </c>
      <c r="B904" s="748" t="s">
        <v>577</v>
      </c>
      <c r="C904" s="749" t="s">
        <v>600</v>
      </c>
      <c r="D904" s="750" t="s">
        <v>601</v>
      </c>
      <c r="E904" s="751">
        <v>50113001</v>
      </c>
      <c r="F904" s="750" t="s">
        <v>603</v>
      </c>
      <c r="G904" s="749" t="s">
        <v>604</v>
      </c>
      <c r="H904" s="749">
        <v>162579</v>
      </c>
      <c r="I904" s="749">
        <v>162579</v>
      </c>
      <c r="J904" s="749" t="s">
        <v>1710</v>
      </c>
      <c r="K904" s="749" t="s">
        <v>1711</v>
      </c>
      <c r="L904" s="752">
        <v>50.490000000000009</v>
      </c>
      <c r="M904" s="752">
        <v>2</v>
      </c>
      <c r="N904" s="753">
        <v>100.98000000000002</v>
      </c>
    </row>
    <row r="905" spans="1:14" ht="14.4" customHeight="1" x14ac:dyDescent="0.3">
      <c r="A905" s="747" t="s">
        <v>576</v>
      </c>
      <c r="B905" s="748" t="s">
        <v>577</v>
      </c>
      <c r="C905" s="749" t="s">
        <v>600</v>
      </c>
      <c r="D905" s="750" t="s">
        <v>601</v>
      </c>
      <c r="E905" s="751">
        <v>50113001</v>
      </c>
      <c r="F905" s="750" t="s">
        <v>603</v>
      </c>
      <c r="G905" s="749" t="s">
        <v>604</v>
      </c>
      <c r="H905" s="749">
        <v>100874</v>
      </c>
      <c r="I905" s="749">
        <v>874</v>
      </c>
      <c r="J905" s="749" t="s">
        <v>1071</v>
      </c>
      <c r="K905" s="749" t="s">
        <v>1072</v>
      </c>
      <c r="L905" s="752">
        <v>46.581333333333333</v>
      </c>
      <c r="M905" s="752">
        <v>45</v>
      </c>
      <c r="N905" s="753">
        <v>2096.16</v>
      </c>
    </row>
    <row r="906" spans="1:14" ht="14.4" customHeight="1" x14ac:dyDescent="0.3">
      <c r="A906" s="747" t="s">
        <v>576</v>
      </c>
      <c r="B906" s="748" t="s">
        <v>577</v>
      </c>
      <c r="C906" s="749" t="s">
        <v>600</v>
      </c>
      <c r="D906" s="750" t="s">
        <v>601</v>
      </c>
      <c r="E906" s="751">
        <v>50113001</v>
      </c>
      <c r="F906" s="750" t="s">
        <v>603</v>
      </c>
      <c r="G906" s="749" t="s">
        <v>604</v>
      </c>
      <c r="H906" s="749">
        <v>849310</v>
      </c>
      <c r="I906" s="749">
        <v>126689</v>
      </c>
      <c r="J906" s="749" t="s">
        <v>1103</v>
      </c>
      <c r="K906" s="749" t="s">
        <v>1104</v>
      </c>
      <c r="L906" s="752">
        <v>218.9</v>
      </c>
      <c r="M906" s="752">
        <v>8</v>
      </c>
      <c r="N906" s="753">
        <v>1751.2</v>
      </c>
    </row>
    <row r="907" spans="1:14" ht="14.4" customHeight="1" x14ac:dyDescent="0.3">
      <c r="A907" s="747" t="s">
        <v>576</v>
      </c>
      <c r="B907" s="748" t="s">
        <v>577</v>
      </c>
      <c r="C907" s="749" t="s">
        <v>600</v>
      </c>
      <c r="D907" s="750" t="s">
        <v>601</v>
      </c>
      <c r="E907" s="751">
        <v>50113001</v>
      </c>
      <c r="F907" s="750" t="s">
        <v>603</v>
      </c>
      <c r="G907" s="749" t="s">
        <v>604</v>
      </c>
      <c r="H907" s="749">
        <v>129027</v>
      </c>
      <c r="I907" s="749">
        <v>129027</v>
      </c>
      <c r="J907" s="749" t="s">
        <v>1578</v>
      </c>
      <c r="K907" s="749" t="s">
        <v>1579</v>
      </c>
      <c r="L907" s="752">
        <v>841.4999363897241</v>
      </c>
      <c r="M907" s="752">
        <v>16</v>
      </c>
      <c r="N907" s="753">
        <v>13463.998982235586</v>
      </c>
    </row>
    <row r="908" spans="1:14" ht="14.4" customHeight="1" x14ac:dyDescent="0.3">
      <c r="A908" s="747" t="s">
        <v>576</v>
      </c>
      <c r="B908" s="748" t="s">
        <v>577</v>
      </c>
      <c r="C908" s="749" t="s">
        <v>600</v>
      </c>
      <c r="D908" s="750" t="s">
        <v>601</v>
      </c>
      <c r="E908" s="751">
        <v>50113001</v>
      </c>
      <c r="F908" s="750" t="s">
        <v>603</v>
      </c>
      <c r="G908" s="749" t="s">
        <v>604</v>
      </c>
      <c r="H908" s="749">
        <v>113373</v>
      </c>
      <c r="I908" s="749">
        <v>154858</v>
      </c>
      <c r="J908" s="749" t="s">
        <v>1582</v>
      </c>
      <c r="K908" s="749" t="s">
        <v>1583</v>
      </c>
      <c r="L908" s="752">
        <v>257.8080661157025</v>
      </c>
      <c r="M908" s="752">
        <v>605</v>
      </c>
      <c r="N908" s="753">
        <v>155973.88</v>
      </c>
    </row>
    <row r="909" spans="1:14" ht="14.4" customHeight="1" x14ac:dyDescent="0.3">
      <c r="A909" s="747" t="s">
        <v>576</v>
      </c>
      <c r="B909" s="748" t="s">
        <v>577</v>
      </c>
      <c r="C909" s="749" t="s">
        <v>600</v>
      </c>
      <c r="D909" s="750" t="s">
        <v>601</v>
      </c>
      <c r="E909" s="751">
        <v>50113001</v>
      </c>
      <c r="F909" s="750" t="s">
        <v>603</v>
      </c>
      <c r="G909" s="749" t="s">
        <v>604</v>
      </c>
      <c r="H909" s="749">
        <v>187721</v>
      </c>
      <c r="I909" s="749">
        <v>87721</v>
      </c>
      <c r="J909" s="749" t="s">
        <v>1584</v>
      </c>
      <c r="K909" s="749" t="s">
        <v>1585</v>
      </c>
      <c r="L909" s="752">
        <v>95.525714285714301</v>
      </c>
      <c r="M909" s="752">
        <v>14</v>
      </c>
      <c r="N909" s="753">
        <v>1337.3600000000001</v>
      </c>
    </row>
    <row r="910" spans="1:14" ht="14.4" customHeight="1" x14ac:dyDescent="0.3">
      <c r="A910" s="747" t="s">
        <v>576</v>
      </c>
      <c r="B910" s="748" t="s">
        <v>577</v>
      </c>
      <c r="C910" s="749" t="s">
        <v>600</v>
      </c>
      <c r="D910" s="750" t="s">
        <v>601</v>
      </c>
      <c r="E910" s="751">
        <v>50113001</v>
      </c>
      <c r="F910" s="750" t="s">
        <v>603</v>
      </c>
      <c r="G910" s="749" t="s">
        <v>604</v>
      </c>
      <c r="H910" s="749">
        <v>118304</v>
      </c>
      <c r="I910" s="749">
        <v>18304</v>
      </c>
      <c r="J910" s="749" t="s">
        <v>1119</v>
      </c>
      <c r="K910" s="749" t="s">
        <v>1120</v>
      </c>
      <c r="L910" s="752">
        <v>185.61076709709855</v>
      </c>
      <c r="M910" s="752">
        <v>119</v>
      </c>
      <c r="N910" s="753">
        <v>22087.681284554728</v>
      </c>
    </row>
    <row r="911" spans="1:14" ht="14.4" customHeight="1" x14ac:dyDescent="0.3">
      <c r="A911" s="747" t="s">
        <v>576</v>
      </c>
      <c r="B911" s="748" t="s">
        <v>577</v>
      </c>
      <c r="C911" s="749" t="s">
        <v>600</v>
      </c>
      <c r="D911" s="750" t="s">
        <v>601</v>
      </c>
      <c r="E911" s="751">
        <v>50113001</v>
      </c>
      <c r="F911" s="750" t="s">
        <v>603</v>
      </c>
      <c r="G911" s="749" t="s">
        <v>604</v>
      </c>
      <c r="H911" s="749">
        <v>118305</v>
      </c>
      <c r="I911" s="749">
        <v>18305</v>
      </c>
      <c r="J911" s="749" t="s">
        <v>1119</v>
      </c>
      <c r="K911" s="749" t="s">
        <v>1121</v>
      </c>
      <c r="L911" s="752">
        <v>241.9999994750855</v>
      </c>
      <c r="M911" s="752">
        <v>91</v>
      </c>
      <c r="N911" s="753">
        <v>22021.999952232782</v>
      </c>
    </row>
    <row r="912" spans="1:14" ht="14.4" customHeight="1" x14ac:dyDescent="0.3">
      <c r="A912" s="747" t="s">
        <v>576</v>
      </c>
      <c r="B912" s="748" t="s">
        <v>577</v>
      </c>
      <c r="C912" s="749" t="s">
        <v>600</v>
      </c>
      <c r="D912" s="750" t="s">
        <v>601</v>
      </c>
      <c r="E912" s="751">
        <v>50113001</v>
      </c>
      <c r="F912" s="750" t="s">
        <v>603</v>
      </c>
      <c r="G912" s="749" t="s">
        <v>604</v>
      </c>
      <c r="H912" s="749">
        <v>159357</v>
      </c>
      <c r="I912" s="749">
        <v>59357</v>
      </c>
      <c r="J912" s="749" t="s">
        <v>1590</v>
      </c>
      <c r="K912" s="749" t="s">
        <v>1591</v>
      </c>
      <c r="L912" s="752">
        <v>188.88009780761905</v>
      </c>
      <c r="M912" s="752">
        <v>74</v>
      </c>
      <c r="N912" s="753">
        <v>13977.127237763809</v>
      </c>
    </row>
    <row r="913" spans="1:14" ht="14.4" customHeight="1" x14ac:dyDescent="0.3">
      <c r="A913" s="747" t="s">
        <v>576</v>
      </c>
      <c r="B913" s="748" t="s">
        <v>577</v>
      </c>
      <c r="C913" s="749" t="s">
        <v>600</v>
      </c>
      <c r="D913" s="750" t="s">
        <v>601</v>
      </c>
      <c r="E913" s="751">
        <v>50113001</v>
      </c>
      <c r="F913" s="750" t="s">
        <v>603</v>
      </c>
      <c r="G913" s="749" t="s">
        <v>604</v>
      </c>
      <c r="H913" s="749">
        <v>159358</v>
      </c>
      <c r="I913" s="749">
        <v>59358</v>
      </c>
      <c r="J913" s="749" t="s">
        <v>1590</v>
      </c>
      <c r="K913" s="749" t="s">
        <v>1712</v>
      </c>
      <c r="L913" s="752">
        <v>326.48</v>
      </c>
      <c r="M913" s="752">
        <v>4</v>
      </c>
      <c r="N913" s="753">
        <v>1305.92</v>
      </c>
    </row>
    <row r="914" spans="1:14" ht="14.4" customHeight="1" x14ac:dyDescent="0.3">
      <c r="A914" s="747" t="s">
        <v>576</v>
      </c>
      <c r="B914" s="748" t="s">
        <v>577</v>
      </c>
      <c r="C914" s="749" t="s">
        <v>600</v>
      </c>
      <c r="D914" s="750" t="s">
        <v>601</v>
      </c>
      <c r="E914" s="751">
        <v>50113001</v>
      </c>
      <c r="F914" s="750" t="s">
        <v>603</v>
      </c>
      <c r="G914" s="749" t="s">
        <v>607</v>
      </c>
      <c r="H914" s="749">
        <v>846853</v>
      </c>
      <c r="I914" s="749">
        <v>124418</v>
      </c>
      <c r="J914" s="749" t="s">
        <v>1592</v>
      </c>
      <c r="K914" s="749" t="s">
        <v>1593</v>
      </c>
      <c r="L914" s="752">
        <v>705.83333333333337</v>
      </c>
      <c r="M914" s="752">
        <v>24</v>
      </c>
      <c r="N914" s="753">
        <v>16940</v>
      </c>
    </row>
    <row r="915" spans="1:14" ht="14.4" customHeight="1" x14ac:dyDescent="0.3">
      <c r="A915" s="747" t="s">
        <v>576</v>
      </c>
      <c r="B915" s="748" t="s">
        <v>577</v>
      </c>
      <c r="C915" s="749" t="s">
        <v>600</v>
      </c>
      <c r="D915" s="750" t="s">
        <v>601</v>
      </c>
      <c r="E915" s="751">
        <v>50113001</v>
      </c>
      <c r="F915" s="750" t="s">
        <v>603</v>
      </c>
      <c r="G915" s="749" t="s">
        <v>607</v>
      </c>
      <c r="H915" s="749">
        <v>160319</v>
      </c>
      <c r="I915" s="749">
        <v>160319</v>
      </c>
      <c r="J915" s="749" t="s">
        <v>1600</v>
      </c>
      <c r="K915" s="749" t="s">
        <v>1601</v>
      </c>
      <c r="L915" s="752">
        <v>2032.7999999999995</v>
      </c>
      <c r="M915" s="752">
        <v>22</v>
      </c>
      <c r="N915" s="753">
        <v>44721.599999999991</v>
      </c>
    </row>
    <row r="916" spans="1:14" ht="14.4" customHeight="1" x14ac:dyDescent="0.3">
      <c r="A916" s="747" t="s">
        <v>576</v>
      </c>
      <c r="B916" s="748" t="s">
        <v>577</v>
      </c>
      <c r="C916" s="749" t="s">
        <v>600</v>
      </c>
      <c r="D916" s="750" t="s">
        <v>601</v>
      </c>
      <c r="E916" s="751">
        <v>50113001</v>
      </c>
      <c r="F916" s="750" t="s">
        <v>603</v>
      </c>
      <c r="G916" s="749" t="s">
        <v>607</v>
      </c>
      <c r="H916" s="749">
        <v>109711</v>
      </c>
      <c r="I916" s="749">
        <v>9711</v>
      </c>
      <c r="J916" s="749" t="s">
        <v>1149</v>
      </c>
      <c r="K916" s="749" t="s">
        <v>1605</v>
      </c>
      <c r="L916" s="752">
        <v>171.11941176470592</v>
      </c>
      <c r="M916" s="752">
        <v>17</v>
      </c>
      <c r="N916" s="753">
        <v>2909.0300000000007</v>
      </c>
    </row>
    <row r="917" spans="1:14" ht="14.4" customHeight="1" x14ac:dyDescent="0.3">
      <c r="A917" s="747" t="s">
        <v>576</v>
      </c>
      <c r="B917" s="748" t="s">
        <v>577</v>
      </c>
      <c r="C917" s="749" t="s">
        <v>600</v>
      </c>
      <c r="D917" s="750" t="s">
        <v>601</v>
      </c>
      <c r="E917" s="751">
        <v>50113001</v>
      </c>
      <c r="F917" s="750" t="s">
        <v>603</v>
      </c>
      <c r="G917" s="749" t="s">
        <v>604</v>
      </c>
      <c r="H917" s="749">
        <v>173399</v>
      </c>
      <c r="I917" s="749">
        <v>173399</v>
      </c>
      <c r="J917" s="749" t="s">
        <v>1713</v>
      </c>
      <c r="K917" s="749" t="s">
        <v>1714</v>
      </c>
      <c r="L917" s="752">
        <v>11175.12</v>
      </c>
      <c r="M917" s="752">
        <v>12</v>
      </c>
      <c r="N917" s="753">
        <v>134101.44</v>
      </c>
    </row>
    <row r="918" spans="1:14" ht="14.4" customHeight="1" x14ac:dyDescent="0.3">
      <c r="A918" s="747" t="s">
        <v>576</v>
      </c>
      <c r="B918" s="748" t="s">
        <v>577</v>
      </c>
      <c r="C918" s="749" t="s">
        <v>600</v>
      </c>
      <c r="D918" s="750" t="s">
        <v>601</v>
      </c>
      <c r="E918" s="751">
        <v>50113001</v>
      </c>
      <c r="F918" s="750" t="s">
        <v>603</v>
      </c>
      <c r="G918" s="749" t="s">
        <v>607</v>
      </c>
      <c r="H918" s="749">
        <v>130779</v>
      </c>
      <c r="I918" s="749">
        <v>30779</v>
      </c>
      <c r="J918" s="749" t="s">
        <v>1608</v>
      </c>
      <c r="K918" s="749" t="s">
        <v>1609</v>
      </c>
      <c r="L918" s="752">
        <v>147.76000000000002</v>
      </c>
      <c r="M918" s="752">
        <v>54</v>
      </c>
      <c r="N918" s="753">
        <v>7979.0400000000009</v>
      </c>
    </row>
    <row r="919" spans="1:14" ht="14.4" customHeight="1" x14ac:dyDescent="0.3">
      <c r="A919" s="747" t="s">
        <v>576</v>
      </c>
      <c r="B919" s="748" t="s">
        <v>577</v>
      </c>
      <c r="C919" s="749" t="s">
        <v>600</v>
      </c>
      <c r="D919" s="750" t="s">
        <v>601</v>
      </c>
      <c r="E919" s="751">
        <v>50113001</v>
      </c>
      <c r="F919" s="750" t="s">
        <v>603</v>
      </c>
      <c r="G919" s="749" t="s">
        <v>607</v>
      </c>
      <c r="H919" s="749">
        <v>121088</v>
      </c>
      <c r="I919" s="749">
        <v>21088</v>
      </c>
      <c r="J919" s="749" t="s">
        <v>1610</v>
      </c>
      <c r="K919" s="749" t="s">
        <v>1611</v>
      </c>
      <c r="L919" s="752">
        <v>685.40000829696737</v>
      </c>
      <c r="M919" s="752">
        <v>118</v>
      </c>
      <c r="N919" s="753">
        <v>80877.200979042143</v>
      </c>
    </row>
    <row r="920" spans="1:14" ht="14.4" customHeight="1" x14ac:dyDescent="0.3">
      <c r="A920" s="747" t="s">
        <v>576</v>
      </c>
      <c r="B920" s="748" t="s">
        <v>577</v>
      </c>
      <c r="C920" s="749" t="s">
        <v>600</v>
      </c>
      <c r="D920" s="750" t="s">
        <v>601</v>
      </c>
      <c r="E920" s="751">
        <v>50113001</v>
      </c>
      <c r="F920" s="750" t="s">
        <v>603</v>
      </c>
      <c r="G920" s="749" t="s">
        <v>604</v>
      </c>
      <c r="H920" s="749">
        <v>154269</v>
      </c>
      <c r="I920" s="749">
        <v>154269</v>
      </c>
      <c r="J920" s="749" t="s">
        <v>1715</v>
      </c>
      <c r="K920" s="749" t="s">
        <v>1716</v>
      </c>
      <c r="L920" s="752">
        <v>14527.310355329952</v>
      </c>
      <c r="M920" s="752">
        <v>0.65666666666666673</v>
      </c>
      <c r="N920" s="753">
        <v>9539.6004666666686</v>
      </c>
    </row>
    <row r="921" spans="1:14" ht="14.4" customHeight="1" x14ac:dyDescent="0.3">
      <c r="A921" s="747" t="s">
        <v>576</v>
      </c>
      <c r="B921" s="748" t="s">
        <v>577</v>
      </c>
      <c r="C921" s="749" t="s">
        <v>600</v>
      </c>
      <c r="D921" s="750" t="s">
        <v>601</v>
      </c>
      <c r="E921" s="751">
        <v>50113001</v>
      </c>
      <c r="F921" s="750" t="s">
        <v>603</v>
      </c>
      <c r="G921" s="749" t="s">
        <v>604</v>
      </c>
      <c r="H921" s="749">
        <v>161371</v>
      </c>
      <c r="I921" s="749">
        <v>161371</v>
      </c>
      <c r="J921" s="749" t="s">
        <v>1612</v>
      </c>
      <c r="K921" s="749" t="s">
        <v>918</v>
      </c>
      <c r="L921" s="752">
        <v>62.209499939136805</v>
      </c>
      <c r="M921" s="752">
        <v>8</v>
      </c>
      <c r="N921" s="753">
        <v>497.67599951309444</v>
      </c>
    </row>
    <row r="922" spans="1:14" ht="14.4" customHeight="1" x14ac:dyDescent="0.3">
      <c r="A922" s="747" t="s">
        <v>576</v>
      </c>
      <c r="B922" s="748" t="s">
        <v>577</v>
      </c>
      <c r="C922" s="749" t="s">
        <v>600</v>
      </c>
      <c r="D922" s="750" t="s">
        <v>601</v>
      </c>
      <c r="E922" s="751">
        <v>50113001</v>
      </c>
      <c r="F922" s="750" t="s">
        <v>603</v>
      </c>
      <c r="G922" s="749" t="s">
        <v>604</v>
      </c>
      <c r="H922" s="749">
        <v>100610</v>
      </c>
      <c r="I922" s="749">
        <v>610</v>
      </c>
      <c r="J922" s="749" t="s">
        <v>1172</v>
      </c>
      <c r="K922" s="749" t="s">
        <v>1173</v>
      </c>
      <c r="L922" s="752">
        <v>64.16</v>
      </c>
      <c r="M922" s="752">
        <v>1</v>
      </c>
      <c r="N922" s="753">
        <v>64.16</v>
      </c>
    </row>
    <row r="923" spans="1:14" ht="14.4" customHeight="1" x14ac:dyDescent="0.3">
      <c r="A923" s="747" t="s">
        <v>576</v>
      </c>
      <c r="B923" s="748" t="s">
        <v>577</v>
      </c>
      <c r="C923" s="749" t="s">
        <v>600</v>
      </c>
      <c r="D923" s="750" t="s">
        <v>601</v>
      </c>
      <c r="E923" s="751">
        <v>50113001</v>
      </c>
      <c r="F923" s="750" t="s">
        <v>603</v>
      </c>
      <c r="G923" s="749" t="s">
        <v>604</v>
      </c>
      <c r="H923" s="749">
        <v>128176</v>
      </c>
      <c r="I923" s="749">
        <v>28176</v>
      </c>
      <c r="J923" s="749" t="s">
        <v>1717</v>
      </c>
      <c r="K923" s="749" t="s">
        <v>1718</v>
      </c>
      <c r="L923" s="752">
        <v>6954.9683333333332</v>
      </c>
      <c r="M923" s="752">
        <v>12</v>
      </c>
      <c r="N923" s="753">
        <v>83459.62</v>
      </c>
    </row>
    <row r="924" spans="1:14" ht="14.4" customHeight="1" x14ac:dyDescent="0.3">
      <c r="A924" s="747" t="s">
        <v>576</v>
      </c>
      <c r="B924" s="748" t="s">
        <v>577</v>
      </c>
      <c r="C924" s="749" t="s">
        <v>600</v>
      </c>
      <c r="D924" s="750" t="s">
        <v>601</v>
      </c>
      <c r="E924" s="751">
        <v>50113001</v>
      </c>
      <c r="F924" s="750" t="s">
        <v>603</v>
      </c>
      <c r="G924" s="749" t="s">
        <v>604</v>
      </c>
      <c r="H924" s="749">
        <v>128178</v>
      </c>
      <c r="I924" s="749">
        <v>28178</v>
      </c>
      <c r="J924" s="749" t="s">
        <v>1717</v>
      </c>
      <c r="K924" s="749" t="s">
        <v>1719</v>
      </c>
      <c r="L924" s="752">
        <v>1325.359964499447</v>
      </c>
      <c r="M924" s="752">
        <v>40</v>
      </c>
      <c r="N924" s="753">
        <v>53014.398579977875</v>
      </c>
    </row>
    <row r="925" spans="1:14" ht="14.4" customHeight="1" x14ac:dyDescent="0.3">
      <c r="A925" s="747" t="s">
        <v>576</v>
      </c>
      <c r="B925" s="748" t="s">
        <v>577</v>
      </c>
      <c r="C925" s="749" t="s">
        <v>600</v>
      </c>
      <c r="D925" s="750" t="s">
        <v>601</v>
      </c>
      <c r="E925" s="751">
        <v>50113001</v>
      </c>
      <c r="F925" s="750" t="s">
        <v>603</v>
      </c>
      <c r="G925" s="749" t="s">
        <v>604</v>
      </c>
      <c r="H925" s="749">
        <v>844242</v>
      </c>
      <c r="I925" s="749">
        <v>105937</v>
      </c>
      <c r="J925" s="749" t="s">
        <v>1188</v>
      </c>
      <c r="K925" s="749" t="s">
        <v>1123</v>
      </c>
      <c r="L925" s="752">
        <v>2799.9992538833931</v>
      </c>
      <c r="M925" s="752">
        <v>20</v>
      </c>
      <c r="N925" s="753">
        <v>55999.985077667865</v>
      </c>
    </row>
    <row r="926" spans="1:14" ht="14.4" customHeight="1" x14ac:dyDescent="0.3">
      <c r="A926" s="747" t="s">
        <v>576</v>
      </c>
      <c r="B926" s="748" t="s">
        <v>577</v>
      </c>
      <c r="C926" s="749" t="s">
        <v>600</v>
      </c>
      <c r="D926" s="750" t="s">
        <v>601</v>
      </c>
      <c r="E926" s="751">
        <v>50113001</v>
      </c>
      <c r="F926" s="750" t="s">
        <v>603</v>
      </c>
      <c r="G926" s="749" t="s">
        <v>607</v>
      </c>
      <c r="H926" s="749">
        <v>216673</v>
      </c>
      <c r="I926" s="749">
        <v>216673</v>
      </c>
      <c r="J926" s="749" t="s">
        <v>1192</v>
      </c>
      <c r="K926" s="749" t="s">
        <v>1193</v>
      </c>
      <c r="L926" s="752">
        <v>457.46545454545435</v>
      </c>
      <c r="M926" s="752">
        <v>11</v>
      </c>
      <c r="N926" s="753">
        <v>5032.1199999999981</v>
      </c>
    </row>
    <row r="927" spans="1:14" ht="14.4" customHeight="1" x14ac:dyDescent="0.3">
      <c r="A927" s="747" t="s">
        <v>576</v>
      </c>
      <c r="B927" s="748" t="s">
        <v>577</v>
      </c>
      <c r="C927" s="749" t="s">
        <v>600</v>
      </c>
      <c r="D927" s="750" t="s">
        <v>601</v>
      </c>
      <c r="E927" s="751">
        <v>50113001</v>
      </c>
      <c r="F927" s="750" t="s">
        <v>603</v>
      </c>
      <c r="G927" s="749" t="s">
        <v>578</v>
      </c>
      <c r="H927" s="749">
        <v>850095</v>
      </c>
      <c r="I927" s="749">
        <v>120406</v>
      </c>
      <c r="J927" s="749" t="s">
        <v>1619</v>
      </c>
      <c r="K927" s="749" t="s">
        <v>1620</v>
      </c>
      <c r="L927" s="752">
        <v>58.869999999999983</v>
      </c>
      <c r="M927" s="752">
        <v>20</v>
      </c>
      <c r="N927" s="753">
        <v>1177.3999999999996</v>
      </c>
    </row>
    <row r="928" spans="1:14" ht="14.4" customHeight="1" x14ac:dyDescent="0.3">
      <c r="A928" s="747" t="s">
        <v>576</v>
      </c>
      <c r="B928" s="748" t="s">
        <v>577</v>
      </c>
      <c r="C928" s="749" t="s">
        <v>600</v>
      </c>
      <c r="D928" s="750" t="s">
        <v>601</v>
      </c>
      <c r="E928" s="751">
        <v>50113001</v>
      </c>
      <c r="F928" s="750" t="s">
        <v>603</v>
      </c>
      <c r="G928" s="749" t="s">
        <v>607</v>
      </c>
      <c r="H928" s="749">
        <v>142392</v>
      </c>
      <c r="I928" s="749">
        <v>42392</v>
      </c>
      <c r="J928" s="749" t="s">
        <v>1204</v>
      </c>
      <c r="K928" s="749" t="s">
        <v>1205</v>
      </c>
      <c r="L928" s="752">
        <v>305.31004021127455</v>
      </c>
      <c r="M928" s="752">
        <v>5</v>
      </c>
      <c r="N928" s="753">
        <v>1526.5502010563728</v>
      </c>
    </row>
    <row r="929" spans="1:14" ht="14.4" customHeight="1" x14ac:dyDescent="0.3">
      <c r="A929" s="747" t="s">
        <v>576</v>
      </c>
      <c r="B929" s="748" t="s">
        <v>577</v>
      </c>
      <c r="C929" s="749" t="s">
        <v>600</v>
      </c>
      <c r="D929" s="750" t="s">
        <v>601</v>
      </c>
      <c r="E929" s="751">
        <v>50113001</v>
      </c>
      <c r="F929" s="750" t="s">
        <v>603</v>
      </c>
      <c r="G929" s="749" t="s">
        <v>604</v>
      </c>
      <c r="H929" s="749">
        <v>902074</v>
      </c>
      <c r="I929" s="749">
        <v>85278</v>
      </c>
      <c r="J929" s="749" t="s">
        <v>1635</v>
      </c>
      <c r="K929" s="749" t="s">
        <v>1123</v>
      </c>
      <c r="L929" s="752">
        <v>2838</v>
      </c>
      <c r="M929" s="752">
        <v>2</v>
      </c>
      <c r="N929" s="753">
        <v>5676</v>
      </c>
    </row>
    <row r="930" spans="1:14" ht="14.4" customHeight="1" x14ac:dyDescent="0.3">
      <c r="A930" s="747" t="s">
        <v>576</v>
      </c>
      <c r="B930" s="748" t="s">
        <v>577</v>
      </c>
      <c r="C930" s="749" t="s">
        <v>600</v>
      </c>
      <c r="D930" s="750" t="s">
        <v>601</v>
      </c>
      <c r="E930" s="751">
        <v>50113001</v>
      </c>
      <c r="F930" s="750" t="s">
        <v>603</v>
      </c>
      <c r="G930" s="749" t="s">
        <v>604</v>
      </c>
      <c r="H930" s="749">
        <v>843996</v>
      </c>
      <c r="I930" s="749">
        <v>100191</v>
      </c>
      <c r="J930" s="749" t="s">
        <v>1720</v>
      </c>
      <c r="K930" s="749" t="s">
        <v>1721</v>
      </c>
      <c r="L930" s="752">
        <v>3652</v>
      </c>
      <c r="M930" s="752">
        <v>1</v>
      </c>
      <c r="N930" s="753">
        <v>3652</v>
      </c>
    </row>
    <row r="931" spans="1:14" ht="14.4" customHeight="1" x14ac:dyDescent="0.3">
      <c r="A931" s="747" t="s">
        <v>576</v>
      </c>
      <c r="B931" s="748" t="s">
        <v>577</v>
      </c>
      <c r="C931" s="749" t="s">
        <v>600</v>
      </c>
      <c r="D931" s="750" t="s">
        <v>601</v>
      </c>
      <c r="E931" s="751">
        <v>50113013</v>
      </c>
      <c r="F931" s="750" t="s">
        <v>1304</v>
      </c>
      <c r="G931" s="749" t="s">
        <v>604</v>
      </c>
      <c r="H931" s="749">
        <v>101066</v>
      </c>
      <c r="I931" s="749">
        <v>1066</v>
      </c>
      <c r="J931" s="749" t="s">
        <v>1357</v>
      </c>
      <c r="K931" s="749" t="s">
        <v>1358</v>
      </c>
      <c r="L931" s="752">
        <v>51.039999999999964</v>
      </c>
      <c r="M931" s="752">
        <v>1</v>
      </c>
      <c r="N931" s="753">
        <v>51.039999999999964</v>
      </c>
    </row>
    <row r="932" spans="1:14" ht="14.4" customHeight="1" x14ac:dyDescent="0.3">
      <c r="A932" s="747" t="s">
        <v>576</v>
      </c>
      <c r="B932" s="748" t="s">
        <v>577</v>
      </c>
      <c r="C932" s="749" t="s">
        <v>600</v>
      </c>
      <c r="D932" s="750" t="s">
        <v>601</v>
      </c>
      <c r="E932" s="751">
        <v>50113013</v>
      </c>
      <c r="F932" s="750" t="s">
        <v>1304</v>
      </c>
      <c r="G932" s="749" t="s">
        <v>604</v>
      </c>
      <c r="H932" s="749">
        <v>144328</v>
      </c>
      <c r="I932" s="749">
        <v>144328</v>
      </c>
      <c r="J932" s="749" t="s">
        <v>1722</v>
      </c>
      <c r="K932" s="749" t="s">
        <v>1723</v>
      </c>
      <c r="L932" s="752">
        <v>1962.261666666667</v>
      </c>
      <c r="M932" s="752">
        <v>6</v>
      </c>
      <c r="N932" s="753">
        <v>11773.570000000002</v>
      </c>
    </row>
    <row r="933" spans="1:14" ht="14.4" customHeight="1" thickBot="1" x14ac:dyDescent="0.35">
      <c r="A933" s="754" t="s">
        <v>576</v>
      </c>
      <c r="B933" s="755" t="s">
        <v>577</v>
      </c>
      <c r="C933" s="756" t="s">
        <v>600</v>
      </c>
      <c r="D933" s="757" t="s">
        <v>601</v>
      </c>
      <c r="E933" s="758">
        <v>50113013</v>
      </c>
      <c r="F933" s="757" t="s">
        <v>1304</v>
      </c>
      <c r="G933" s="756" t="s">
        <v>604</v>
      </c>
      <c r="H933" s="756">
        <v>208820</v>
      </c>
      <c r="I933" s="756">
        <v>208820</v>
      </c>
      <c r="J933" s="756" t="s">
        <v>1722</v>
      </c>
      <c r="K933" s="756" t="s">
        <v>1724</v>
      </c>
      <c r="L933" s="759">
        <v>1951.1399999999999</v>
      </c>
      <c r="M933" s="759">
        <v>9</v>
      </c>
      <c r="N933" s="760">
        <v>17560.259999999998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1725</v>
      </c>
      <c r="B5" s="745">
        <v>23249.230059797046</v>
      </c>
      <c r="C5" s="765">
        <v>5.6270322032249194E-2</v>
      </c>
      <c r="D5" s="745">
        <v>389921.14501771954</v>
      </c>
      <c r="E5" s="765">
        <v>0.94372967796775076</v>
      </c>
      <c r="F5" s="746">
        <v>413170.3750775166</v>
      </c>
    </row>
    <row r="6" spans="1:6" ht="14.4" customHeight="1" x14ac:dyDescent="0.3">
      <c r="A6" s="776" t="s">
        <v>1726</v>
      </c>
      <c r="B6" s="752">
        <v>12813.770113961218</v>
      </c>
      <c r="C6" s="766">
        <v>1.9035855160262797E-2</v>
      </c>
      <c r="D6" s="752">
        <v>660324.89405857702</v>
      </c>
      <c r="E6" s="766">
        <v>0.98096414483973726</v>
      </c>
      <c r="F6" s="753">
        <v>673138.66417253821</v>
      </c>
    </row>
    <row r="7" spans="1:6" ht="14.4" customHeight="1" x14ac:dyDescent="0.3">
      <c r="A7" s="776" t="s">
        <v>1727</v>
      </c>
      <c r="B7" s="752">
        <v>28114.400000000001</v>
      </c>
      <c r="C7" s="766">
        <v>0.14710854633783366</v>
      </c>
      <c r="D7" s="752">
        <v>162998.90170740383</v>
      </c>
      <c r="E7" s="766">
        <v>0.85289145366216634</v>
      </c>
      <c r="F7" s="753">
        <v>191113.30170740382</v>
      </c>
    </row>
    <row r="8" spans="1:6" ht="14.4" customHeight="1" thickBot="1" x14ac:dyDescent="0.35">
      <c r="A8" s="777" t="s">
        <v>1728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64177.400173758266</v>
      </c>
      <c r="C9" s="773">
        <v>5.0229178246990386E-2</v>
      </c>
      <c r="D9" s="772">
        <v>1213514.2207837005</v>
      </c>
      <c r="E9" s="773">
        <v>0.94977082175300975</v>
      </c>
      <c r="F9" s="774">
        <v>1277691.6209574586</v>
      </c>
    </row>
    <row r="10" spans="1:6" ht="14.4" customHeight="1" thickBot="1" x14ac:dyDescent="0.35"/>
    <row r="11" spans="1:6" ht="14.4" customHeight="1" x14ac:dyDescent="0.3">
      <c r="A11" s="775" t="s">
        <v>1729</v>
      </c>
      <c r="B11" s="745"/>
      <c r="C11" s="765">
        <v>0</v>
      </c>
      <c r="D11" s="745">
        <v>55951.282273225064</v>
      </c>
      <c r="E11" s="765">
        <v>1</v>
      </c>
      <c r="F11" s="746">
        <v>55951.282273225064</v>
      </c>
    </row>
    <row r="12" spans="1:6" ht="14.4" customHeight="1" x14ac:dyDescent="0.3">
      <c r="A12" s="776" t="s">
        <v>1730</v>
      </c>
      <c r="B12" s="752"/>
      <c r="C12" s="766">
        <v>0</v>
      </c>
      <c r="D12" s="752">
        <v>3491.4001825311852</v>
      </c>
      <c r="E12" s="766">
        <v>1</v>
      </c>
      <c r="F12" s="753">
        <v>3491.4001825311852</v>
      </c>
    </row>
    <row r="13" spans="1:6" ht="14.4" customHeight="1" x14ac:dyDescent="0.3">
      <c r="A13" s="776" t="s">
        <v>1731</v>
      </c>
      <c r="B13" s="752"/>
      <c r="C13" s="766">
        <v>0</v>
      </c>
      <c r="D13" s="752">
        <v>1109.18</v>
      </c>
      <c r="E13" s="766">
        <v>1</v>
      </c>
      <c r="F13" s="753">
        <v>1109.18</v>
      </c>
    </row>
    <row r="14" spans="1:6" ht="14.4" customHeight="1" x14ac:dyDescent="0.3">
      <c r="A14" s="776" t="s">
        <v>1732</v>
      </c>
      <c r="B14" s="752"/>
      <c r="C14" s="766">
        <v>0</v>
      </c>
      <c r="D14" s="752">
        <v>104.5</v>
      </c>
      <c r="E14" s="766">
        <v>1</v>
      </c>
      <c r="F14" s="753">
        <v>104.5</v>
      </c>
    </row>
    <row r="15" spans="1:6" ht="14.4" customHeight="1" x14ac:dyDescent="0.3">
      <c r="A15" s="776" t="s">
        <v>1733</v>
      </c>
      <c r="B15" s="752"/>
      <c r="C15" s="766">
        <v>0</v>
      </c>
      <c r="D15" s="752">
        <v>629.65999999999985</v>
      </c>
      <c r="E15" s="766">
        <v>1</v>
      </c>
      <c r="F15" s="753">
        <v>629.65999999999985</v>
      </c>
    </row>
    <row r="16" spans="1:6" ht="14.4" customHeight="1" x14ac:dyDescent="0.3">
      <c r="A16" s="776" t="s">
        <v>1734</v>
      </c>
      <c r="B16" s="752"/>
      <c r="C16" s="766">
        <v>0</v>
      </c>
      <c r="D16" s="752">
        <v>3262.4000000000005</v>
      </c>
      <c r="E16" s="766">
        <v>1</v>
      </c>
      <c r="F16" s="753">
        <v>3262.4000000000005</v>
      </c>
    </row>
    <row r="17" spans="1:6" ht="14.4" customHeight="1" x14ac:dyDescent="0.3">
      <c r="A17" s="776" t="s">
        <v>1735</v>
      </c>
      <c r="B17" s="752"/>
      <c r="C17" s="766">
        <v>0</v>
      </c>
      <c r="D17" s="752">
        <v>603.67999999999995</v>
      </c>
      <c r="E17" s="766">
        <v>1</v>
      </c>
      <c r="F17" s="753">
        <v>603.67999999999995</v>
      </c>
    </row>
    <row r="18" spans="1:6" ht="14.4" customHeight="1" x14ac:dyDescent="0.3">
      <c r="A18" s="776" t="s">
        <v>1736</v>
      </c>
      <c r="B18" s="752"/>
      <c r="C18" s="766">
        <v>0</v>
      </c>
      <c r="D18" s="752">
        <v>148.82972555991168</v>
      </c>
      <c r="E18" s="766">
        <v>1</v>
      </c>
      <c r="F18" s="753">
        <v>148.82972555991168</v>
      </c>
    </row>
    <row r="19" spans="1:6" ht="14.4" customHeight="1" x14ac:dyDescent="0.3">
      <c r="A19" s="776" t="s">
        <v>1737</v>
      </c>
      <c r="B19" s="752"/>
      <c r="C19" s="766">
        <v>0</v>
      </c>
      <c r="D19" s="752">
        <v>1596.5500000000002</v>
      </c>
      <c r="E19" s="766">
        <v>1</v>
      </c>
      <c r="F19" s="753">
        <v>1596.5500000000002</v>
      </c>
    </row>
    <row r="20" spans="1:6" ht="14.4" customHeight="1" x14ac:dyDescent="0.3">
      <c r="A20" s="776" t="s">
        <v>1738</v>
      </c>
      <c r="B20" s="752">
        <v>14482.619999999999</v>
      </c>
      <c r="C20" s="766">
        <v>4.2548564883429583E-2</v>
      </c>
      <c r="D20" s="752">
        <v>325895.95774235326</v>
      </c>
      <c r="E20" s="766">
        <v>0.95745143511657038</v>
      </c>
      <c r="F20" s="753">
        <v>340378.57774235326</v>
      </c>
    </row>
    <row r="21" spans="1:6" ht="14.4" customHeight="1" x14ac:dyDescent="0.3">
      <c r="A21" s="776" t="s">
        <v>1739</v>
      </c>
      <c r="B21" s="752"/>
      <c r="C21" s="766">
        <v>0</v>
      </c>
      <c r="D21" s="752">
        <v>2928.3798500428211</v>
      </c>
      <c r="E21" s="766">
        <v>1</v>
      </c>
      <c r="F21" s="753">
        <v>2928.3798500428211</v>
      </c>
    </row>
    <row r="22" spans="1:6" ht="14.4" customHeight="1" x14ac:dyDescent="0.3">
      <c r="A22" s="776" t="s">
        <v>1740</v>
      </c>
      <c r="B22" s="752"/>
      <c r="C22" s="766">
        <v>0</v>
      </c>
      <c r="D22" s="752">
        <v>216275.21344444319</v>
      </c>
      <c r="E22" s="766">
        <v>1</v>
      </c>
      <c r="F22" s="753">
        <v>216275.21344444319</v>
      </c>
    </row>
    <row r="23" spans="1:6" ht="14.4" customHeight="1" x14ac:dyDescent="0.3">
      <c r="A23" s="776" t="s">
        <v>1741</v>
      </c>
      <c r="B23" s="752"/>
      <c r="C23" s="766">
        <v>0</v>
      </c>
      <c r="D23" s="752">
        <v>60278.724355317805</v>
      </c>
      <c r="E23" s="766">
        <v>1</v>
      </c>
      <c r="F23" s="753">
        <v>60278.724355317805</v>
      </c>
    </row>
    <row r="24" spans="1:6" ht="14.4" customHeight="1" x14ac:dyDescent="0.3">
      <c r="A24" s="776" t="s">
        <v>1742</v>
      </c>
      <c r="B24" s="752"/>
      <c r="C24" s="766">
        <v>0</v>
      </c>
      <c r="D24" s="752">
        <v>97.77</v>
      </c>
      <c r="E24" s="766">
        <v>1</v>
      </c>
      <c r="F24" s="753">
        <v>97.77</v>
      </c>
    </row>
    <row r="25" spans="1:6" ht="14.4" customHeight="1" x14ac:dyDescent="0.3">
      <c r="A25" s="776" t="s">
        <v>1743</v>
      </c>
      <c r="B25" s="752"/>
      <c r="C25" s="766">
        <v>0</v>
      </c>
      <c r="D25" s="752">
        <v>1028.22</v>
      </c>
      <c r="E25" s="766">
        <v>1</v>
      </c>
      <c r="F25" s="753">
        <v>1028.22</v>
      </c>
    </row>
    <row r="26" spans="1:6" ht="14.4" customHeight="1" x14ac:dyDescent="0.3">
      <c r="A26" s="776" t="s">
        <v>1744</v>
      </c>
      <c r="B26" s="752"/>
      <c r="C26" s="766">
        <v>0</v>
      </c>
      <c r="D26" s="752">
        <v>62.54</v>
      </c>
      <c r="E26" s="766">
        <v>1</v>
      </c>
      <c r="F26" s="753">
        <v>62.54</v>
      </c>
    </row>
    <row r="27" spans="1:6" ht="14.4" customHeight="1" x14ac:dyDescent="0.3">
      <c r="A27" s="776" t="s">
        <v>1745</v>
      </c>
      <c r="B27" s="752"/>
      <c r="C27" s="766">
        <v>0</v>
      </c>
      <c r="D27" s="752">
        <v>671.91000000000008</v>
      </c>
      <c r="E27" s="766">
        <v>1</v>
      </c>
      <c r="F27" s="753">
        <v>671.91000000000008</v>
      </c>
    </row>
    <row r="28" spans="1:6" ht="14.4" customHeight="1" x14ac:dyDescent="0.3">
      <c r="A28" s="776" t="s">
        <v>1746</v>
      </c>
      <c r="B28" s="752"/>
      <c r="C28" s="766">
        <v>0</v>
      </c>
      <c r="D28" s="752">
        <v>800.44</v>
      </c>
      <c r="E28" s="766">
        <v>1</v>
      </c>
      <c r="F28" s="753">
        <v>800.44</v>
      </c>
    </row>
    <row r="29" spans="1:6" ht="14.4" customHeight="1" x14ac:dyDescent="0.3">
      <c r="A29" s="776" t="s">
        <v>1747</v>
      </c>
      <c r="B29" s="752">
        <v>179.20000000000005</v>
      </c>
      <c r="C29" s="766">
        <v>6.0541358667009049E-2</v>
      </c>
      <c r="D29" s="752">
        <v>2780.7599999999993</v>
      </c>
      <c r="E29" s="766">
        <v>0.93945864133299106</v>
      </c>
      <c r="F29" s="753">
        <v>2959.9599999999991</v>
      </c>
    </row>
    <row r="30" spans="1:6" ht="14.4" customHeight="1" x14ac:dyDescent="0.3">
      <c r="A30" s="776" t="s">
        <v>1748</v>
      </c>
      <c r="B30" s="752"/>
      <c r="C30" s="766">
        <v>0</v>
      </c>
      <c r="D30" s="752">
        <v>488.25</v>
      </c>
      <c r="E30" s="766">
        <v>1</v>
      </c>
      <c r="F30" s="753">
        <v>488.25</v>
      </c>
    </row>
    <row r="31" spans="1:6" ht="14.4" customHeight="1" x14ac:dyDescent="0.3">
      <c r="A31" s="776" t="s">
        <v>1749</v>
      </c>
      <c r="B31" s="752"/>
      <c r="C31" s="766">
        <v>0</v>
      </c>
      <c r="D31" s="752">
        <v>3090.2201041919698</v>
      </c>
      <c r="E31" s="766">
        <v>1</v>
      </c>
      <c r="F31" s="753">
        <v>3090.2201041919698</v>
      </c>
    </row>
    <row r="32" spans="1:6" ht="14.4" customHeight="1" x14ac:dyDescent="0.3">
      <c r="A32" s="776" t="s">
        <v>1750</v>
      </c>
      <c r="B32" s="752"/>
      <c r="C32" s="766">
        <v>0</v>
      </c>
      <c r="D32" s="752">
        <v>235.95992669140742</v>
      </c>
      <c r="E32" s="766">
        <v>1</v>
      </c>
      <c r="F32" s="753">
        <v>235.95992669140742</v>
      </c>
    </row>
    <row r="33" spans="1:6" ht="14.4" customHeight="1" x14ac:dyDescent="0.3">
      <c r="A33" s="776" t="s">
        <v>1751</v>
      </c>
      <c r="B33" s="752">
        <v>121.42000000000006</v>
      </c>
      <c r="C33" s="766">
        <v>0.33842466135236088</v>
      </c>
      <c r="D33" s="752">
        <v>237.36</v>
      </c>
      <c r="E33" s="766">
        <v>0.66157533864763907</v>
      </c>
      <c r="F33" s="753">
        <v>358.78000000000009</v>
      </c>
    </row>
    <row r="34" spans="1:6" ht="14.4" customHeight="1" x14ac:dyDescent="0.3">
      <c r="A34" s="776" t="s">
        <v>1752</v>
      </c>
      <c r="B34" s="752"/>
      <c r="C34" s="766">
        <v>0</v>
      </c>
      <c r="D34" s="752">
        <v>152.20999999999998</v>
      </c>
      <c r="E34" s="766">
        <v>1</v>
      </c>
      <c r="F34" s="753">
        <v>152.20999999999998</v>
      </c>
    </row>
    <row r="35" spans="1:6" ht="14.4" customHeight="1" x14ac:dyDescent="0.3">
      <c r="A35" s="776" t="s">
        <v>1753</v>
      </c>
      <c r="B35" s="752"/>
      <c r="C35" s="766">
        <v>0</v>
      </c>
      <c r="D35" s="752">
        <v>2947.5600000000004</v>
      </c>
      <c r="E35" s="766">
        <v>1</v>
      </c>
      <c r="F35" s="753">
        <v>2947.5600000000004</v>
      </c>
    </row>
    <row r="36" spans="1:6" ht="14.4" customHeight="1" x14ac:dyDescent="0.3">
      <c r="A36" s="776" t="s">
        <v>1754</v>
      </c>
      <c r="B36" s="752"/>
      <c r="C36" s="766">
        <v>0</v>
      </c>
      <c r="D36" s="752">
        <v>878.38961192004808</v>
      </c>
      <c r="E36" s="766">
        <v>1</v>
      </c>
      <c r="F36" s="753">
        <v>878.38961192004808</v>
      </c>
    </row>
    <row r="37" spans="1:6" ht="14.4" customHeight="1" x14ac:dyDescent="0.3">
      <c r="A37" s="776" t="s">
        <v>1755</v>
      </c>
      <c r="B37" s="752"/>
      <c r="C37" s="766">
        <v>0</v>
      </c>
      <c r="D37" s="752">
        <v>1121.8900000000003</v>
      </c>
      <c r="E37" s="766">
        <v>1</v>
      </c>
      <c r="F37" s="753">
        <v>1121.8900000000003</v>
      </c>
    </row>
    <row r="38" spans="1:6" ht="14.4" customHeight="1" x14ac:dyDescent="0.3">
      <c r="A38" s="776" t="s">
        <v>1756</v>
      </c>
      <c r="B38" s="752"/>
      <c r="C38" s="766">
        <v>0</v>
      </c>
      <c r="D38" s="752">
        <v>1413.6200000000001</v>
      </c>
      <c r="E38" s="766">
        <v>1</v>
      </c>
      <c r="F38" s="753">
        <v>1413.6200000000001</v>
      </c>
    </row>
    <row r="39" spans="1:6" ht="14.4" customHeight="1" x14ac:dyDescent="0.3">
      <c r="A39" s="776" t="s">
        <v>1757</v>
      </c>
      <c r="B39" s="752"/>
      <c r="C39" s="766">
        <v>0</v>
      </c>
      <c r="D39" s="752">
        <v>65.010000000000005</v>
      </c>
      <c r="E39" s="766">
        <v>1</v>
      </c>
      <c r="F39" s="753">
        <v>65.010000000000005</v>
      </c>
    </row>
    <row r="40" spans="1:6" ht="14.4" customHeight="1" x14ac:dyDescent="0.3">
      <c r="A40" s="776" t="s">
        <v>1758</v>
      </c>
      <c r="B40" s="752"/>
      <c r="C40" s="766">
        <v>0</v>
      </c>
      <c r="D40" s="752">
        <v>1542.6098500000003</v>
      </c>
      <c r="E40" s="766">
        <v>1</v>
      </c>
      <c r="F40" s="753">
        <v>1542.6098500000003</v>
      </c>
    </row>
    <row r="41" spans="1:6" ht="14.4" customHeight="1" x14ac:dyDescent="0.3">
      <c r="A41" s="776" t="s">
        <v>1759</v>
      </c>
      <c r="B41" s="752"/>
      <c r="C41" s="766">
        <v>0</v>
      </c>
      <c r="D41" s="752">
        <v>58.599999999999987</v>
      </c>
      <c r="E41" s="766">
        <v>1</v>
      </c>
      <c r="F41" s="753">
        <v>58.599999999999987</v>
      </c>
    </row>
    <row r="42" spans="1:6" ht="14.4" customHeight="1" x14ac:dyDescent="0.3">
      <c r="A42" s="776" t="s">
        <v>1760</v>
      </c>
      <c r="B42" s="752"/>
      <c r="C42" s="766">
        <v>0</v>
      </c>
      <c r="D42" s="752">
        <v>98.740000000000023</v>
      </c>
      <c r="E42" s="766">
        <v>1</v>
      </c>
      <c r="F42" s="753">
        <v>98.740000000000023</v>
      </c>
    </row>
    <row r="43" spans="1:6" ht="14.4" customHeight="1" x14ac:dyDescent="0.3">
      <c r="A43" s="776" t="s">
        <v>1761</v>
      </c>
      <c r="B43" s="752"/>
      <c r="C43" s="766">
        <v>0</v>
      </c>
      <c r="D43" s="752">
        <v>935.23993846838425</v>
      </c>
      <c r="E43" s="766">
        <v>1</v>
      </c>
      <c r="F43" s="753">
        <v>935.23993846838425</v>
      </c>
    </row>
    <row r="44" spans="1:6" ht="14.4" customHeight="1" x14ac:dyDescent="0.3">
      <c r="A44" s="776" t="s">
        <v>1762</v>
      </c>
      <c r="B44" s="752"/>
      <c r="C44" s="766">
        <v>0</v>
      </c>
      <c r="D44" s="752">
        <v>16612.551816603362</v>
      </c>
      <c r="E44" s="766">
        <v>1</v>
      </c>
      <c r="F44" s="753">
        <v>16612.551816603362</v>
      </c>
    </row>
    <row r="45" spans="1:6" ht="14.4" customHeight="1" x14ac:dyDescent="0.3">
      <c r="A45" s="776" t="s">
        <v>1763</v>
      </c>
      <c r="B45" s="752"/>
      <c r="C45" s="766">
        <v>0</v>
      </c>
      <c r="D45" s="752">
        <v>648.86</v>
      </c>
      <c r="E45" s="766">
        <v>1</v>
      </c>
      <c r="F45" s="753">
        <v>648.86</v>
      </c>
    </row>
    <row r="46" spans="1:6" ht="14.4" customHeight="1" x14ac:dyDescent="0.3">
      <c r="A46" s="776" t="s">
        <v>1764</v>
      </c>
      <c r="B46" s="752"/>
      <c r="C46" s="766">
        <v>0</v>
      </c>
      <c r="D46" s="752">
        <v>138</v>
      </c>
      <c r="E46" s="766">
        <v>1</v>
      </c>
      <c r="F46" s="753">
        <v>138</v>
      </c>
    </row>
    <row r="47" spans="1:6" ht="14.4" customHeight="1" x14ac:dyDescent="0.3">
      <c r="A47" s="776" t="s">
        <v>1765</v>
      </c>
      <c r="B47" s="752"/>
      <c r="C47" s="766">
        <v>0</v>
      </c>
      <c r="D47" s="752">
        <v>788.8000000000003</v>
      </c>
      <c r="E47" s="766">
        <v>1</v>
      </c>
      <c r="F47" s="753">
        <v>788.8000000000003</v>
      </c>
    </row>
    <row r="48" spans="1:6" ht="14.4" customHeight="1" x14ac:dyDescent="0.3">
      <c r="A48" s="776" t="s">
        <v>1766</v>
      </c>
      <c r="B48" s="752"/>
      <c r="C48" s="766">
        <v>0</v>
      </c>
      <c r="D48" s="752">
        <v>8874.427603339609</v>
      </c>
      <c r="E48" s="766">
        <v>1</v>
      </c>
      <c r="F48" s="753">
        <v>8874.427603339609</v>
      </c>
    </row>
    <row r="49" spans="1:6" ht="14.4" customHeight="1" x14ac:dyDescent="0.3">
      <c r="A49" s="776" t="s">
        <v>1767</v>
      </c>
      <c r="B49" s="752"/>
      <c r="C49" s="766">
        <v>0</v>
      </c>
      <c r="D49" s="752">
        <v>1738.79</v>
      </c>
      <c r="E49" s="766">
        <v>1</v>
      </c>
      <c r="F49" s="753">
        <v>1738.79</v>
      </c>
    </row>
    <row r="50" spans="1:6" ht="14.4" customHeight="1" x14ac:dyDescent="0.3">
      <c r="A50" s="776" t="s">
        <v>1768</v>
      </c>
      <c r="B50" s="752"/>
      <c r="C50" s="766">
        <v>0</v>
      </c>
      <c r="D50" s="752">
        <v>88903.5</v>
      </c>
      <c r="E50" s="766">
        <v>1</v>
      </c>
      <c r="F50" s="753">
        <v>88903.5</v>
      </c>
    </row>
    <row r="51" spans="1:6" ht="14.4" customHeight="1" x14ac:dyDescent="0.3">
      <c r="A51" s="776" t="s">
        <v>1769</v>
      </c>
      <c r="B51" s="752"/>
      <c r="C51" s="766">
        <v>0</v>
      </c>
      <c r="D51" s="752">
        <v>2998.360820551306</v>
      </c>
      <c r="E51" s="766">
        <v>1</v>
      </c>
      <c r="F51" s="753">
        <v>2998.360820551306</v>
      </c>
    </row>
    <row r="52" spans="1:6" ht="14.4" customHeight="1" x14ac:dyDescent="0.3">
      <c r="A52" s="776" t="s">
        <v>1770</v>
      </c>
      <c r="B52" s="752"/>
      <c r="C52" s="766">
        <v>0</v>
      </c>
      <c r="D52" s="752">
        <v>14495.249999999998</v>
      </c>
      <c r="E52" s="766">
        <v>1</v>
      </c>
      <c r="F52" s="753">
        <v>14495.249999999998</v>
      </c>
    </row>
    <row r="53" spans="1:6" ht="14.4" customHeight="1" x14ac:dyDescent="0.3">
      <c r="A53" s="776" t="s">
        <v>1771</v>
      </c>
      <c r="B53" s="752"/>
      <c r="C53" s="766">
        <v>0</v>
      </c>
      <c r="D53" s="752">
        <v>370.5</v>
      </c>
      <c r="E53" s="766">
        <v>1</v>
      </c>
      <c r="F53" s="753">
        <v>370.5</v>
      </c>
    </row>
    <row r="54" spans="1:6" ht="14.4" customHeight="1" x14ac:dyDescent="0.3">
      <c r="A54" s="776" t="s">
        <v>1772</v>
      </c>
      <c r="B54" s="752">
        <v>11761.62</v>
      </c>
      <c r="C54" s="766">
        <v>1</v>
      </c>
      <c r="D54" s="752"/>
      <c r="E54" s="766">
        <v>0</v>
      </c>
      <c r="F54" s="753">
        <v>11761.62</v>
      </c>
    </row>
    <row r="55" spans="1:6" ht="14.4" customHeight="1" x14ac:dyDescent="0.3">
      <c r="A55" s="776" t="s">
        <v>1773</v>
      </c>
      <c r="B55" s="752"/>
      <c r="C55" s="766">
        <v>0</v>
      </c>
      <c r="D55" s="752">
        <v>39901.233999999997</v>
      </c>
      <c r="E55" s="766">
        <v>1</v>
      </c>
      <c r="F55" s="753">
        <v>39901.233999999997</v>
      </c>
    </row>
    <row r="56" spans="1:6" ht="14.4" customHeight="1" x14ac:dyDescent="0.3">
      <c r="A56" s="776" t="s">
        <v>1774</v>
      </c>
      <c r="B56" s="752"/>
      <c r="C56" s="766">
        <v>0</v>
      </c>
      <c r="D56" s="752">
        <v>2086.6799999999998</v>
      </c>
      <c r="E56" s="766">
        <v>1</v>
      </c>
      <c r="F56" s="753">
        <v>2086.6799999999998</v>
      </c>
    </row>
    <row r="57" spans="1:6" ht="14.4" customHeight="1" x14ac:dyDescent="0.3">
      <c r="A57" s="776" t="s">
        <v>1775</v>
      </c>
      <c r="B57" s="752"/>
      <c r="C57" s="766">
        <v>0</v>
      </c>
      <c r="D57" s="752">
        <v>4248.2</v>
      </c>
      <c r="E57" s="766">
        <v>1</v>
      </c>
      <c r="F57" s="753">
        <v>4248.2</v>
      </c>
    </row>
    <row r="58" spans="1:6" ht="14.4" customHeight="1" x14ac:dyDescent="0.3">
      <c r="A58" s="776" t="s">
        <v>1776</v>
      </c>
      <c r="B58" s="752"/>
      <c r="C58" s="766">
        <v>0</v>
      </c>
      <c r="D58" s="752">
        <v>2492.0640000000003</v>
      </c>
      <c r="E58" s="766">
        <v>1</v>
      </c>
      <c r="F58" s="753">
        <v>2492.0640000000003</v>
      </c>
    </row>
    <row r="59" spans="1:6" ht="14.4" customHeight="1" x14ac:dyDescent="0.3">
      <c r="A59" s="776" t="s">
        <v>1777</v>
      </c>
      <c r="B59" s="752"/>
      <c r="C59" s="766">
        <v>0</v>
      </c>
      <c r="D59" s="752">
        <v>320.32</v>
      </c>
      <c r="E59" s="766">
        <v>1</v>
      </c>
      <c r="F59" s="753">
        <v>320.32</v>
      </c>
    </row>
    <row r="60" spans="1:6" ht="14.4" customHeight="1" x14ac:dyDescent="0.3">
      <c r="A60" s="776" t="s">
        <v>1778</v>
      </c>
      <c r="B60" s="752"/>
      <c r="C60" s="766">
        <v>0</v>
      </c>
      <c r="D60" s="752">
        <v>17065.960118663443</v>
      </c>
      <c r="E60" s="766">
        <v>1</v>
      </c>
      <c r="F60" s="753">
        <v>17065.960118663443</v>
      </c>
    </row>
    <row r="61" spans="1:6" ht="14.4" customHeight="1" x14ac:dyDescent="0.3">
      <c r="A61" s="776" t="s">
        <v>1779</v>
      </c>
      <c r="B61" s="752"/>
      <c r="C61" s="766">
        <v>0</v>
      </c>
      <c r="D61" s="752">
        <v>3185.9633222812672</v>
      </c>
      <c r="E61" s="766">
        <v>1</v>
      </c>
      <c r="F61" s="753">
        <v>3185.9633222812672</v>
      </c>
    </row>
    <row r="62" spans="1:6" ht="14.4" customHeight="1" x14ac:dyDescent="0.3">
      <c r="A62" s="776" t="s">
        <v>1780</v>
      </c>
      <c r="B62" s="752"/>
      <c r="C62" s="766">
        <v>0</v>
      </c>
      <c r="D62" s="752">
        <v>3611.9360000000006</v>
      </c>
      <c r="E62" s="766">
        <v>1</v>
      </c>
      <c r="F62" s="753">
        <v>3611.9360000000006</v>
      </c>
    </row>
    <row r="63" spans="1:6" ht="14.4" customHeight="1" x14ac:dyDescent="0.3">
      <c r="A63" s="776" t="s">
        <v>1781</v>
      </c>
      <c r="B63" s="752"/>
      <c r="C63" s="766">
        <v>0</v>
      </c>
      <c r="D63" s="752">
        <v>5696.94</v>
      </c>
      <c r="E63" s="766">
        <v>1</v>
      </c>
      <c r="F63" s="753">
        <v>5696.94</v>
      </c>
    </row>
    <row r="64" spans="1:6" ht="14.4" customHeight="1" x14ac:dyDescent="0.3">
      <c r="A64" s="776" t="s">
        <v>1782</v>
      </c>
      <c r="B64" s="752"/>
      <c r="C64" s="766">
        <v>0</v>
      </c>
      <c r="D64" s="752">
        <v>422.87</v>
      </c>
      <c r="E64" s="766">
        <v>1</v>
      </c>
      <c r="F64" s="753">
        <v>422.87</v>
      </c>
    </row>
    <row r="65" spans="1:6" ht="14.4" customHeight="1" x14ac:dyDescent="0.3">
      <c r="A65" s="776" t="s">
        <v>1783</v>
      </c>
      <c r="B65" s="752"/>
      <c r="C65" s="766">
        <v>0</v>
      </c>
      <c r="D65" s="752">
        <v>4868.910201056372</v>
      </c>
      <c r="E65" s="766">
        <v>1</v>
      </c>
      <c r="F65" s="753">
        <v>4868.910201056372</v>
      </c>
    </row>
    <row r="66" spans="1:6" ht="14.4" customHeight="1" x14ac:dyDescent="0.3">
      <c r="A66" s="776" t="s">
        <v>1784</v>
      </c>
      <c r="B66" s="752">
        <v>35208.44</v>
      </c>
      <c r="C66" s="766">
        <v>0.71116035972856351</v>
      </c>
      <c r="D66" s="752">
        <v>14300</v>
      </c>
      <c r="E66" s="766">
        <v>0.28883964027143655</v>
      </c>
      <c r="F66" s="753">
        <v>49508.44</v>
      </c>
    </row>
    <row r="67" spans="1:6" ht="14.4" customHeight="1" x14ac:dyDescent="0.3">
      <c r="A67" s="776" t="s">
        <v>1785</v>
      </c>
      <c r="B67" s="752">
        <v>257.92017375826435</v>
      </c>
      <c r="C67" s="766">
        <v>0.6689839122186565</v>
      </c>
      <c r="D67" s="752">
        <v>127.62000000000009</v>
      </c>
      <c r="E67" s="766">
        <v>0.3310160877813435</v>
      </c>
      <c r="F67" s="753">
        <v>385.54017375826447</v>
      </c>
    </row>
    <row r="68" spans="1:6" ht="14.4" customHeight="1" x14ac:dyDescent="0.3">
      <c r="A68" s="776" t="s">
        <v>1786</v>
      </c>
      <c r="B68" s="752"/>
      <c r="C68" s="766">
        <v>0</v>
      </c>
      <c r="D68" s="752">
        <v>58951.200000000004</v>
      </c>
      <c r="E68" s="766">
        <v>1</v>
      </c>
      <c r="F68" s="753">
        <v>58951.200000000004</v>
      </c>
    </row>
    <row r="69" spans="1:6" ht="14.4" customHeight="1" x14ac:dyDescent="0.3">
      <c r="A69" s="776" t="s">
        <v>1787</v>
      </c>
      <c r="B69" s="752"/>
      <c r="C69" s="766">
        <v>0</v>
      </c>
      <c r="D69" s="752">
        <v>6403.99</v>
      </c>
      <c r="E69" s="766">
        <v>1</v>
      </c>
      <c r="F69" s="753">
        <v>6403.99</v>
      </c>
    </row>
    <row r="70" spans="1:6" ht="14.4" customHeight="1" x14ac:dyDescent="0.3">
      <c r="A70" s="776" t="s">
        <v>1788</v>
      </c>
      <c r="B70" s="752"/>
      <c r="C70" s="766">
        <v>0</v>
      </c>
      <c r="D70" s="752">
        <v>2789.54</v>
      </c>
      <c r="E70" s="766">
        <v>1</v>
      </c>
      <c r="F70" s="753">
        <v>2789.54</v>
      </c>
    </row>
    <row r="71" spans="1:6" ht="14.4" customHeight="1" x14ac:dyDescent="0.3">
      <c r="A71" s="776" t="s">
        <v>1789</v>
      </c>
      <c r="B71" s="752"/>
      <c r="C71" s="766">
        <v>0</v>
      </c>
      <c r="D71" s="752">
        <v>21140.660839249351</v>
      </c>
      <c r="E71" s="766">
        <v>1</v>
      </c>
      <c r="F71" s="753">
        <v>21140.660839249351</v>
      </c>
    </row>
    <row r="72" spans="1:6" ht="14.4" customHeight="1" x14ac:dyDescent="0.3">
      <c r="A72" s="776" t="s">
        <v>1790</v>
      </c>
      <c r="B72" s="752"/>
      <c r="C72" s="766">
        <v>0</v>
      </c>
      <c r="D72" s="752">
        <v>2779.4800000000005</v>
      </c>
      <c r="E72" s="766">
        <v>1</v>
      </c>
      <c r="F72" s="753">
        <v>2779.4800000000005</v>
      </c>
    </row>
    <row r="73" spans="1:6" ht="14.4" customHeight="1" x14ac:dyDescent="0.3">
      <c r="A73" s="776" t="s">
        <v>1791</v>
      </c>
      <c r="B73" s="752"/>
      <c r="C73" s="766">
        <v>0</v>
      </c>
      <c r="D73" s="752">
        <v>117.06000000000002</v>
      </c>
      <c r="E73" s="766">
        <v>1</v>
      </c>
      <c r="F73" s="753">
        <v>117.06000000000002</v>
      </c>
    </row>
    <row r="74" spans="1:6" ht="14.4" customHeight="1" x14ac:dyDescent="0.3">
      <c r="A74" s="776" t="s">
        <v>1792</v>
      </c>
      <c r="B74" s="752"/>
      <c r="C74" s="766">
        <v>0</v>
      </c>
      <c r="D74" s="752">
        <v>226.41000000000003</v>
      </c>
      <c r="E74" s="766">
        <v>1</v>
      </c>
      <c r="F74" s="753">
        <v>226.41000000000003</v>
      </c>
    </row>
    <row r="75" spans="1:6" ht="14.4" customHeight="1" x14ac:dyDescent="0.3">
      <c r="A75" s="776" t="s">
        <v>1793</v>
      </c>
      <c r="B75" s="752"/>
      <c r="C75" s="766">
        <v>0</v>
      </c>
      <c r="D75" s="752">
        <v>95.04</v>
      </c>
      <c r="E75" s="766">
        <v>1</v>
      </c>
      <c r="F75" s="753">
        <v>95.04</v>
      </c>
    </row>
    <row r="76" spans="1:6" ht="14.4" customHeight="1" x14ac:dyDescent="0.3">
      <c r="A76" s="776" t="s">
        <v>1794</v>
      </c>
      <c r="B76" s="752"/>
      <c r="C76" s="766">
        <v>0</v>
      </c>
      <c r="D76" s="752">
        <v>225.39000000000001</v>
      </c>
      <c r="E76" s="766">
        <v>1</v>
      </c>
      <c r="F76" s="753">
        <v>225.39000000000001</v>
      </c>
    </row>
    <row r="77" spans="1:6" ht="14.4" customHeight="1" x14ac:dyDescent="0.3">
      <c r="A77" s="776" t="s">
        <v>1795</v>
      </c>
      <c r="B77" s="752">
        <v>1773.1000000000001</v>
      </c>
      <c r="C77" s="766">
        <v>9.1507320904195374E-2</v>
      </c>
      <c r="D77" s="752">
        <v>17603.491757684256</v>
      </c>
      <c r="E77" s="766">
        <v>0.90849267909580467</v>
      </c>
      <c r="F77" s="753">
        <v>19376.591757684255</v>
      </c>
    </row>
    <row r="78" spans="1:6" ht="14.4" customHeight="1" x14ac:dyDescent="0.3">
      <c r="A78" s="776" t="s">
        <v>1796</v>
      </c>
      <c r="B78" s="752"/>
      <c r="C78" s="766">
        <v>0</v>
      </c>
      <c r="D78" s="752">
        <v>248.36</v>
      </c>
      <c r="E78" s="766">
        <v>1</v>
      </c>
      <c r="F78" s="753">
        <v>248.36</v>
      </c>
    </row>
    <row r="79" spans="1:6" ht="14.4" customHeight="1" x14ac:dyDescent="0.3">
      <c r="A79" s="776" t="s">
        <v>1797</v>
      </c>
      <c r="B79" s="752">
        <v>393.07999999999987</v>
      </c>
      <c r="C79" s="766">
        <v>0.40426184820185784</v>
      </c>
      <c r="D79" s="752">
        <v>579.26008538872907</v>
      </c>
      <c r="E79" s="766">
        <v>0.59573815179814205</v>
      </c>
      <c r="F79" s="753">
        <v>972.34008538872899</v>
      </c>
    </row>
    <row r="80" spans="1:6" ht="14.4" customHeight="1" x14ac:dyDescent="0.3">
      <c r="A80" s="776" t="s">
        <v>1798</v>
      </c>
      <c r="B80" s="752"/>
      <c r="C80" s="766">
        <v>0</v>
      </c>
      <c r="D80" s="752">
        <v>197.58000000000007</v>
      </c>
      <c r="E80" s="766">
        <v>1</v>
      </c>
      <c r="F80" s="753">
        <v>197.58000000000007</v>
      </c>
    </row>
    <row r="81" spans="1:6" ht="14.4" customHeight="1" x14ac:dyDescent="0.3">
      <c r="A81" s="776" t="s">
        <v>1799</v>
      </c>
      <c r="B81" s="752"/>
      <c r="C81" s="766">
        <v>0</v>
      </c>
      <c r="D81" s="752">
        <v>2619.7700000000004</v>
      </c>
      <c r="E81" s="766">
        <v>1</v>
      </c>
      <c r="F81" s="753">
        <v>2619.7700000000004</v>
      </c>
    </row>
    <row r="82" spans="1:6" ht="14.4" customHeight="1" x14ac:dyDescent="0.3">
      <c r="A82" s="776" t="s">
        <v>1800</v>
      </c>
      <c r="B82" s="752"/>
      <c r="C82" s="766">
        <v>0</v>
      </c>
      <c r="D82" s="752">
        <v>627.58000000000004</v>
      </c>
      <c r="E82" s="766">
        <v>1</v>
      </c>
      <c r="F82" s="753">
        <v>627.58000000000004</v>
      </c>
    </row>
    <row r="83" spans="1:6" ht="14.4" customHeight="1" x14ac:dyDescent="0.3">
      <c r="A83" s="776" t="s">
        <v>1801</v>
      </c>
      <c r="B83" s="752"/>
      <c r="C83" s="766">
        <v>0</v>
      </c>
      <c r="D83" s="752">
        <v>1486.19</v>
      </c>
      <c r="E83" s="766">
        <v>1</v>
      </c>
      <c r="F83" s="753">
        <v>1486.19</v>
      </c>
    </row>
    <row r="84" spans="1:6" ht="14.4" customHeight="1" x14ac:dyDescent="0.3">
      <c r="A84" s="776" t="s">
        <v>1802</v>
      </c>
      <c r="B84" s="752"/>
      <c r="C84" s="766">
        <v>0</v>
      </c>
      <c r="D84" s="752">
        <v>711.04</v>
      </c>
      <c r="E84" s="766">
        <v>1</v>
      </c>
      <c r="F84" s="753">
        <v>711.04</v>
      </c>
    </row>
    <row r="85" spans="1:6" ht="14.4" customHeight="1" x14ac:dyDescent="0.3">
      <c r="A85" s="776" t="s">
        <v>1803</v>
      </c>
      <c r="B85" s="752"/>
      <c r="C85" s="766">
        <v>0</v>
      </c>
      <c r="D85" s="752">
        <v>314.42000000000007</v>
      </c>
      <c r="E85" s="766">
        <v>1</v>
      </c>
      <c r="F85" s="753">
        <v>314.42000000000007</v>
      </c>
    </row>
    <row r="86" spans="1:6" ht="14.4" customHeight="1" x14ac:dyDescent="0.3">
      <c r="A86" s="776" t="s">
        <v>1804</v>
      </c>
      <c r="B86" s="752"/>
      <c r="C86" s="766">
        <v>0</v>
      </c>
      <c r="D86" s="752">
        <v>37510.122093659542</v>
      </c>
      <c r="E86" s="766">
        <v>1</v>
      </c>
      <c r="F86" s="753">
        <v>37510.122093659542</v>
      </c>
    </row>
    <row r="87" spans="1:6" ht="14.4" customHeight="1" x14ac:dyDescent="0.3">
      <c r="A87" s="776" t="s">
        <v>1805</v>
      </c>
      <c r="B87" s="752"/>
      <c r="C87" s="766">
        <v>0</v>
      </c>
      <c r="D87" s="752">
        <v>4454.4399999999996</v>
      </c>
      <c r="E87" s="766">
        <v>1</v>
      </c>
      <c r="F87" s="753">
        <v>4454.4399999999996</v>
      </c>
    </row>
    <row r="88" spans="1:6" ht="14.4" customHeight="1" x14ac:dyDescent="0.3">
      <c r="A88" s="776" t="s">
        <v>1806</v>
      </c>
      <c r="B88" s="752"/>
      <c r="C88" s="766">
        <v>0</v>
      </c>
      <c r="D88" s="752">
        <v>297.25014143590397</v>
      </c>
      <c r="E88" s="766">
        <v>1</v>
      </c>
      <c r="F88" s="753">
        <v>297.25014143590397</v>
      </c>
    </row>
    <row r="89" spans="1:6" ht="14.4" customHeight="1" x14ac:dyDescent="0.3">
      <c r="A89" s="776" t="s">
        <v>1807</v>
      </c>
      <c r="B89" s="752"/>
      <c r="C89" s="766">
        <v>0</v>
      </c>
      <c r="D89" s="752">
        <v>844.46000000000015</v>
      </c>
      <c r="E89" s="766">
        <v>1</v>
      </c>
      <c r="F89" s="753">
        <v>844.46000000000015</v>
      </c>
    </row>
    <row r="90" spans="1:6" ht="14.4" customHeight="1" x14ac:dyDescent="0.3">
      <c r="A90" s="776" t="s">
        <v>1808</v>
      </c>
      <c r="B90" s="752"/>
      <c r="C90" s="766">
        <v>0</v>
      </c>
      <c r="D90" s="752">
        <v>826.77</v>
      </c>
      <c r="E90" s="766">
        <v>1</v>
      </c>
      <c r="F90" s="753">
        <v>826.77</v>
      </c>
    </row>
    <row r="91" spans="1:6" ht="14.4" customHeight="1" thickBot="1" x14ac:dyDescent="0.35">
      <c r="A91" s="777" t="s">
        <v>1809</v>
      </c>
      <c r="B91" s="768"/>
      <c r="C91" s="769">
        <v>0</v>
      </c>
      <c r="D91" s="768">
        <v>127583.92097904216</v>
      </c>
      <c r="E91" s="769">
        <v>1</v>
      </c>
      <c r="F91" s="770">
        <v>127583.92097904216</v>
      </c>
    </row>
    <row r="92" spans="1:6" ht="14.4" customHeight="1" thickBot="1" x14ac:dyDescent="0.35">
      <c r="A92" s="771" t="s">
        <v>3</v>
      </c>
      <c r="B92" s="772">
        <v>64177.400173758266</v>
      </c>
      <c r="C92" s="773">
        <v>5.0229178246990386E-2</v>
      </c>
      <c r="D92" s="772">
        <v>1213514.2207837005</v>
      </c>
      <c r="E92" s="773">
        <v>0.94977082175300975</v>
      </c>
      <c r="F92" s="774">
        <v>1277691.6209574586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2017-11-27T11:12:50Z</dcterms:modified>
</cp:coreProperties>
</file>